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0" windowWidth="15600" windowHeight="8070" tabRatio="499" firstSheet="23" activeTab="30"/>
  </bookViews>
  <sheets>
    <sheet name="MAR 1" sheetId="304" r:id="rId1"/>
    <sheet name="MAR 2" sheetId="334" r:id="rId2"/>
    <sheet name="MAR 3" sheetId="335" r:id="rId3"/>
    <sheet name="MAR 4" sheetId="336" r:id="rId4"/>
    <sheet name="MAR 5" sheetId="337" r:id="rId5"/>
    <sheet name="MAR 6" sheetId="338" r:id="rId6"/>
    <sheet name="MAR 7" sheetId="339" r:id="rId7"/>
    <sheet name="MAR 8" sheetId="340" r:id="rId8"/>
    <sheet name="MAR 9" sheetId="341" r:id="rId9"/>
    <sheet name="MAR 10" sheetId="342" r:id="rId10"/>
    <sheet name="MAR 11" sheetId="343" r:id="rId11"/>
    <sheet name="MAR 12" sheetId="344" r:id="rId12"/>
    <sheet name="MAR 13" sheetId="345" r:id="rId13"/>
    <sheet name="MAR 14" sheetId="346" r:id="rId14"/>
    <sheet name="MAR 15" sheetId="347" r:id="rId15"/>
    <sheet name="MAR 16" sheetId="348" r:id="rId16"/>
    <sheet name="MAR 17" sheetId="349" r:id="rId17"/>
    <sheet name="MAR 18" sheetId="350" r:id="rId18"/>
    <sheet name="MAR 19" sheetId="351" r:id="rId19"/>
    <sheet name="MAR 20" sheetId="352" r:id="rId20"/>
    <sheet name="MAR 21" sheetId="353" r:id="rId21"/>
    <sheet name="MAR 22" sheetId="354" r:id="rId22"/>
    <sheet name="MAR 23" sheetId="355" r:id="rId23"/>
    <sheet name="MAR 24" sheetId="356" r:id="rId24"/>
    <sheet name="MAR 25" sheetId="357" r:id="rId25"/>
    <sheet name="MAR 26" sheetId="358" r:id="rId26"/>
    <sheet name="MAR 27" sheetId="359" r:id="rId27"/>
    <sheet name="MAR 28" sheetId="360" r:id="rId28"/>
    <sheet name="MAR 29" sheetId="361" r:id="rId29"/>
    <sheet name="MAR 30" sheetId="362" r:id="rId30"/>
    <sheet name="MAR 31" sheetId="363" r:id="rId31"/>
  </sheets>
  <externalReferences>
    <externalReference r:id="rId32"/>
  </externalReferences>
  <definedNames>
    <definedName name="_2pm___10pm" localSheetId="0">#REF!</definedName>
    <definedName name="_2pm___10pm" localSheetId="9">#REF!</definedName>
    <definedName name="_2pm___10pm" localSheetId="10">#REF!</definedName>
    <definedName name="_2pm___10pm" localSheetId="11">#REF!</definedName>
    <definedName name="_2pm___10pm" localSheetId="12">#REF!</definedName>
    <definedName name="_2pm___10pm" localSheetId="13">#REF!</definedName>
    <definedName name="_2pm___10pm" localSheetId="14">#REF!</definedName>
    <definedName name="_2pm___10pm" localSheetId="15">#REF!</definedName>
    <definedName name="_2pm___10pm" localSheetId="16">#REF!</definedName>
    <definedName name="_2pm___10pm" localSheetId="17">#REF!</definedName>
    <definedName name="_2pm___10pm" localSheetId="18">#REF!</definedName>
    <definedName name="_2pm___10pm" localSheetId="1">#REF!</definedName>
    <definedName name="_2pm___10pm" localSheetId="19">#REF!</definedName>
    <definedName name="_2pm___10pm" localSheetId="20">#REF!</definedName>
    <definedName name="_2pm___10pm" localSheetId="21">#REF!</definedName>
    <definedName name="_2pm___10pm" localSheetId="22">#REF!</definedName>
    <definedName name="_2pm___10pm" localSheetId="23">#REF!</definedName>
    <definedName name="_2pm___10pm" localSheetId="24">#REF!</definedName>
    <definedName name="_2pm___10pm" localSheetId="25">#REF!</definedName>
    <definedName name="_2pm___10pm" localSheetId="26">#REF!</definedName>
    <definedName name="_2pm___10pm" localSheetId="27">#REF!</definedName>
    <definedName name="_2pm___10pm" localSheetId="28">#REF!</definedName>
    <definedName name="_2pm___10pm" localSheetId="2">#REF!</definedName>
    <definedName name="_2pm___10pm" localSheetId="29">#REF!</definedName>
    <definedName name="_2pm___10pm" localSheetId="30">#REF!</definedName>
    <definedName name="_2pm___10pm" localSheetId="3">#REF!</definedName>
    <definedName name="_2pm___10pm" localSheetId="4">#REF!</definedName>
    <definedName name="_2pm___10pm" localSheetId="5">#REF!</definedName>
    <definedName name="_2pm___10pm" localSheetId="6">#REF!</definedName>
    <definedName name="_2pm___10pm" localSheetId="7">#REF!</definedName>
    <definedName name="_2pm___10pm" localSheetId="8">#REF!</definedName>
    <definedName name="R._MALLARI___R._REGENCIA" localSheetId="0">#REF!</definedName>
    <definedName name="R._MALLARI___R._REGENCIA" localSheetId="9">#REF!</definedName>
    <definedName name="R._MALLARI___R._REGENCIA" localSheetId="10">#REF!</definedName>
    <definedName name="R._MALLARI___R._REGENCIA" localSheetId="11">#REF!</definedName>
    <definedName name="R._MALLARI___R._REGENCIA" localSheetId="12">#REF!</definedName>
    <definedName name="R._MALLARI___R._REGENCIA" localSheetId="13">#REF!</definedName>
    <definedName name="R._MALLARI___R._REGENCIA" localSheetId="14">#REF!</definedName>
    <definedName name="R._MALLARI___R._REGENCIA" localSheetId="15">#REF!</definedName>
    <definedName name="R._MALLARI___R._REGENCIA" localSheetId="16">#REF!</definedName>
    <definedName name="R._MALLARI___R._REGENCIA" localSheetId="17">#REF!</definedName>
    <definedName name="R._MALLARI___R._REGENCIA" localSheetId="18">#REF!</definedName>
    <definedName name="R._MALLARI___R._REGENCIA" localSheetId="1">#REF!</definedName>
    <definedName name="R._MALLARI___R._REGENCIA" localSheetId="19">#REF!</definedName>
    <definedName name="R._MALLARI___R._REGENCIA" localSheetId="20">#REF!</definedName>
    <definedName name="R._MALLARI___R._REGENCIA" localSheetId="21">#REF!</definedName>
    <definedName name="R._MALLARI___R._REGENCIA" localSheetId="22">#REF!</definedName>
    <definedName name="R._MALLARI___R._REGENCIA" localSheetId="23">#REF!</definedName>
    <definedName name="R._MALLARI___R._REGENCIA" localSheetId="24">#REF!</definedName>
    <definedName name="R._MALLARI___R._REGENCIA" localSheetId="25">#REF!</definedName>
    <definedName name="R._MALLARI___R._REGENCIA" localSheetId="26">#REF!</definedName>
    <definedName name="R._MALLARI___R._REGENCIA" localSheetId="27">#REF!</definedName>
    <definedName name="R._MALLARI___R._REGENCIA" localSheetId="28">#REF!</definedName>
    <definedName name="R._MALLARI___R._REGENCIA" localSheetId="2">#REF!</definedName>
    <definedName name="R._MALLARI___R._REGENCIA" localSheetId="29">#REF!</definedName>
    <definedName name="R._MALLARI___R._REGENCIA" localSheetId="30">#REF!</definedName>
    <definedName name="R._MALLARI___R._REGENCIA" localSheetId="3">#REF!</definedName>
    <definedName name="R._MALLARI___R._REGENCIA" localSheetId="4">#REF!</definedName>
    <definedName name="R._MALLARI___R._REGENCIA" localSheetId="5">#REF!</definedName>
    <definedName name="R._MALLARI___R._REGENCIA" localSheetId="6">#REF!</definedName>
    <definedName name="R._MALLARI___R._REGENCIA" localSheetId="7">#REF!</definedName>
    <definedName name="R._MALLARI___R._REGENCIA" localSheetId="8">#REF!</definedName>
  </definedNames>
  <calcPr calcId="145621"/>
</workbook>
</file>

<file path=xl/calcChain.xml><?xml version="1.0" encoding="utf-8"?>
<calcChain xmlns="http://schemas.openxmlformats.org/spreadsheetml/2006/main">
  <c r="AP10" i="363" l="1"/>
  <c r="AG10" i="363"/>
  <c r="Q10" i="363"/>
  <c r="AR35" i="363"/>
  <c r="AQ34" i="363"/>
  <c r="AH34" i="363"/>
  <c r="V34" i="363"/>
  <c r="R34" i="363"/>
  <c r="J34" i="363"/>
  <c r="K34" i="363" s="1"/>
  <c r="G34" i="363"/>
  <c r="E34" i="363"/>
  <c r="AQ33" i="363"/>
  <c r="AH33" i="363"/>
  <c r="V33" i="363"/>
  <c r="R33" i="363"/>
  <c r="J33" i="363"/>
  <c r="K33" i="363" s="1"/>
  <c r="G33" i="363"/>
  <c r="E33" i="363"/>
  <c r="AW32" i="363"/>
  <c r="AQ32" i="363"/>
  <c r="AH32" i="363"/>
  <c r="V32" i="363"/>
  <c r="R32" i="363"/>
  <c r="J32" i="363"/>
  <c r="K32" i="363" s="1"/>
  <c r="G32" i="363"/>
  <c r="E32" i="363"/>
  <c r="AQ31" i="363"/>
  <c r="AH31" i="363"/>
  <c r="V31" i="363"/>
  <c r="R31" i="363"/>
  <c r="J31" i="363"/>
  <c r="K31" i="363" s="1"/>
  <c r="I31" i="363"/>
  <c r="G31" i="363"/>
  <c r="E31" i="363"/>
  <c r="AQ30" i="363"/>
  <c r="AH30" i="363"/>
  <c r="V30" i="363"/>
  <c r="R30" i="363"/>
  <c r="J30" i="363"/>
  <c r="K30" i="363" s="1"/>
  <c r="I30" i="363"/>
  <c r="G30" i="363"/>
  <c r="E30" i="363"/>
  <c r="AQ29" i="363"/>
  <c r="AH29" i="363"/>
  <c r="V29" i="363"/>
  <c r="R29" i="363"/>
  <c r="K29" i="363"/>
  <c r="J29" i="363"/>
  <c r="I29" i="363"/>
  <c r="G29" i="363"/>
  <c r="E29" i="363"/>
  <c r="AQ28" i="363"/>
  <c r="AH28" i="363"/>
  <c r="V28" i="363"/>
  <c r="R28" i="363"/>
  <c r="J28" i="363"/>
  <c r="K28" i="363" s="1"/>
  <c r="G28" i="363"/>
  <c r="E28" i="363"/>
  <c r="AQ27" i="363"/>
  <c r="AH27" i="363"/>
  <c r="V27" i="363"/>
  <c r="R27" i="363"/>
  <c r="J27" i="363"/>
  <c r="K27" i="363" s="1"/>
  <c r="G27" i="363"/>
  <c r="E27" i="363"/>
  <c r="AQ26" i="363"/>
  <c r="AH26" i="363"/>
  <c r="V26" i="363"/>
  <c r="R26" i="363"/>
  <c r="J26" i="363"/>
  <c r="K26" i="363" s="1"/>
  <c r="G26" i="363"/>
  <c r="E26" i="363"/>
  <c r="AQ25" i="363"/>
  <c r="AH25" i="363"/>
  <c r="V25" i="363"/>
  <c r="R25" i="363"/>
  <c r="J25" i="363"/>
  <c r="K25" i="363" s="1"/>
  <c r="G25" i="363"/>
  <c r="E25" i="363"/>
  <c r="AQ24" i="363"/>
  <c r="AH24" i="363"/>
  <c r="V24" i="363"/>
  <c r="R24" i="363"/>
  <c r="J24" i="363"/>
  <c r="K24" i="363" s="1"/>
  <c r="G24" i="363"/>
  <c r="E24" i="363"/>
  <c r="AQ23" i="363"/>
  <c r="AH23" i="363"/>
  <c r="V23" i="363"/>
  <c r="R23" i="363"/>
  <c r="J23" i="363"/>
  <c r="K23" i="363" s="1"/>
  <c r="G23" i="363"/>
  <c r="E23" i="363"/>
  <c r="AQ22" i="363"/>
  <c r="AH22" i="363"/>
  <c r="V22" i="363"/>
  <c r="R22" i="363"/>
  <c r="J22" i="363"/>
  <c r="K22" i="363" s="1"/>
  <c r="G22" i="363"/>
  <c r="E22" i="363"/>
  <c r="AQ21" i="363"/>
  <c r="AH21" i="363"/>
  <c r="V21" i="363"/>
  <c r="R21" i="363"/>
  <c r="J21" i="363"/>
  <c r="K21" i="363" s="1"/>
  <c r="G21" i="363"/>
  <c r="E21" i="363"/>
  <c r="AQ20" i="363"/>
  <c r="AH20" i="363"/>
  <c r="V20" i="363"/>
  <c r="R20" i="363"/>
  <c r="J20" i="363"/>
  <c r="K20" i="363" s="1"/>
  <c r="G20" i="363"/>
  <c r="E20" i="363"/>
  <c r="AQ19" i="363"/>
  <c r="AH19" i="363"/>
  <c r="V19" i="363"/>
  <c r="R19" i="363"/>
  <c r="J19" i="363"/>
  <c r="K19" i="363" s="1"/>
  <c r="G19" i="363"/>
  <c r="E19" i="363"/>
  <c r="AQ18" i="363"/>
  <c r="AH18" i="363"/>
  <c r="V18" i="363"/>
  <c r="R18" i="363"/>
  <c r="J18" i="363"/>
  <c r="K18" i="363" s="1"/>
  <c r="G18" i="363"/>
  <c r="E18" i="363"/>
  <c r="AQ17" i="363"/>
  <c r="AH17" i="363"/>
  <c r="V17" i="363"/>
  <c r="R17" i="363"/>
  <c r="J17" i="363"/>
  <c r="K17" i="363" s="1"/>
  <c r="G17" i="363"/>
  <c r="E17" i="363"/>
  <c r="AH16" i="363"/>
  <c r="V16" i="363"/>
  <c r="R16" i="363"/>
  <c r="J16" i="363"/>
  <c r="K16" i="363" s="1"/>
  <c r="G16" i="363"/>
  <c r="E16" i="363"/>
  <c r="AQ15" i="363"/>
  <c r="AH15" i="363"/>
  <c r="V15" i="363"/>
  <c r="R15" i="363"/>
  <c r="J15" i="363"/>
  <c r="K15" i="363" s="1"/>
  <c r="G15" i="363"/>
  <c r="E15" i="363"/>
  <c r="AQ14" i="363"/>
  <c r="AH14" i="363"/>
  <c r="V14" i="363"/>
  <c r="R14" i="363"/>
  <c r="J14" i="363"/>
  <c r="K14" i="363" s="1"/>
  <c r="G14" i="363"/>
  <c r="E14" i="363"/>
  <c r="AQ13" i="363"/>
  <c r="AH13" i="363"/>
  <c r="V13" i="363"/>
  <c r="R13" i="363"/>
  <c r="J13" i="363"/>
  <c r="K13" i="363" s="1"/>
  <c r="G13" i="363"/>
  <c r="E13" i="363"/>
  <c r="AQ12" i="363"/>
  <c r="AH12" i="363"/>
  <c r="V12" i="363"/>
  <c r="R12" i="363"/>
  <c r="J12" i="363"/>
  <c r="K12" i="363" s="1"/>
  <c r="G12" i="363"/>
  <c r="E12" i="363"/>
  <c r="AH11" i="363"/>
  <c r="V11" i="363"/>
  <c r="J11" i="363"/>
  <c r="K11" i="363" s="1"/>
  <c r="G11" i="363"/>
  <c r="E11" i="363"/>
  <c r="AQ11" i="363"/>
  <c r="AG8" i="363"/>
  <c r="R11" i="363"/>
  <c r="T32" i="363" l="1"/>
  <c r="AI32" i="363" s="1"/>
  <c r="S31" i="363"/>
  <c r="T31" i="363"/>
  <c r="AI31" i="363" s="1"/>
  <c r="T28" i="363"/>
  <c r="AI28" i="363" s="1"/>
  <c r="T27" i="363"/>
  <c r="AI27" i="363" s="1"/>
  <c r="T26" i="363"/>
  <c r="AI26" i="363" s="1"/>
  <c r="T25" i="363"/>
  <c r="AI25" i="363" s="1"/>
  <c r="T24" i="363"/>
  <c r="AI24" i="363" s="1"/>
  <c r="T23" i="363"/>
  <c r="T22" i="363"/>
  <c r="AI22" i="363" s="1"/>
  <c r="T21" i="363"/>
  <c r="AI21" i="363" s="1"/>
  <c r="T20" i="363"/>
  <c r="AI20" i="363" s="1"/>
  <c r="T19" i="363"/>
  <c r="AI19" i="363" s="1"/>
  <c r="T18" i="363"/>
  <c r="AI18" i="363" s="1"/>
  <c r="T17" i="363"/>
  <c r="AI17" i="363" s="1"/>
  <c r="T12" i="363"/>
  <c r="I17" i="363"/>
  <c r="S17" i="363"/>
  <c r="I18" i="363"/>
  <c r="S18" i="363"/>
  <c r="I19" i="363"/>
  <c r="S19" i="363"/>
  <c r="I20" i="363"/>
  <c r="S20" i="363"/>
  <c r="I21" i="363"/>
  <c r="S21" i="363"/>
  <c r="I22" i="363"/>
  <c r="S22" i="363"/>
  <c r="I23" i="363"/>
  <c r="S23" i="363"/>
  <c r="AI23" i="363"/>
  <c r="I24" i="363"/>
  <c r="S24" i="363"/>
  <c r="I25" i="363"/>
  <c r="S25" i="363"/>
  <c r="I26" i="363"/>
  <c r="S26" i="363"/>
  <c r="I27" i="363"/>
  <c r="S27" i="363"/>
  <c r="I28" i="363"/>
  <c r="S28" i="363"/>
  <c r="T29" i="363"/>
  <c r="AI29" i="363" s="1"/>
  <c r="I32" i="363"/>
  <c r="S32" i="363"/>
  <c r="T34" i="363"/>
  <c r="AI34" i="363" s="1"/>
  <c r="T33" i="363"/>
  <c r="AI33" i="363" s="1"/>
  <c r="S30" i="363"/>
  <c r="S29" i="363"/>
  <c r="T30" i="363"/>
  <c r="AI30" i="363" s="1"/>
  <c r="T16" i="363"/>
  <c r="AI16" i="363" s="1"/>
  <c r="T15" i="363"/>
  <c r="AI15" i="363" s="1"/>
  <c r="T14" i="363"/>
  <c r="AI14" i="363" s="1"/>
  <c r="T13" i="363"/>
  <c r="AI13" i="363" s="1"/>
  <c r="AQ35" i="363"/>
  <c r="AH35" i="363"/>
  <c r="R35" i="363"/>
  <c r="T11" i="363"/>
  <c r="S11" i="363"/>
  <c r="AI12" i="363"/>
  <c r="I11" i="363"/>
  <c r="I12" i="363"/>
  <c r="S12" i="363"/>
  <c r="I13" i="363"/>
  <c r="S13" i="363"/>
  <c r="I14" i="363"/>
  <c r="S14" i="363"/>
  <c r="I15" i="363"/>
  <c r="S15" i="363"/>
  <c r="I16" i="363"/>
  <c r="S16" i="363"/>
  <c r="I33" i="363"/>
  <c r="S33" i="363"/>
  <c r="I34" i="363"/>
  <c r="S34" i="363"/>
  <c r="AP35" i="363"/>
  <c r="AG35" i="363"/>
  <c r="T35" i="363" l="1"/>
  <c r="AI35" i="363" s="1"/>
  <c r="AI11" i="363"/>
  <c r="S35" i="363"/>
  <c r="AP10" i="362" l="1"/>
  <c r="AG10" i="362"/>
  <c r="Q10" i="362"/>
  <c r="AR35" i="362"/>
  <c r="AQ34" i="362"/>
  <c r="AH34" i="362"/>
  <c r="V34" i="362"/>
  <c r="R34" i="362"/>
  <c r="J34" i="362"/>
  <c r="K34" i="362" s="1"/>
  <c r="I34" i="362"/>
  <c r="G34" i="362"/>
  <c r="E34" i="362"/>
  <c r="AQ33" i="362"/>
  <c r="AH33" i="362"/>
  <c r="V33" i="362"/>
  <c r="R33" i="362"/>
  <c r="J33" i="362"/>
  <c r="K33" i="362" s="1"/>
  <c r="I33" i="362"/>
  <c r="G33" i="362"/>
  <c r="E33" i="362"/>
  <c r="AW32" i="362"/>
  <c r="AQ32" i="362"/>
  <c r="AH32" i="362"/>
  <c r="V32" i="362"/>
  <c r="R32" i="362"/>
  <c r="K32" i="362"/>
  <c r="J32" i="362"/>
  <c r="I32" i="362"/>
  <c r="G32" i="362"/>
  <c r="E32" i="362"/>
  <c r="AQ31" i="362"/>
  <c r="AH31" i="362"/>
  <c r="V31" i="362"/>
  <c r="R31" i="362"/>
  <c r="J31" i="362"/>
  <c r="K31" i="362" s="1"/>
  <c r="I31" i="362"/>
  <c r="G31" i="362"/>
  <c r="E31" i="362"/>
  <c r="AQ30" i="362"/>
  <c r="AH30" i="362"/>
  <c r="V30" i="362"/>
  <c r="R30" i="362"/>
  <c r="J30" i="362"/>
  <c r="I30" i="362" s="1"/>
  <c r="G30" i="362"/>
  <c r="E30" i="362"/>
  <c r="AQ29" i="362"/>
  <c r="AH29" i="362"/>
  <c r="V29" i="362"/>
  <c r="R29" i="362"/>
  <c r="K29" i="362"/>
  <c r="J29" i="362"/>
  <c r="I29" i="362" s="1"/>
  <c r="G29" i="362"/>
  <c r="E29" i="362"/>
  <c r="AQ28" i="362"/>
  <c r="AH28" i="362"/>
  <c r="V28" i="362"/>
  <c r="R28" i="362"/>
  <c r="K28" i="362"/>
  <c r="J28" i="362"/>
  <c r="I28" i="362"/>
  <c r="G28" i="362"/>
  <c r="E28" i="362"/>
  <c r="AQ27" i="362"/>
  <c r="AH27" i="362"/>
  <c r="V27" i="362"/>
  <c r="R27" i="362"/>
  <c r="J27" i="362"/>
  <c r="K27" i="362" s="1"/>
  <c r="I27" i="362"/>
  <c r="G27" i="362"/>
  <c r="E27" i="362"/>
  <c r="AQ26" i="362"/>
  <c r="AH26" i="362"/>
  <c r="V26" i="362"/>
  <c r="R26" i="362"/>
  <c r="J26" i="362"/>
  <c r="I26" i="362" s="1"/>
  <c r="G26" i="362"/>
  <c r="E26" i="362"/>
  <c r="AQ25" i="362"/>
  <c r="AH25" i="362"/>
  <c r="V25" i="362"/>
  <c r="R25" i="362"/>
  <c r="K25" i="362"/>
  <c r="J25" i="362"/>
  <c r="I25" i="362" s="1"/>
  <c r="G25" i="362"/>
  <c r="E25" i="362"/>
  <c r="AQ24" i="362"/>
  <c r="AH24" i="362"/>
  <c r="V24" i="362"/>
  <c r="R24" i="362"/>
  <c r="K24" i="362"/>
  <c r="J24" i="362"/>
  <c r="I24" i="362"/>
  <c r="G24" i="362"/>
  <c r="E24" i="362"/>
  <c r="AQ23" i="362"/>
  <c r="AH23" i="362"/>
  <c r="V23" i="362"/>
  <c r="R23" i="362"/>
  <c r="J23" i="362"/>
  <c r="K23" i="362" s="1"/>
  <c r="I23" i="362"/>
  <c r="G23" i="362"/>
  <c r="E23" i="362"/>
  <c r="AQ22" i="362"/>
  <c r="AH22" i="362"/>
  <c r="V22" i="362"/>
  <c r="R22" i="362"/>
  <c r="J22" i="362"/>
  <c r="I22" i="362" s="1"/>
  <c r="G22" i="362"/>
  <c r="E22" i="362"/>
  <c r="AQ21" i="362"/>
  <c r="AH21" i="362"/>
  <c r="V21" i="362"/>
  <c r="R21" i="362"/>
  <c r="K21" i="362"/>
  <c r="J21" i="362"/>
  <c r="I21" i="362" s="1"/>
  <c r="G21" i="362"/>
  <c r="E21" i="362"/>
  <c r="AQ20" i="362"/>
  <c r="AH20" i="362"/>
  <c r="V20" i="362"/>
  <c r="R20" i="362"/>
  <c r="K20" i="362"/>
  <c r="J20" i="362"/>
  <c r="I20" i="362"/>
  <c r="G20" i="362"/>
  <c r="E20" i="362"/>
  <c r="AQ19" i="362"/>
  <c r="AH19" i="362"/>
  <c r="V19" i="362"/>
  <c r="R19" i="362"/>
  <c r="J19" i="362"/>
  <c r="K19" i="362" s="1"/>
  <c r="I19" i="362"/>
  <c r="G19" i="362"/>
  <c r="E19" i="362"/>
  <c r="AQ18" i="362"/>
  <c r="AH18" i="362"/>
  <c r="V18" i="362"/>
  <c r="R18" i="362"/>
  <c r="J18" i="362"/>
  <c r="I18" i="362" s="1"/>
  <c r="G18" i="362"/>
  <c r="E18" i="362"/>
  <c r="AQ17" i="362"/>
  <c r="AH17" i="362"/>
  <c r="V17" i="362"/>
  <c r="R17" i="362"/>
  <c r="K17" i="362"/>
  <c r="J17" i="362"/>
  <c r="I17" i="362" s="1"/>
  <c r="G17" i="362"/>
  <c r="E17" i="362"/>
  <c r="AH16" i="362"/>
  <c r="V16" i="362"/>
  <c r="R16" i="362"/>
  <c r="J16" i="362"/>
  <c r="K16" i="362" s="1"/>
  <c r="G16" i="362"/>
  <c r="E16" i="362"/>
  <c r="AQ15" i="362"/>
  <c r="AH15" i="362"/>
  <c r="V15" i="362"/>
  <c r="R15" i="362"/>
  <c r="J15" i="362"/>
  <c r="K15" i="362" s="1"/>
  <c r="G15" i="362"/>
  <c r="E15" i="362"/>
  <c r="AQ14" i="362"/>
  <c r="AH14" i="362"/>
  <c r="V14" i="362"/>
  <c r="R14" i="362"/>
  <c r="J14" i="362"/>
  <c r="K14" i="362" s="1"/>
  <c r="G14" i="362"/>
  <c r="E14" i="362"/>
  <c r="AQ13" i="362"/>
  <c r="AH13" i="362"/>
  <c r="V13" i="362"/>
  <c r="R13" i="362"/>
  <c r="J13" i="362"/>
  <c r="K13" i="362" s="1"/>
  <c r="G13" i="362"/>
  <c r="E13" i="362"/>
  <c r="AQ12" i="362"/>
  <c r="AH12" i="362"/>
  <c r="V12" i="362"/>
  <c r="R12" i="362"/>
  <c r="J12" i="362"/>
  <c r="K12" i="362" s="1"/>
  <c r="G12" i="362"/>
  <c r="E12" i="362"/>
  <c r="AH11" i="362"/>
  <c r="V11" i="362"/>
  <c r="J11" i="362"/>
  <c r="K11" i="362" s="1"/>
  <c r="G11" i="362"/>
  <c r="E11" i="362"/>
  <c r="AQ11" i="362"/>
  <c r="AG8" i="362"/>
  <c r="R11" i="362"/>
  <c r="T13" i="362" l="1"/>
  <c r="S20" i="362"/>
  <c r="S32" i="362"/>
  <c r="T12" i="362"/>
  <c r="T16" i="362"/>
  <c r="K18" i="362"/>
  <c r="S21" i="362"/>
  <c r="K22" i="362"/>
  <c r="S25" i="362"/>
  <c r="K26" i="362"/>
  <c r="S29" i="362"/>
  <c r="K30" i="362"/>
  <c r="T33" i="362"/>
  <c r="T34" i="362"/>
  <c r="AI34" i="362" s="1"/>
  <c r="S24" i="362"/>
  <c r="S17" i="362"/>
  <c r="T15" i="362"/>
  <c r="AI15" i="362" s="1"/>
  <c r="S18" i="362"/>
  <c r="S22" i="362"/>
  <c r="S26" i="362"/>
  <c r="S30" i="362"/>
  <c r="T14" i="362"/>
  <c r="S19" i="362"/>
  <c r="S23" i="362"/>
  <c r="S27" i="362"/>
  <c r="S31" i="362"/>
  <c r="S28" i="362"/>
  <c r="AQ35" i="362"/>
  <c r="AH35" i="362"/>
  <c r="AI16" i="362"/>
  <c r="T17" i="362"/>
  <c r="AI17" i="362" s="1"/>
  <c r="T18" i="362"/>
  <c r="AI18" i="362" s="1"/>
  <c r="T19" i="362"/>
  <c r="AI19" i="362" s="1"/>
  <c r="T20" i="362"/>
  <c r="AI20" i="362" s="1"/>
  <c r="T21" i="362"/>
  <c r="AI21" i="362" s="1"/>
  <c r="T22" i="362"/>
  <c r="AI22" i="362" s="1"/>
  <c r="T23" i="362"/>
  <c r="AI23" i="362" s="1"/>
  <c r="T24" i="362"/>
  <c r="AI24" i="362" s="1"/>
  <c r="T25" i="362"/>
  <c r="AI25" i="362" s="1"/>
  <c r="T26" i="362"/>
  <c r="AI26" i="362" s="1"/>
  <c r="T27" i="362"/>
  <c r="AI27" i="362" s="1"/>
  <c r="T28" i="362"/>
  <c r="AI28" i="362" s="1"/>
  <c r="T29" i="362"/>
  <c r="AI29" i="362" s="1"/>
  <c r="T30" i="362"/>
  <c r="AI30" i="362" s="1"/>
  <c r="T31" i="362"/>
  <c r="AI31" i="362" s="1"/>
  <c r="T32" i="362"/>
  <c r="AI32" i="362" s="1"/>
  <c r="AI33" i="362"/>
  <c r="AI12" i="362"/>
  <c r="AI14" i="362"/>
  <c r="R35" i="362"/>
  <c r="T11" i="362"/>
  <c r="S11" i="362"/>
  <c r="AI13" i="362"/>
  <c r="I11" i="362"/>
  <c r="AI11" i="362"/>
  <c r="I12" i="362"/>
  <c r="S12" i="362"/>
  <c r="I13" i="362"/>
  <c r="S13" i="362"/>
  <c r="I14" i="362"/>
  <c r="S14" i="362"/>
  <c r="I15" i="362"/>
  <c r="S15" i="362"/>
  <c r="I16" i="362"/>
  <c r="S16" i="362"/>
  <c r="S33" i="362"/>
  <c r="S34" i="362"/>
  <c r="AP35" i="362"/>
  <c r="AG35" i="362"/>
  <c r="T35" i="362" l="1"/>
  <c r="AI35" i="362" s="1"/>
  <c r="S35" i="362"/>
  <c r="AP10" i="361" l="1"/>
  <c r="AG10" i="361"/>
  <c r="Q10" i="361"/>
  <c r="R11" i="361" s="1"/>
  <c r="AR35" i="361"/>
  <c r="AQ34" i="361"/>
  <c r="AH34" i="361"/>
  <c r="V34" i="361"/>
  <c r="R34" i="361"/>
  <c r="J34" i="361"/>
  <c r="K34" i="361" s="1"/>
  <c r="G34" i="361"/>
  <c r="E34" i="361"/>
  <c r="AQ33" i="361"/>
  <c r="AH33" i="361"/>
  <c r="V33" i="361"/>
  <c r="R33" i="361"/>
  <c r="S33" i="361" s="1"/>
  <c r="J33" i="361"/>
  <c r="I33" i="361" s="1"/>
  <c r="G33" i="361"/>
  <c r="E33" i="361"/>
  <c r="AW32" i="361"/>
  <c r="AQ32" i="361"/>
  <c r="AH32" i="361"/>
  <c r="V32" i="361"/>
  <c r="R32" i="361"/>
  <c r="S32" i="361" s="1"/>
  <c r="J32" i="361"/>
  <c r="I32" i="361" s="1"/>
  <c r="G32" i="361"/>
  <c r="E32" i="361"/>
  <c r="AQ31" i="361"/>
  <c r="AH31" i="361"/>
  <c r="V31" i="361"/>
  <c r="R31" i="361"/>
  <c r="S31" i="361" s="1"/>
  <c r="J31" i="361"/>
  <c r="I31" i="361" s="1"/>
  <c r="G31" i="361"/>
  <c r="E31" i="361"/>
  <c r="AQ30" i="361"/>
  <c r="AH30" i="361"/>
  <c r="V30" i="361"/>
  <c r="R30" i="361"/>
  <c r="S30" i="361" s="1"/>
  <c r="J30" i="361"/>
  <c r="I30" i="361" s="1"/>
  <c r="G30" i="361"/>
  <c r="E30" i="361"/>
  <c r="AQ29" i="361"/>
  <c r="AH29" i="361"/>
  <c r="V29" i="361"/>
  <c r="R29" i="361"/>
  <c r="S29" i="361" s="1"/>
  <c r="J29" i="361"/>
  <c r="I29" i="361" s="1"/>
  <c r="G29" i="361"/>
  <c r="E29" i="361"/>
  <c r="AQ28" i="361"/>
  <c r="AH28" i="361"/>
  <c r="V28" i="361"/>
  <c r="R28" i="361"/>
  <c r="S28" i="361" s="1"/>
  <c r="J28" i="361"/>
  <c r="I28" i="361" s="1"/>
  <c r="G28" i="361"/>
  <c r="E28" i="361"/>
  <c r="AQ27" i="361"/>
  <c r="AH27" i="361"/>
  <c r="V27" i="361"/>
  <c r="R27" i="361"/>
  <c r="S27" i="361" s="1"/>
  <c r="J27" i="361"/>
  <c r="I27" i="361" s="1"/>
  <c r="G27" i="361"/>
  <c r="E27" i="361"/>
  <c r="AQ26" i="361"/>
  <c r="AH26" i="361"/>
  <c r="V26" i="361"/>
  <c r="R26" i="361"/>
  <c r="S26" i="361" s="1"/>
  <c r="J26" i="361"/>
  <c r="I26" i="361" s="1"/>
  <c r="G26" i="361"/>
  <c r="E26" i="361"/>
  <c r="AQ25" i="361"/>
  <c r="AH25" i="361"/>
  <c r="V25" i="361"/>
  <c r="R25" i="361"/>
  <c r="S25" i="361" s="1"/>
  <c r="J25" i="361"/>
  <c r="I25" i="361" s="1"/>
  <c r="G25" i="361"/>
  <c r="E25" i="361"/>
  <c r="AQ24" i="361"/>
  <c r="AH24" i="361"/>
  <c r="V24" i="361"/>
  <c r="R24" i="361"/>
  <c r="S24" i="361" s="1"/>
  <c r="J24" i="361"/>
  <c r="I24" i="361" s="1"/>
  <c r="G24" i="361"/>
  <c r="E24" i="361"/>
  <c r="AQ23" i="361"/>
  <c r="AH23" i="361"/>
  <c r="V23" i="361"/>
  <c r="R23" i="361"/>
  <c r="S23" i="361" s="1"/>
  <c r="J23" i="361"/>
  <c r="I23" i="361" s="1"/>
  <c r="G23" i="361"/>
  <c r="E23" i="361"/>
  <c r="AQ22" i="361"/>
  <c r="AH22" i="361"/>
  <c r="V22" i="361"/>
  <c r="R22" i="361"/>
  <c r="S22" i="361" s="1"/>
  <c r="J22" i="361"/>
  <c r="I22" i="361" s="1"/>
  <c r="G22" i="361"/>
  <c r="E22" i="361"/>
  <c r="AQ21" i="361"/>
  <c r="AH21" i="361"/>
  <c r="V21" i="361"/>
  <c r="R21" i="361"/>
  <c r="S21" i="361" s="1"/>
  <c r="J21" i="361"/>
  <c r="I21" i="361" s="1"/>
  <c r="G21" i="361"/>
  <c r="E21" i="361"/>
  <c r="AQ20" i="361"/>
  <c r="AH20" i="361"/>
  <c r="V20" i="361"/>
  <c r="R20" i="361"/>
  <c r="S20" i="361" s="1"/>
  <c r="J20" i="361"/>
  <c r="I20" i="361" s="1"/>
  <c r="G20" i="361"/>
  <c r="E20" i="361"/>
  <c r="AQ19" i="361"/>
  <c r="AH19" i="361"/>
  <c r="V19" i="361"/>
  <c r="R19" i="361"/>
  <c r="S19" i="361" s="1"/>
  <c r="J19" i="361"/>
  <c r="I19" i="361" s="1"/>
  <c r="G19" i="361"/>
  <c r="E19" i="361"/>
  <c r="AQ18" i="361"/>
  <c r="AH18" i="361"/>
  <c r="V18" i="361"/>
  <c r="R18" i="361"/>
  <c r="S18" i="361" s="1"/>
  <c r="J18" i="361"/>
  <c r="I18" i="361" s="1"/>
  <c r="G18" i="361"/>
  <c r="E18" i="361"/>
  <c r="AQ17" i="361"/>
  <c r="AH17" i="361"/>
  <c r="V17" i="361"/>
  <c r="R17" i="361"/>
  <c r="S17" i="361" s="1"/>
  <c r="J17" i="361"/>
  <c r="I17" i="361" s="1"/>
  <c r="G17" i="361"/>
  <c r="E17" i="361"/>
  <c r="AH16" i="361"/>
  <c r="V16" i="361"/>
  <c r="R16" i="361"/>
  <c r="T16" i="361" s="1"/>
  <c r="J16" i="361"/>
  <c r="K16" i="361" s="1"/>
  <c r="G16" i="361"/>
  <c r="E16" i="361"/>
  <c r="AQ15" i="361"/>
  <c r="AH15" i="361"/>
  <c r="V15" i="361"/>
  <c r="R15" i="361"/>
  <c r="S15" i="361" s="1"/>
  <c r="J15" i="361"/>
  <c r="I15" i="361" s="1"/>
  <c r="G15" i="361"/>
  <c r="E15" i="361"/>
  <c r="AQ14" i="361"/>
  <c r="AH14" i="361"/>
  <c r="V14" i="361"/>
  <c r="R14" i="361"/>
  <c r="J14" i="361"/>
  <c r="I14" i="361" s="1"/>
  <c r="G14" i="361"/>
  <c r="E14" i="361"/>
  <c r="AQ13" i="361"/>
  <c r="AH13" i="361"/>
  <c r="V13" i="361"/>
  <c r="R13" i="361"/>
  <c r="S13" i="361" s="1"/>
  <c r="J13" i="361"/>
  <c r="I13" i="361" s="1"/>
  <c r="G13" i="361"/>
  <c r="E13" i="361"/>
  <c r="AQ12" i="361"/>
  <c r="AH12" i="361"/>
  <c r="V12" i="361"/>
  <c r="R12" i="361"/>
  <c r="T12" i="361" s="1"/>
  <c r="J12" i="361"/>
  <c r="K12" i="361" s="1"/>
  <c r="G12" i="361"/>
  <c r="E12" i="361"/>
  <c r="V11" i="361"/>
  <c r="J11" i="361"/>
  <c r="K11" i="361" s="1"/>
  <c r="G11" i="361"/>
  <c r="E11" i="361"/>
  <c r="AP35" i="361"/>
  <c r="AG8" i="361"/>
  <c r="T34" i="361" l="1"/>
  <c r="AI34" i="361" s="1"/>
  <c r="T33" i="361"/>
  <c r="S34" i="361"/>
  <c r="K17" i="361"/>
  <c r="K18" i="361"/>
  <c r="K19" i="361"/>
  <c r="K20" i="361"/>
  <c r="K21" i="361"/>
  <c r="K22" i="361"/>
  <c r="K23" i="361"/>
  <c r="K24" i="361"/>
  <c r="K25" i="361"/>
  <c r="K26" i="361"/>
  <c r="K27" i="361"/>
  <c r="K28" i="361"/>
  <c r="K29" i="361"/>
  <c r="K30" i="361"/>
  <c r="K31" i="361"/>
  <c r="K32" i="361"/>
  <c r="T32" i="361"/>
  <c r="AI32" i="361" s="1"/>
  <c r="T30" i="361"/>
  <c r="T26" i="361"/>
  <c r="AI26" i="361" s="1"/>
  <c r="T22" i="361"/>
  <c r="AI22" i="361" s="1"/>
  <c r="T18" i="361"/>
  <c r="AI18" i="361" s="1"/>
  <c r="S14" i="361"/>
  <c r="T14" i="361"/>
  <c r="AI14" i="361" s="1"/>
  <c r="T13" i="361"/>
  <c r="AI13" i="361" s="1"/>
  <c r="AI16" i="361"/>
  <c r="AI12" i="361"/>
  <c r="AI33" i="361"/>
  <c r="S12" i="361"/>
  <c r="T15" i="361"/>
  <c r="AI15" i="361" s="1"/>
  <c r="S16" i="361"/>
  <c r="T20" i="361"/>
  <c r="AI20" i="361" s="1"/>
  <c r="T24" i="361"/>
  <c r="AI24" i="361" s="1"/>
  <c r="AI30" i="361"/>
  <c r="T17" i="361"/>
  <c r="AI17" i="361" s="1"/>
  <c r="T21" i="361"/>
  <c r="AI21" i="361" s="1"/>
  <c r="T25" i="361"/>
  <c r="AI25" i="361" s="1"/>
  <c r="T29" i="361"/>
  <c r="T19" i="361"/>
  <c r="AI19" i="361" s="1"/>
  <c r="T23" i="361"/>
  <c r="AI23" i="361" s="1"/>
  <c r="T27" i="361"/>
  <c r="AI27" i="361" s="1"/>
  <c r="AI29" i="361"/>
  <c r="T31" i="361"/>
  <c r="AI31" i="361" s="1"/>
  <c r="T28" i="361"/>
  <c r="AI28" i="361" s="1"/>
  <c r="S11" i="361"/>
  <c r="T11" i="361"/>
  <c r="R35" i="361"/>
  <c r="AQ11" i="361"/>
  <c r="AQ35" i="361" s="1"/>
  <c r="K13" i="361"/>
  <c r="K14" i="361"/>
  <c r="K15" i="361"/>
  <c r="K33" i="361"/>
  <c r="AH11" i="361"/>
  <c r="I11" i="361"/>
  <c r="I12" i="361"/>
  <c r="I16" i="361"/>
  <c r="I34" i="361"/>
  <c r="AG35" i="361"/>
  <c r="E28" i="360"/>
  <c r="T35" i="361" l="1"/>
  <c r="S35" i="361"/>
  <c r="AI11" i="361"/>
  <c r="AH35" i="361"/>
  <c r="AI35" i="361" s="1"/>
  <c r="AP10" i="360" l="1"/>
  <c r="AG10" i="360"/>
  <c r="AH11" i="360" s="1"/>
  <c r="Q10" i="360"/>
  <c r="AR35" i="360"/>
  <c r="AQ34" i="360"/>
  <c r="AH34" i="360"/>
  <c r="V34" i="360"/>
  <c r="R34" i="360"/>
  <c r="T34" i="360" s="1"/>
  <c r="K34" i="360"/>
  <c r="J34" i="360"/>
  <c r="I34" i="360" s="1"/>
  <c r="G34" i="360"/>
  <c r="E34" i="360"/>
  <c r="AQ33" i="360"/>
  <c r="AH33" i="360"/>
  <c r="V33" i="360"/>
  <c r="R33" i="360"/>
  <c r="T33" i="360" s="1"/>
  <c r="K33" i="360"/>
  <c r="J33" i="360"/>
  <c r="I33" i="360" s="1"/>
  <c r="G33" i="360"/>
  <c r="E33" i="360"/>
  <c r="AW32" i="360"/>
  <c r="AQ32" i="360"/>
  <c r="AH32" i="360"/>
  <c r="V32" i="360"/>
  <c r="R32" i="360"/>
  <c r="T32" i="360" s="1"/>
  <c r="K32" i="360"/>
  <c r="J32" i="360"/>
  <c r="I32" i="360"/>
  <c r="G32" i="360"/>
  <c r="E32" i="360"/>
  <c r="AQ31" i="360"/>
  <c r="AH31" i="360"/>
  <c r="V31" i="360"/>
  <c r="R31" i="360"/>
  <c r="T31" i="360" s="1"/>
  <c r="K31" i="360"/>
  <c r="J31" i="360"/>
  <c r="I31" i="360"/>
  <c r="G31" i="360"/>
  <c r="E31" i="360"/>
  <c r="AQ30" i="360"/>
  <c r="AH30" i="360"/>
  <c r="V30" i="360"/>
  <c r="R30" i="360"/>
  <c r="T30" i="360" s="1"/>
  <c r="K30" i="360"/>
  <c r="J30" i="360"/>
  <c r="I30" i="360"/>
  <c r="G30" i="360"/>
  <c r="E30" i="360"/>
  <c r="AQ29" i="360"/>
  <c r="AH29" i="360"/>
  <c r="V29" i="360"/>
  <c r="R29" i="360"/>
  <c r="T29" i="360" s="1"/>
  <c r="K29" i="360"/>
  <c r="J29" i="360"/>
  <c r="I29" i="360"/>
  <c r="G29" i="360"/>
  <c r="E29" i="360"/>
  <c r="AQ28" i="360"/>
  <c r="AH28" i="360"/>
  <c r="V28" i="360"/>
  <c r="R28" i="360"/>
  <c r="T28" i="360" s="1"/>
  <c r="K28" i="360"/>
  <c r="J28" i="360"/>
  <c r="I28" i="360"/>
  <c r="G28" i="360"/>
  <c r="AQ27" i="360"/>
  <c r="AH27" i="360"/>
  <c r="V27" i="360"/>
  <c r="R27" i="360"/>
  <c r="T27" i="360" s="1"/>
  <c r="K27" i="360"/>
  <c r="J27" i="360"/>
  <c r="I27" i="360"/>
  <c r="G27" i="360"/>
  <c r="E27" i="360"/>
  <c r="AQ26" i="360"/>
  <c r="AH26" i="360"/>
  <c r="V26" i="360"/>
  <c r="R26" i="360"/>
  <c r="T26" i="360" s="1"/>
  <c r="K26" i="360"/>
  <c r="J26" i="360"/>
  <c r="I26" i="360"/>
  <c r="G26" i="360"/>
  <c r="E26" i="360"/>
  <c r="AQ25" i="360"/>
  <c r="AH25" i="360"/>
  <c r="V25" i="360"/>
  <c r="R25" i="360"/>
  <c r="T25" i="360" s="1"/>
  <c r="K25" i="360"/>
  <c r="J25" i="360"/>
  <c r="I25" i="360"/>
  <c r="G25" i="360"/>
  <c r="E25" i="360"/>
  <c r="AQ24" i="360"/>
  <c r="AH24" i="360"/>
  <c r="V24" i="360"/>
  <c r="R24" i="360"/>
  <c r="T24" i="360" s="1"/>
  <c r="K24" i="360"/>
  <c r="J24" i="360"/>
  <c r="I24" i="360"/>
  <c r="G24" i="360"/>
  <c r="E24" i="360"/>
  <c r="AQ23" i="360"/>
  <c r="AH23" i="360"/>
  <c r="V23" i="360"/>
  <c r="R23" i="360"/>
  <c r="T23" i="360" s="1"/>
  <c r="K23" i="360"/>
  <c r="J23" i="360"/>
  <c r="I23" i="360"/>
  <c r="G23" i="360"/>
  <c r="E23" i="360"/>
  <c r="AQ22" i="360"/>
  <c r="AH22" i="360"/>
  <c r="V22" i="360"/>
  <c r="R22" i="360"/>
  <c r="T22" i="360" s="1"/>
  <c r="K22" i="360"/>
  <c r="J22" i="360"/>
  <c r="I22" i="360"/>
  <c r="G22" i="360"/>
  <c r="E22" i="360"/>
  <c r="AQ21" i="360"/>
  <c r="AH21" i="360"/>
  <c r="V21" i="360"/>
  <c r="R21" i="360"/>
  <c r="T21" i="360" s="1"/>
  <c r="K21" i="360"/>
  <c r="J21" i="360"/>
  <c r="I21" i="360"/>
  <c r="G21" i="360"/>
  <c r="E21" i="360"/>
  <c r="AQ20" i="360"/>
  <c r="AH20" i="360"/>
  <c r="V20" i="360"/>
  <c r="R20" i="360"/>
  <c r="T20" i="360" s="1"/>
  <c r="K20" i="360"/>
  <c r="J20" i="360"/>
  <c r="I20" i="360"/>
  <c r="G20" i="360"/>
  <c r="E20" i="360"/>
  <c r="AQ19" i="360"/>
  <c r="AH19" i="360"/>
  <c r="V19" i="360"/>
  <c r="R19" i="360"/>
  <c r="T19" i="360" s="1"/>
  <c r="K19" i="360"/>
  <c r="J19" i="360"/>
  <c r="I19" i="360"/>
  <c r="G19" i="360"/>
  <c r="E19" i="360"/>
  <c r="AQ18" i="360"/>
  <c r="AH18" i="360"/>
  <c r="V18" i="360"/>
  <c r="R18" i="360"/>
  <c r="T18" i="360" s="1"/>
  <c r="K18" i="360"/>
  <c r="J18" i="360"/>
  <c r="I18" i="360"/>
  <c r="G18" i="360"/>
  <c r="E18" i="360"/>
  <c r="AQ17" i="360"/>
  <c r="AH17" i="360"/>
  <c r="V17" i="360"/>
  <c r="R17" i="360"/>
  <c r="T17" i="360" s="1"/>
  <c r="AI17" i="360" s="1"/>
  <c r="K17" i="360"/>
  <c r="J17" i="360"/>
  <c r="I17" i="360"/>
  <c r="G17" i="360"/>
  <c r="E17" i="360"/>
  <c r="AH16" i="360"/>
  <c r="V16" i="360"/>
  <c r="R16" i="360"/>
  <c r="S16" i="360" s="1"/>
  <c r="J16" i="360"/>
  <c r="K16" i="360" s="1"/>
  <c r="G16" i="360"/>
  <c r="E16" i="360"/>
  <c r="AQ15" i="360"/>
  <c r="AH15" i="360"/>
  <c r="V15" i="360"/>
  <c r="R15" i="360"/>
  <c r="S15" i="360" s="1"/>
  <c r="J15" i="360"/>
  <c r="K15" i="360" s="1"/>
  <c r="G15" i="360"/>
  <c r="E15" i="360"/>
  <c r="AQ14" i="360"/>
  <c r="AH14" i="360"/>
  <c r="V14" i="360"/>
  <c r="R14" i="360"/>
  <c r="S14" i="360" s="1"/>
  <c r="J14" i="360"/>
  <c r="K14" i="360" s="1"/>
  <c r="G14" i="360"/>
  <c r="E14" i="360"/>
  <c r="AQ13" i="360"/>
  <c r="AH13" i="360"/>
  <c r="V13" i="360"/>
  <c r="R13" i="360"/>
  <c r="S13" i="360" s="1"/>
  <c r="J13" i="360"/>
  <c r="K13" i="360" s="1"/>
  <c r="G13" i="360"/>
  <c r="E13" i="360"/>
  <c r="AQ12" i="360"/>
  <c r="AH12" i="360"/>
  <c r="V12" i="360"/>
  <c r="R12" i="360"/>
  <c r="S12" i="360" s="1"/>
  <c r="J12" i="360"/>
  <c r="K12" i="360" s="1"/>
  <c r="G12" i="360"/>
  <c r="E12" i="360"/>
  <c r="V11" i="360"/>
  <c r="J11" i="360"/>
  <c r="K11" i="360" s="1"/>
  <c r="G11" i="360"/>
  <c r="E11" i="360"/>
  <c r="AQ11" i="360"/>
  <c r="AG35" i="360"/>
  <c r="R11" i="360"/>
  <c r="S32" i="360" l="1"/>
  <c r="AI31" i="360"/>
  <c r="S30" i="360"/>
  <c r="AI28" i="360"/>
  <c r="S28" i="360"/>
  <c r="S26" i="360"/>
  <c r="AI25" i="360"/>
  <c r="S24" i="360"/>
  <c r="AI23" i="360"/>
  <c r="S22" i="360"/>
  <c r="AI20" i="360"/>
  <c r="S20" i="360"/>
  <c r="S18" i="360"/>
  <c r="T16" i="360"/>
  <c r="AQ35" i="360"/>
  <c r="AI21" i="360"/>
  <c r="AI24" i="360"/>
  <c r="AI29" i="360"/>
  <c r="AI32" i="360"/>
  <c r="AI19" i="360"/>
  <c r="AI22" i="360"/>
  <c r="AI27" i="360"/>
  <c r="AI30" i="360"/>
  <c r="AI18" i="360"/>
  <c r="AI26" i="360"/>
  <c r="AH35" i="360"/>
  <c r="AG8" i="360"/>
  <c r="T13" i="360"/>
  <c r="T15" i="360"/>
  <c r="AI15" i="360" s="1"/>
  <c r="AI13" i="360"/>
  <c r="AI16" i="360"/>
  <c r="AI33" i="360"/>
  <c r="AI34" i="360"/>
  <c r="T14" i="360"/>
  <c r="AI14" i="360" s="1"/>
  <c r="S17" i="360"/>
  <c r="S19" i="360"/>
  <c r="S21" i="360"/>
  <c r="S23" i="360"/>
  <c r="S25" i="360"/>
  <c r="S27" i="360"/>
  <c r="S29" i="360"/>
  <c r="S31" i="360"/>
  <c r="T12" i="360"/>
  <c r="AI12" i="360" s="1"/>
  <c r="R35" i="360"/>
  <c r="T11" i="360"/>
  <c r="S11" i="360"/>
  <c r="I11" i="360"/>
  <c r="I12" i="360"/>
  <c r="I13" i="360"/>
  <c r="I14" i="360"/>
  <c r="I15" i="360"/>
  <c r="I16" i="360"/>
  <c r="S33" i="360"/>
  <c r="S34" i="360"/>
  <c r="AP35" i="360"/>
  <c r="S35" i="360" l="1"/>
  <c r="T35" i="360"/>
  <c r="AI35" i="360" s="1"/>
  <c r="AI11" i="360"/>
  <c r="AP10" i="359" l="1"/>
  <c r="AG10" i="359"/>
  <c r="Q10" i="359"/>
  <c r="AR35" i="359"/>
  <c r="AQ34" i="359"/>
  <c r="AH34" i="359"/>
  <c r="V34" i="359"/>
  <c r="R34" i="359"/>
  <c r="K34" i="359"/>
  <c r="J34" i="359"/>
  <c r="I34" i="359" s="1"/>
  <c r="G34" i="359"/>
  <c r="E34" i="359"/>
  <c r="AQ33" i="359"/>
  <c r="AH33" i="359"/>
  <c r="V33" i="359"/>
  <c r="R33" i="359"/>
  <c r="T33" i="359" s="1"/>
  <c r="K33" i="359"/>
  <c r="J33" i="359"/>
  <c r="I33" i="359" s="1"/>
  <c r="G33" i="359"/>
  <c r="E33" i="359"/>
  <c r="AW32" i="359"/>
  <c r="AQ32" i="359"/>
  <c r="AH32" i="359"/>
  <c r="V32" i="359"/>
  <c r="R32" i="359"/>
  <c r="T32" i="359" s="1"/>
  <c r="K32" i="359"/>
  <c r="J32" i="359"/>
  <c r="I32" i="359" s="1"/>
  <c r="G32" i="359"/>
  <c r="E32" i="359"/>
  <c r="AQ31" i="359"/>
  <c r="AH31" i="359"/>
  <c r="V31" i="359"/>
  <c r="R31" i="359"/>
  <c r="T31" i="359" s="1"/>
  <c r="K31" i="359"/>
  <c r="J31" i="359"/>
  <c r="I31" i="359" s="1"/>
  <c r="G31" i="359"/>
  <c r="E31" i="359"/>
  <c r="AQ30" i="359"/>
  <c r="AH30" i="359"/>
  <c r="V30" i="359"/>
  <c r="R30" i="359"/>
  <c r="T30" i="359" s="1"/>
  <c r="K30" i="359"/>
  <c r="J30" i="359"/>
  <c r="I30" i="359" s="1"/>
  <c r="G30" i="359"/>
  <c r="E30" i="359"/>
  <c r="AQ29" i="359"/>
  <c r="AH29" i="359"/>
  <c r="V29" i="359"/>
  <c r="R29" i="359"/>
  <c r="T29" i="359" s="1"/>
  <c r="K29" i="359"/>
  <c r="J29" i="359"/>
  <c r="I29" i="359" s="1"/>
  <c r="G29" i="359"/>
  <c r="E29" i="359"/>
  <c r="AQ28" i="359"/>
  <c r="AH28" i="359"/>
  <c r="V28" i="359"/>
  <c r="R28" i="359"/>
  <c r="T28" i="359" s="1"/>
  <c r="K28" i="359"/>
  <c r="J28" i="359"/>
  <c r="I28" i="359" s="1"/>
  <c r="G28" i="359"/>
  <c r="E28" i="359"/>
  <c r="AQ27" i="359"/>
  <c r="AH27" i="359"/>
  <c r="V27" i="359"/>
  <c r="R27" i="359"/>
  <c r="T27" i="359" s="1"/>
  <c r="K27" i="359"/>
  <c r="J27" i="359"/>
  <c r="I27" i="359" s="1"/>
  <c r="G27" i="359"/>
  <c r="E27" i="359"/>
  <c r="AQ26" i="359"/>
  <c r="AH26" i="359"/>
  <c r="V26" i="359"/>
  <c r="R26" i="359"/>
  <c r="T26" i="359" s="1"/>
  <c r="K26" i="359"/>
  <c r="J26" i="359"/>
  <c r="I26" i="359" s="1"/>
  <c r="G26" i="359"/>
  <c r="E26" i="359"/>
  <c r="AQ25" i="359"/>
  <c r="AH25" i="359"/>
  <c r="V25" i="359"/>
  <c r="R25" i="359"/>
  <c r="T25" i="359" s="1"/>
  <c r="K25" i="359"/>
  <c r="J25" i="359"/>
  <c r="I25" i="359" s="1"/>
  <c r="G25" i="359"/>
  <c r="E25" i="359"/>
  <c r="AQ24" i="359"/>
  <c r="AH24" i="359"/>
  <c r="V24" i="359"/>
  <c r="R24" i="359"/>
  <c r="T24" i="359" s="1"/>
  <c r="K24" i="359"/>
  <c r="J24" i="359"/>
  <c r="I24" i="359" s="1"/>
  <c r="G24" i="359"/>
  <c r="E24" i="359"/>
  <c r="AQ23" i="359"/>
  <c r="AH23" i="359"/>
  <c r="V23" i="359"/>
  <c r="R23" i="359"/>
  <c r="T23" i="359" s="1"/>
  <c r="K23" i="359"/>
  <c r="J23" i="359"/>
  <c r="I23" i="359" s="1"/>
  <c r="G23" i="359"/>
  <c r="E23" i="359"/>
  <c r="AQ22" i="359"/>
  <c r="AH22" i="359"/>
  <c r="V22" i="359"/>
  <c r="R22" i="359"/>
  <c r="T22" i="359" s="1"/>
  <c r="K22" i="359"/>
  <c r="J22" i="359"/>
  <c r="I22" i="359" s="1"/>
  <c r="G22" i="359"/>
  <c r="E22" i="359"/>
  <c r="AQ21" i="359"/>
  <c r="AH21" i="359"/>
  <c r="V21" i="359"/>
  <c r="R21" i="359"/>
  <c r="T21" i="359" s="1"/>
  <c r="K21" i="359"/>
  <c r="J21" i="359"/>
  <c r="I21" i="359" s="1"/>
  <c r="G21" i="359"/>
  <c r="E21" i="359"/>
  <c r="AQ20" i="359"/>
  <c r="AH20" i="359"/>
  <c r="V20" i="359"/>
  <c r="R20" i="359"/>
  <c r="T20" i="359" s="1"/>
  <c r="K20" i="359"/>
  <c r="J20" i="359"/>
  <c r="I20" i="359" s="1"/>
  <c r="G20" i="359"/>
  <c r="E20" i="359"/>
  <c r="AQ19" i="359"/>
  <c r="AH19" i="359"/>
  <c r="V19" i="359"/>
  <c r="R19" i="359"/>
  <c r="T19" i="359" s="1"/>
  <c r="K19" i="359"/>
  <c r="J19" i="359"/>
  <c r="I19" i="359" s="1"/>
  <c r="G19" i="359"/>
  <c r="E19" i="359"/>
  <c r="AQ18" i="359"/>
  <c r="AH18" i="359"/>
  <c r="V18" i="359"/>
  <c r="R18" i="359"/>
  <c r="T18" i="359" s="1"/>
  <c r="K18" i="359"/>
  <c r="J18" i="359"/>
  <c r="I18" i="359" s="1"/>
  <c r="G18" i="359"/>
  <c r="E18" i="359"/>
  <c r="AQ17" i="359"/>
  <c r="AH17" i="359"/>
  <c r="V17" i="359"/>
  <c r="R17" i="359"/>
  <c r="T17" i="359" s="1"/>
  <c r="K17" i="359"/>
  <c r="J17" i="359"/>
  <c r="I17" i="359" s="1"/>
  <c r="G17" i="359"/>
  <c r="E17" i="359"/>
  <c r="AH16" i="359"/>
  <c r="V16" i="359"/>
  <c r="R16" i="359"/>
  <c r="J16" i="359"/>
  <c r="I16" i="359" s="1"/>
  <c r="G16" i="359"/>
  <c r="E16" i="359"/>
  <c r="AQ15" i="359"/>
  <c r="AH15" i="359"/>
  <c r="V15" i="359"/>
  <c r="R15" i="359"/>
  <c r="S15" i="359" s="1"/>
  <c r="J15" i="359"/>
  <c r="K15" i="359" s="1"/>
  <c r="G15" i="359"/>
  <c r="E15" i="359"/>
  <c r="AQ14" i="359"/>
  <c r="AH14" i="359"/>
  <c r="V14" i="359"/>
  <c r="R14" i="359"/>
  <c r="T14" i="359" s="1"/>
  <c r="J14" i="359"/>
  <c r="K14" i="359" s="1"/>
  <c r="G14" i="359"/>
  <c r="E14" i="359"/>
  <c r="AQ13" i="359"/>
  <c r="AH13" i="359"/>
  <c r="V13" i="359"/>
  <c r="R13" i="359"/>
  <c r="T13" i="359" s="1"/>
  <c r="J13" i="359"/>
  <c r="I13" i="359" s="1"/>
  <c r="G13" i="359"/>
  <c r="E13" i="359"/>
  <c r="AQ12" i="359"/>
  <c r="AH12" i="359"/>
  <c r="V12" i="359"/>
  <c r="R12" i="359"/>
  <c r="J12" i="359"/>
  <c r="K12" i="359" s="1"/>
  <c r="G12" i="359"/>
  <c r="E12" i="359"/>
  <c r="V11" i="359"/>
  <c r="J11" i="359"/>
  <c r="K11" i="359" s="1"/>
  <c r="G11" i="359"/>
  <c r="E11" i="359"/>
  <c r="AQ11" i="359"/>
  <c r="AQ35" i="359" s="1"/>
  <c r="AG35" i="359"/>
  <c r="R11" i="359"/>
  <c r="AG8" i="359"/>
  <c r="S34" i="359" l="1"/>
  <c r="T34" i="359"/>
  <c r="AI34" i="359" s="1"/>
  <c r="S16" i="359"/>
  <c r="T16" i="359"/>
  <c r="T15" i="359"/>
  <c r="AI15" i="359" s="1"/>
  <c r="AI14" i="359"/>
  <c r="S12" i="359"/>
  <c r="T12" i="359"/>
  <c r="AI12" i="359" s="1"/>
  <c r="AI13" i="359"/>
  <c r="AI16" i="359"/>
  <c r="AI33" i="359"/>
  <c r="S13" i="359"/>
  <c r="S14" i="359"/>
  <c r="S33" i="359"/>
  <c r="R35" i="359"/>
  <c r="T11" i="359"/>
  <c r="S11" i="359"/>
  <c r="AI17" i="359"/>
  <c r="AI18" i="359"/>
  <c r="AI19" i="359"/>
  <c r="AI20" i="359"/>
  <c r="AI21" i="359"/>
  <c r="AI22" i="359"/>
  <c r="AI23" i="359"/>
  <c r="AI24" i="359"/>
  <c r="AI25" i="359"/>
  <c r="AI26" i="359"/>
  <c r="AI27" i="359"/>
  <c r="AI28" i="359"/>
  <c r="AI29" i="359"/>
  <c r="AI30" i="359"/>
  <c r="AI31" i="359"/>
  <c r="AI32" i="359"/>
  <c r="K13" i="359"/>
  <c r="K16" i="359"/>
  <c r="AH11" i="359"/>
  <c r="S17" i="359"/>
  <c r="S18" i="359"/>
  <c r="S19" i="359"/>
  <c r="S20" i="359"/>
  <c r="S21" i="359"/>
  <c r="S22" i="359"/>
  <c r="S23" i="359"/>
  <c r="S24" i="359"/>
  <c r="S25" i="359"/>
  <c r="S26" i="359"/>
  <c r="S27" i="359"/>
  <c r="S28" i="359"/>
  <c r="S29" i="359"/>
  <c r="S30" i="359"/>
  <c r="S31" i="359"/>
  <c r="S32" i="359"/>
  <c r="I11" i="359"/>
  <c r="I12" i="359"/>
  <c r="I14" i="359"/>
  <c r="I15" i="359"/>
  <c r="AP35" i="359"/>
  <c r="T35" i="359" l="1"/>
  <c r="S35" i="359"/>
  <c r="AH35" i="359"/>
  <c r="AI35" i="359" s="1"/>
  <c r="AI11" i="359"/>
  <c r="AP10" i="358" l="1"/>
  <c r="AG10" i="358"/>
  <c r="Q10" i="358"/>
  <c r="AR35" i="358"/>
  <c r="AQ34" i="358"/>
  <c r="AH34" i="358"/>
  <c r="V34" i="358"/>
  <c r="R34" i="358"/>
  <c r="S34" i="358" s="1"/>
  <c r="K34" i="358"/>
  <c r="J34" i="358"/>
  <c r="I34" i="358"/>
  <c r="G34" i="358"/>
  <c r="E34" i="358"/>
  <c r="AQ33" i="358"/>
  <c r="AH33" i="358"/>
  <c r="V33" i="358"/>
  <c r="R33" i="358"/>
  <c r="S33" i="358" s="1"/>
  <c r="K33" i="358"/>
  <c r="J33" i="358"/>
  <c r="I33" i="358"/>
  <c r="G33" i="358"/>
  <c r="E33" i="358"/>
  <c r="AW32" i="358"/>
  <c r="AQ32" i="358"/>
  <c r="AH32" i="358"/>
  <c r="V32" i="358"/>
  <c r="R32" i="358"/>
  <c r="T32" i="358" s="1"/>
  <c r="K32" i="358"/>
  <c r="J32" i="358"/>
  <c r="I32" i="358" s="1"/>
  <c r="G32" i="358"/>
  <c r="E32" i="358"/>
  <c r="AQ31" i="358"/>
  <c r="AH31" i="358"/>
  <c r="V31" i="358"/>
  <c r="R31" i="358"/>
  <c r="T31" i="358" s="1"/>
  <c r="K31" i="358"/>
  <c r="J31" i="358"/>
  <c r="I31" i="358" s="1"/>
  <c r="G31" i="358"/>
  <c r="E31" i="358"/>
  <c r="AQ30" i="358"/>
  <c r="AH30" i="358"/>
  <c r="V30" i="358"/>
  <c r="R30" i="358"/>
  <c r="T30" i="358" s="1"/>
  <c r="K30" i="358"/>
  <c r="J30" i="358"/>
  <c r="I30" i="358" s="1"/>
  <c r="G30" i="358"/>
  <c r="E30" i="358"/>
  <c r="AQ29" i="358"/>
  <c r="AH29" i="358"/>
  <c r="V29" i="358"/>
  <c r="R29" i="358"/>
  <c r="T29" i="358" s="1"/>
  <c r="K29" i="358"/>
  <c r="J29" i="358"/>
  <c r="I29" i="358" s="1"/>
  <c r="G29" i="358"/>
  <c r="E29" i="358"/>
  <c r="AQ28" i="358"/>
  <c r="AH28" i="358"/>
  <c r="V28" i="358"/>
  <c r="R28" i="358"/>
  <c r="T28" i="358" s="1"/>
  <c r="K28" i="358"/>
  <c r="J28" i="358"/>
  <c r="I28" i="358" s="1"/>
  <c r="G28" i="358"/>
  <c r="E28" i="358"/>
  <c r="AQ27" i="358"/>
  <c r="AH27" i="358"/>
  <c r="V27" i="358"/>
  <c r="R27" i="358"/>
  <c r="T27" i="358" s="1"/>
  <c r="K27" i="358"/>
  <c r="J27" i="358"/>
  <c r="I27" i="358" s="1"/>
  <c r="G27" i="358"/>
  <c r="E27" i="358"/>
  <c r="AQ26" i="358"/>
  <c r="AH26" i="358"/>
  <c r="V26" i="358"/>
  <c r="R26" i="358"/>
  <c r="T26" i="358" s="1"/>
  <c r="K26" i="358"/>
  <c r="J26" i="358"/>
  <c r="I26" i="358" s="1"/>
  <c r="G26" i="358"/>
  <c r="E26" i="358"/>
  <c r="AQ25" i="358"/>
  <c r="AH25" i="358"/>
  <c r="V25" i="358"/>
  <c r="R25" i="358"/>
  <c r="T25" i="358" s="1"/>
  <c r="K25" i="358"/>
  <c r="J25" i="358"/>
  <c r="I25" i="358" s="1"/>
  <c r="G25" i="358"/>
  <c r="E25" i="358"/>
  <c r="AQ24" i="358"/>
  <c r="AH24" i="358"/>
  <c r="V24" i="358"/>
  <c r="R24" i="358"/>
  <c r="T24" i="358" s="1"/>
  <c r="K24" i="358"/>
  <c r="J24" i="358"/>
  <c r="I24" i="358" s="1"/>
  <c r="G24" i="358"/>
  <c r="E24" i="358"/>
  <c r="AQ23" i="358"/>
  <c r="AH23" i="358"/>
  <c r="V23" i="358"/>
  <c r="R23" i="358"/>
  <c r="T23" i="358" s="1"/>
  <c r="K23" i="358"/>
  <c r="J23" i="358"/>
  <c r="I23" i="358" s="1"/>
  <c r="G23" i="358"/>
  <c r="E23" i="358"/>
  <c r="AQ22" i="358"/>
  <c r="AH22" i="358"/>
  <c r="V22" i="358"/>
  <c r="R22" i="358"/>
  <c r="T22" i="358" s="1"/>
  <c r="K22" i="358"/>
  <c r="J22" i="358"/>
  <c r="I22" i="358" s="1"/>
  <c r="G22" i="358"/>
  <c r="E22" i="358"/>
  <c r="AQ21" i="358"/>
  <c r="AH21" i="358"/>
  <c r="V21" i="358"/>
  <c r="R21" i="358"/>
  <c r="T21" i="358" s="1"/>
  <c r="K21" i="358"/>
  <c r="J21" i="358"/>
  <c r="I21" i="358" s="1"/>
  <c r="G21" i="358"/>
  <c r="E21" i="358"/>
  <c r="AQ20" i="358"/>
  <c r="AH20" i="358"/>
  <c r="V20" i="358"/>
  <c r="R20" i="358"/>
  <c r="T20" i="358" s="1"/>
  <c r="K20" i="358"/>
  <c r="J20" i="358"/>
  <c r="I20" i="358" s="1"/>
  <c r="G20" i="358"/>
  <c r="E20" i="358"/>
  <c r="AQ19" i="358"/>
  <c r="AH19" i="358"/>
  <c r="V19" i="358"/>
  <c r="R19" i="358"/>
  <c r="T19" i="358" s="1"/>
  <c r="K19" i="358"/>
  <c r="J19" i="358"/>
  <c r="I19" i="358" s="1"/>
  <c r="G19" i="358"/>
  <c r="E19" i="358"/>
  <c r="AQ18" i="358"/>
  <c r="AH18" i="358"/>
  <c r="V18" i="358"/>
  <c r="R18" i="358"/>
  <c r="T18" i="358" s="1"/>
  <c r="K18" i="358"/>
  <c r="J18" i="358"/>
  <c r="I18" i="358" s="1"/>
  <c r="G18" i="358"/>
  <c r="E18" i="358"/>
  <c r="AQ17" i="358"/>
  <c r="AH17" i="358"/>
  <c r="V17" i="358"/>
  <c r="R17" i="358"/>
  <c r="T17" i="358" s="1"/>
  <c r="K17" i="358"/>
  <c r="J17" i="358"/>
  <c r="I17" i="358" s="1"/>
  <c r="G17" i="358"/>
  <c r="E17" i="358"/>
  <c r="AH16" i="358"/>
  <c r="V16" i="358"/>
  <c r="R16" i="358"/>
  <c r="S16" i="358" s="1"/>
  <c r="J16" i="358"/>
  <c r="I16" i="358" s="1"/>
  <c r="G16" i="358"/>
  <c r="E16" i="358"/>
  <c r="AQ15" i="358"/>
  <c r="AH15" i="358"/>
  <c r="V15" i="358"/>
  <c r="R15" i="358"/>
  <c r="S15" i="358" s="1"/>
  <c r="J15" i="358"/>
  <c r="K15" i="358" s="1"/>
  <c r="G15" i="358"/>
  <c r="E15" i="358"/>
  <c r="AQ14" i="358"/>
  <c r="AH14" i="358"/>
  <c r="V14" i="358"/>
  <c r="R14" i="358"/>
  <c r="T14" i="358" s="1"/>
  <c r="J14" i="358"/>
  <c r="I14" i="358" s="1"/>
  <c r="G14" i="358"/>
  <c r="E14" i="358"/>
  <c r="AQ13" i="358"/>
  <c r="AH13" i="358"/>
  <c r="V13" i="358"/>
  <c r="R13" i="358"/>
  <c r="S13" i="358" s="1"/>
  <c r="J13" i="358"/>
  <c r="I13" i="358" s="1"/>
  <c r="G13" i="358"/>
  <c r="E13" i="358"/>
  <c r="AQ12" i="358"/>
  <c r="AH12" i="358"/>
  <c r="V12" i="358"/>
  <c r="R12" i="358"/>
  <c r="T12" i="358" s="1"/>
  <c r="J12" i="358"/>
  <c r="I12" i="358" s="1"/>
  <c r="G12" i="358"/>
  <c r="E12" i="358"/>
  <c r="V11" i="358"/>
  <c r="J11" i="358"/>
  <c r="K11" i="358" s="1"/>
  <c r="G11" i="358"/>
  <c r="E11" i="358"/>
  <c r="AQ11" i="358"/>
  <c r="AG8" i="358"/>
  <c r="R11" i="358"/>
  <c r="T34" i="358" l="1"/>
  <c r="AI34" i="358" s="1"/>
  <c r="T33" i="358"/>
  <c r="T16" i="358"/>
  <c r="AI16" i="358" s="1"/>
  <c r="T15" i="358"/>
  <c r="AI12" i="358"/>
  <c r="S12" i="358"/>
  <c r="AQ35" i="358"/>
  <c r="AI33" i="358"/>
  <c r="AI14" i="358"/>
  <c r="AI15" i="358"/>
  <c r="T13" i="358"/>
  <c r="AI13" i="358" s="1"/>
  <c r="S14" i="358"/>
  <c r="R35" i="358"/>
  <c r="S11" i="358"/>
  <c r="T11" i="358"/>
  <c r="AI17" i="358"/>
  <c r="AI18" i="358"/>
  <c r="AI19" i="358"/>
  <c r="AI20" i="358"/>
  <c r="AI21" i="358"/>
  <c r="AI22" i="358"/>
  <c r="AI23" i="358"/>
  <c r="AI24" i="358"/>
  <c r="AI25" i="358"/>
  <c r="AI26" i="358"/>
  <c r="AI27" i="358"/>
  <c r="AI28" i="358"/>
  <c r="AI29" i="358"/>
  <c r="AI30" i="358"/>
  <c r="AI31" i="358"/>
  <c r="AI32" i="358"/>
  <c r="K12" i="358"/>
  <c r="K13" i="358"/>
  <c r="K14" i="358"/>
  <c r="K16" i="358"/>
  <c r="AH11" i="358"/>
  <c r="S17" i="358"/>
  <c r="S18" i="358"/>
  <c r="S19" i="358"/>
  <c r="S20" i="358"/>
  <c r="S21" i="358"/>
  <c r="S22" i="358"/>
  <c r="S23" i="358"/>
  <c r="S24" i="358"/>
  <c r="S25" i="358"/>
  <c r="S26" i="358"/>
  <c r="S27" i="358"/>
  <c r="S28" i="358"/>
  <c r="S29" i="358"/>
  <c r="S30" i="358"/>
  <c r="S31" i="358"/>
  <c r="S32" i="358"/>
  <c r="I11" i="358"/>
  <c r="I15" i="358"/>
  <c r="AP35" i="358"/>
  <c r="AG35" i="358"/>
  <c r="T35" i="358" l="1"/>
  <c r="S35" i="358"/>
  <c r="AH35" i="358"/>
  <c r="AI11" i="358"/>
  <c r="AH15" i="357"/>
  <c r="AI35" i="358" l="1"/>
  <c r="AP10" i="357" l="1"/>
  <c r="AP35" i="357" s="1"/>
  <c r="AG10" i="357"/>
  <c r="V19" i="357"/>
  <c r="V20" i="357"/>
  <c r="V21" i="357"/>
  <c r="Q10" i="357"/>
  <c r="AR35" i="357"/>
  <c r="AQ34" i="357"/>
  <c r="AH34" i="357"/>
  <c r="V34" i="357"/>
  <c r="R34" i="357"/>
  <c r="T34" i="357" s="1"/>
  <c r="J34" i="357"/>
  <c r="K34" i="357" s="1"/>
  <c r="I34" i="357"/>
  <c r="G34" i="357"/>
  <c r="E34" i="357"/>
  <c r="AQ33" i="357"/>
  <c r="AH33" i="357"/>
  <c r="V33" i="357"/>
  <c r="R33" i="357"/>
  <c r="T33" i="357" s="1"/>
  <c r="J33" i="357"/>
  <c r="K33" i="357" s="1"/>
  <c r="I33" i="357"/>
  <c r="G33" i="357"/>
  <c r="E33" i="357"/>
  <c r="AW32" i="357"/>
  <c r="AQ32" i="357"/>
  <c r="AH32" i="357"/>
  <c r="V32" i="357"/>
  <c r="R32" i="357"/>
  <c r="S32" i="357" s="1"/>
  <c r="J32" i="357"/>
  <c r="K32" i="357" s="1"/>
  <c r="G32" i="357"/>
  <c r="E32" i="357"/>
  <c r="AQ31" i="357"/>
  <c r="AH31" i="357"/>
  <c r="V31" i="357"/>
  <c r="R31" i="357"/>
  <c r="S31" i="357" s="1"/>
  <c r="J31" i="357"/>
  <c r="I31" i="357" s="1"/>
  <c r="G31" i="357"/>
  <c r="E31" i="357"/>
  <c r="AQ30" i="357"/>
  <c r="AH30" i="357"/>
  <c r="V30" i="357"/>
  <c r="R30" i="357"/>
  <c r="S30" i="357" s="1"/>
  <c r="J30" i="357"/>
  <c r="I30" i="357" s="1"/>
  <c r="G30" i="357"/>
  <c r="E30" i="357"/>
  <c r="AQ29" i="357"/>
  <c r="AH29" i="357"/>
  <c r="V29" i="357"/>
  <c r="R29" i="357"/>
  <c r="S29" i="357" s="1"/>
  <c r="J29" i="357"/>
  <c r="K29" i="357" s="1"/>
  <c r="G29" i="357"/>
  <c r="E29" i="357"/>
  <c r="AQ28" i="357"/>
  <c r="AH28" i="357"/>
  <c r="V28" i="357"/>
  <c r="R28" i="357"/>
  <c r="S28" i="357" s="1"/>
  <c r="J28" i="357"/>
  <c r="I28" i="357" s="1"/>
  <c r="G28" i="357"/>
  <c r="E28" i="357"/>
  <c r="AQ27" i="357"/>
  <c r="AH27" i="357"/>
  <c r="V27" i="357"/>
  <c r="R27" i="357"/>
  <c r="S27" i="357" s="1"/>
  <c r="J27" i="357"/>
  <c r="I27" i="357" s="1"/>
  <c r="G27" i="357"/>
  <c r="E27" i="357"/>
  <c r="AQ26" i="357"/>
  <c r="AH26" i="357"/>
  <c r="V26" i="357"/>
  <c r="R26" i="357"/>
  <c r="S26" i="357" s="1"/>
  <c r="J26" i="357"/>
  <c r="K26" i="357" s="1"/>
  <c r="G26" i="357"/>
  <c r="E26" i="357"/>
  <c r="AQ25" i="357"/>
  <c r="AH25" i="357"/>
  <c r="V25" i="357"/>
  <c r="R25" i="357"/>
  <c r="S25" i="357" s="1"/>
  <c r="J25" i="357"/>
  <c r="K25" i="357" s="1"/>
  <c r="G25" i="357"/>
  <c r="E25" i="357"/>
  <c r="AQ24" i="357"/>
  <c r="AH24" i="357"/>
  <c r="V24" i="357"/>
  <c r="R24" i="357"/>
  <c r="S24" i="357" s="1"/>
  <c r="J24" i="357"/>
  <c r="K24" i="357" s="1"/>
  <c r="G24" i="357"/>
  <c r="E24" i="357"/>
  <c r="AQ23" i="357"/>
  <c r="AH23" i="357"/>
  <c r="V23" i="357"/>
  <c r="R23" i="357"/>
  <c r="S23" i="357" s="1"/>
  <c r="J23" i="357"/>
  <c r="I23" i="357" s="1"/>
  <c r="G23" i="357"/>
  <c r="E23" i="357"/>
  <c r="AQ22" i="357"/>
  <c r="AH22" i="357"/>
  <c r="V22" i="357"/>
  <c r="R22" i="357"/>
  <c r="S22" i="357" s="1"/>
  <c r="J22" i="357"/>
  <c r="K22" i="357" s="1"/>
  <c r="G22" i="357"/>
  <c r="E22" i="357"/>
  <c r="AQ21" i="357"/>
  <c r="AH21" i="357"/>
  <c r="R21" i="357"/>
  <c r="T21" i="357" s="1"/>
  <c r="J21" i="357"/>
  <c r="K21" i="357" s="1"/>
  <c r="I21" i="357"/>
  <c r="G21" i="357"/>
  <c r="E21" i="357"/>
  <c r="AQ20" i="357"/>
  <c r="AH20" i="357"/>
  <c r="R20" i="357"/>
  <c r="T20" i="357" s="1"/>
  <c r="J20" i="357"/>
  <c r="K20" i="357" s="1"/>
  <c r="I20" i="357"/>
  <c r="G20" i="357"/>
  <c r="E20" i="357"/>
  <c r="AQ19" i="357"/>
  <c r="AH19" i="357"/>
  <c r="R19" i="357"/>
  <c r="S19" i="357" s="1"/>
  <c r="J19" i="357"/>
  <c r="K19" i="357" s="1"/>
  <c r="I19" i="357"/>
  <c r="G19" i="357"/>
  <c r="E19" i="357"/>
  <c r="AQ18" i="357"/>
  <c r="AH18" i="357"/>
  <c r="V18" i="357"/>
  <c r="R18" i="357"/>
  <c r="S18" i="357" s="1"/>
  <c r="J18" i="357"/>
  <c r="K18" i="357" s="1"/>
  <c r="I18" i="357"/>
  <c r="G18" i="357"/>
  <c r="E18" i="357"/>
  <c r="AQ17" i="357"/>
  <c r="AH17" i="357"/>
  <c r="V17" i="357"/>
  <c r="R17" i="357"/>
  <c r="T17" i="357" s="1"/>
  <c r="J17" i="357"/>
  <c r="K17" i="357" s="1"/>
  <c r="I17" i="357"/>
  <c r="G17" i="357"/>
  <c r="E17" i="357"/>
  <c r="AH16" i="357"/>
  <c r="V16" i="357"/>
  <c r="R16" i="357"/>
  <c r="T16" i="357" s="1"/>
  <c r="K16" i="357"/>
  <c r="J16" i="357"/>
  <c r="I16" i="357"/>
  <c r="G16" i="357"/>
  <c r="E16" i="357"/>
  <c r="AQ15" i="357"/>
  <c r="V15" i="357"/>
  <c r="R15" i="357"/>
  <c r="S15" i="357" s="1"/>
  <c r="K15" i="357"/>
  <c r="J15" i="357"/>
  <c r="I15" i="357"/>
  <c r="G15" i="357"/>
  <c r="E15" i="357"/>
  <c r="AQ14" i="357"/>
  <c r="AH14" i="357"/>
  <c r="V14" i="357"/>
  <c r="R14" i="357"/>
  <c r="T14" i="357" s="1"/>
  <c r="K14" i="357"/>
  <c r="J14" i="357"/>
  <c r="I14" i="357"/>
  <c r="G14" i="357"/>
  <c r="E14" i="357"/>
  <c r="AQ13" i="357"/>
  <c r="AH13" i="357"/>
  <c r="V13" i="357"/>
  <c r="R13" i="357"/>
  <c r="T13" i="357" s="1"/>
  <c r="K13" i="357"/>
  <c r="J13" i="357"/>
  <c r="I13" i="357"/>
  <c r="G13" i="357"/>
  <c r="E13" i="357"/>
  <c r="AQ12" i="357"/>
  <c r="AH12" i="357"/>
  <c r="V12" i="357"/>
  <c r="R12" i="357"/>
  <c r="S12" i="357" s="1"/>
  <c r="K12" i="357"/>
  <c r="J12" i="357"/>
  <c r="I12" i="357"/>
  <c r="G12" i="357"/>
  <c r="E12" i="357"/>
  <c r="AH11" i="357"/>
  <c r="V11" i="357"/>
  <c r="K11" i="357"/>
  <c r="J11" i="357"/>
  <c r="I11" i="357"/>
  <c r="G11" i="357"/>
  <c r="E11" i="357"/>
  <c r="AQ11" i="357"/>
  <c r="AG35" i="357"/>
  <c r="R11" i="357"/>
  <c r="AG8" i="357"/>
  <c r="AI34" i="357" l="1"/>
  <c r="AI33" i="357"/>
  <c r="AI20" i="357"/>
  <c r="AI17" i="357"/>
  <c r="AH35" i="357"/>
  <c r="AQ35" i="357"/>
  <c r="S21" i="357"/>
  <c r="T22" i="357"/>
  <c r="AI22" i="357" s="1"/>
  <c r="T23" i="357"/>
  <c r="AI23" i="357" s="1"/>
  <c r="S20" i="357"/>
  <c r="S34" i="357"/>
  <c r="AI14" i="357"/>
  <c r="AI21" i="357"/>
  <c r="S33" i="357"/>
  <c r="T24" i="357"/>
  <c r="AI24" i="357" s="1"/>
  <c r="T25" i="357"/>
  <c r="AI25" i="357" s="1"/>
  <c r="T26" i="357"/>
  <c r="AI26" i="357" s="1"/>
  <c r="T27" i="357"/>
  <c r="AI27" i="357" s="1"/>
  <c r="T28" i="357"/>
  <c r="AI28" i="357" s="1"/>
  <c r="T29" i="357"/>
  <c r="AI29" i="357" s="1"/>
  <c r="T30" i="357"/>
  <c r="AI30" i="357" s="1"/>
  <c r="T31" i="357"/>
  <c r="AI31" i="357" s="1"/>
  <c r="T32" i="357"/>
  <c r="AI32" i="357" s="1"/>
  <c r="T11" i="357"/>
  <c r="R35" i="357"/>
  <c r="S11" i="357"/>
  <c r="AI16" i="357"/>
  <c r="AI13" i="357"/>
  <c r="K23" i="357"/>
  <c r="K27" i="357"/>
  <c r="K28" i="357"/>
  <c r="K30" i="357"/>
  <c r="K31" i="357"/>
  <c r="S13" i="357"/>
  <c r="S14" i="357"/>
  <c r="S16" i="357"/>
  <c r="T18" i="357"/>
  <c r="AI18" i="357" s="1"/>
  <c r="T19" i="357"/>
  <c r="AI19" i="357" s="1"/>
  <c r="T12" i="357"/>
  <c r="AI12" i="357" s="1"/>
  <c r="T15" i="357"/>
  <c r="AI15" i="357" s="1"/>
  <c r="I22" i="357"/>
  <c r="I24" i="357"/>
  <c r="I25" i="357"/>
  <c r="I26" i="357"/>
  <c r="I29" i="357"/>
  <c r="I32" i="357"/>
  <c r="S17" i="357"/>
  <c r="AI11" i="357"/>
  <c r="S35" i="357" l="1"/>
  <c r="T35" i="357"/>
  <c r="AI35" i="357" s="1"/>
  <c r="AP10" i="356" l="1"/>
  <c r="AG10" i="356"/>
  <c r="AH11" i="356" s="1"/>
  <c r="Q10" i="356"/>
  <c r="AR35" i="356"/>
  <c r="AQ34" i="356"/>
  <c r="AH34" i="356"/>
  <c r="V34" i="356"/>
  <c r="R34" i="356"/>
  <c r="T34" i="356" s="1"/>
  <c r="J34" i="356"/>
  <c r="K34" i="356" s="1"/>
  <c r="I34" i="356"/>
  <c r="G34" i="356"/>
  <c r="E34" i="356"/>
  <c r="AQ33" i="356"/>
  <c r="AH33" i="356"/>
  <c r="V33" i="356"/>
  <c r="R33" i="356"/>
  <c r="T33" i="356" s="1"/>
  <c r="J33" i="356"/>
  <c r="K33" i="356" s="1"/>
  <c r="I33" i="356"/>
  <c r="G33" i="356"/>
  <c r="E33" i="356"/>
  <c r="AW32" i="356"/>
  <c r="AQ32" i="356"/>
  <c r="AH32" i="356"/>
  <c r="V32" i="356"/>
  <c r="R32" i="356"/>
  <c r="T32" i="356" s="1"/>
  <c r="K32" i="356"/>
  <c r="J32" i="356"/>
  <c r="I32" i="356"/>
  <c r="G32" i="356"/>
  <c r="E32" i="356"/>
  <c r="AQ31" i="356"/>
  <c r="AH31" i="356"/>
  <c r="V31" i="356"/>
  <c r="R31" i="356"/>
  <c r="T31" i="356" s="1"/>
  <c r="K31" i="356"/>
  <c r="J31" i="356"/>
  <c r="I31" i="356"/>
  <c r="G31" i="356"/>
  <c r="E31" i="356"/>
  <c r="AQ30" i="356"/>
  <c r="AH30" i="356"/>
  <c r="V30" i="356"/>
  <c r="R30" i="356"/>
  <c r="T30" i="356" s="1"/>
  <c r="K30" i="356"/>
  <c r="J30" i="356"/>
  <c r="I30" i="356"/>
  <c r="G30" i="356"/>
  <c r="E30" i="356"/>
  <c r="AQ29" i="356"/>
  <c r="AH29" i="356"/>
  <c r="V29" i="356"/>
  <c r="R29" i="356"/>
  <c r="T29" i="356" s="1"/>
  <c r="K29" i="356"/>
  <c r="J29" i="356"/>
  <c r="I29" i="356"/>
  <c r="G29" i="356"/>
  <c r="E29" i="356"/>
  <c r="AQ28" i="356"/>
  <c r="AH28" i="356"/>
  <c r="V28" i="356"/>
  <c r="R28" i="356"/>
  <c r="T28" i="356" s="1"/>
  <c r="K28" i="356"/>
  <c r="J28" i="356"/>
  <c r="I28" i="356"/>
  <c r="G28" i="356"/>
  <c r="E28" i="356"/>
  <c r="AQ27" i="356"/>
  <c r="AH27" i="356"/>
  <c r="V27" i="356"/>
  <c r="R27" i="356"/>
  <c r="T27" i="356" s="1"/>
  <c r="K27" i="356"/>
  <c r="J27" i="356"/>
  <c r="I27" i="356"/>
  <c r="G27" i="356"/>
  <c r="E27" i="356"/>
  <c r="AQ26" i="356"/>
  <c r="AH26" i="356"/>
  <c r="V26" i="356"/>
  <c r="R26" i="356"/>
  <c r="T26" i="356" s="1"/>
  <c r="K26" i="356"/>
  <c r="J26" i="356"/>
  <c r="I26" i="356"/>
  <c r="G26" i="356"/>
  <c r="E26" i="356"/>
  <c r="AQ25" i="356"/>
  <c r="AH25" i="356"/>
  <c r="V25" i="356"/>
  <c r="R25" i="356"/>
  <c r="T25" i="356" s="1"/>
  <c r="K25" i="356"/>
  <c r="J25" i="356"/>
  <c r="I25" i="356"/>
  <c r="G25" i="356"/>
  <c r="E25" i="356"/>
  <c r="AQ24" i="356"/>
  <c r="AH24" i="356"/>
  <c r="V24" i="356"/>
  <c r="R24" i="356"/>
  <c r="T24" i="356" s="1"/>
  <c r="K24" i="356"/>
  <c r="J24" i="356"/>
  <c r="I24" i="356"/>
  <c r="G24" i="356"/>
  <c r="E24" i="356"/>
  <c r="AQ23" i="356"/>
  <c r="AH23" i="356"/>
  <c r="V23" i="356"/>
  <c r="R23" i="356"/>
  <c r="T23" i="356" s="1"/>
  <c r="K23" i="356"/>
  <c r="J23" i="356"/>
  <c r="I23" i="356"/>
  <c r="G23" i="356"/>
  <c r="E23" i="356"/>
  <c r="AQ22" i="356"/>
  <c r="AH22" i="356"/>
  <c r="V22" i="356"/>
  <c r="R22" i="356"/>
  <c r="T22" i="356" s="1"/>
  <c r="K22" i="356"/>
  <c r="J22" i="356"/>
  <c r="I22" i="356"/>
  <c r="G22" i="356"/>
  <c r="E22" i="356"/>
  <c r="AQ21" i="356"/>
  <c r="AH21" i="356"/>
  <c r="R21" i="356"/>
  <c r="S21" i="356" s="1"/>
  <c r="J21" i="356"/>
  <c r="K21" i="356" s="1"/>
  <c r="G21" i="356"/>
  <c r="E21" i="356"/>
  <c r="AQ20" i="356"/>
  <c r="AH20" i="356"/>
  <c r="V20" i="356"/>
  <c r="R20" i="356"/>
  <c r="S20" i="356" s="1"/>
  <c r="J20" i="356"/>
  <c r="K20" i="356" s="1"/>
  <c r="G20" i="356"/>
  <c r="E20" i="356"/>
  <c r="AQ19" i="356"/>
  <c r="AH19" i="356"/>
  <c r="R19" i="356"/>
  <c r="T19" i="356" s="1"/>
  <c r="K19" i="356"/>
  <c r="J19" i="356"/>
  <c r="I19" i="356"/>
  <c r="G19" i="356"/>
  <c r="E19" i="356"/>
  <c r="AQ18" i="356"/>
  <c r="AH18" i="356"/>
  <c r="V18" i="356"/>
  <c r="R18" i="356"/>
  <c r="T18" i="356" s="1"/>
  <c r="K18" i="356"/>
  <c r="J18" i="356"/>
  <c r="I18" i="356"/>
  <c r="G18" i="356"/>
  <c r="E18" i="356"/>
  <c r="AQ17" i="356"/>
  <c r="AH17" i="356"/>
  <c r="V17" i="356"/>
  <c r="R17" i="356"/>
  <c r="T17" i="356" s="1"/>
  <c r="K17" i="356"/>
  <c r="J17" i="356"/>
  <c r="I17" i="356"/>
  <c r="G17" i="356"/>
  <c r="E17" i="356"/>
  <c r="AH16" i="356"/>
  <c r="V16" i="356"/>
  <c r="R16" i="356"/>
  <c r="S16" i="356" s="1"/>
  <c r="J16" i="356"/>
  <c r="I16" i="356" s="1"/>
  <c r="G16" i="356"/>
  <c r="E16" i="356"/>
  <c r="AQ15" i="356"/>
  <c r="AH15" i="356"/>
  <c r="V15" i="356"/>
  <c r="R15" i="356"/>
  <c r="S15" i="356" s="1"/>
  <c r="J15" i="356"/>
  <c r="I15" i="356" s="1"/>
  <c r="G15" i="356"/>
  <c r="E15" i="356"/>
  <c r="AQ14" i="356"/>
  <c r="AH14" i="356"/>
  <c r="V14" i="356"/>
  <c r="R14" i="356"/>
  <c r="S14" i="356" s="1"/>
  <c r="J14" i="356"/>
  <c r="I14" i="356" s="1"/>
  <c r="G14" i="356"/>
  <c r="E14" i="356"/>
  <c r="AQ13" i="356"/>
  <c r="AH13" i="356"/>
  <c r="V13" i="356"/>
  <c r="R13" i="356"/>
  <c r="S13" i="356" s="1"/>
  <c r="J13" i="356"/>
  <c r="I13" i="356" s="1"/>
  <c r="G13" i="356"/>
  <c r="E13" i="356"/>
  <c r="AQ12" i="356"/>
  <c r="AH12" i="356"/>
  <c r="V12" i="356"/>
  <c r="R12" i="356"/>
  <c r="S12" i="356" s="1"/>
  <c r="J12" i="356"/>
  <c r="I12" i="356" s="1"/>
  <c r="G12" i="356"/>
  <c r="E12" i="356"/>
  <c r="V11" i="356"/>
  <c r="J11" i="356"/>
  <c r="I11" i="356" s="1"/>
  <c r="G11" i="356"/>
  <c r="E11" i="356"/>
  <c r="AP35" i="356"/>
  <c r="AG35" i="356"/>
  <c r="R11" i="356"/>
  <c r="AG8" i="356"/>
  <c r="AI30" i="356" l="1"/>
  <c r="AI29" i="356"/>
  <c r="AI25" i="356"/>
  <c r="AI26" i="356"/>
  <c r="AI22" i="356"/>
  <c r="AI18" i="356"/>
  <c r="T21" i="356"/>
  <c r="AI21" i="356" s="1"/>
  <c r="T20" i="356"/>
  <c r="S18" i="356"/>
  <c r="AI23" i="356"/>
  <c r="AI27" i="356"/>
  <c r="AI31" i="356"/>
  <c r="AI17" i="356"/>
  <c r="AI24" i="356"/>
  <c r="AI28" i="356"/>
  <c r="AI32" i="356"/>
  <c r="AH35" i="356"/>
  <c r="S19" i="356"/>
  <c r="S22" i="356"/>
  <c r="S23" i="356"/>
  <c r="S24" i="356"/>
  <c r="S25" i="356"/>
  <c r="S26" i="356"/>
  <c r="S27" i="356"/>
  <c r="S28" i="356"/>
  <c r="S29" i="356"/>
  <c r="S30" i="356"/>
  <c r="S31" i="356"/>
  <c r="S32" i="356"/>
  <c r="AI19" i="356"/>
  <c r="AI20" i="356"/>
  <c r="AI33" i="356"/>
  <c r="AI34" i="356"/>
  <c r="S17" i="356"/>
  <c r="R35" i="356"/>
  <c r="S11" i="356"/>
  <c r="T11" i="356"/>
  <c r="AQ11" i="356"/>
  <c r="AQ35" i="356" s="1"/>
  <c r="T12" i="356"/>
  <c r="AI12" i="356" s="1"/>
  <c r="T13" i="356"/>
  <c r="AI13" i="356" s="1"/>
  <c r="T14" i="356"/>
  <c r="AI14" i="356" s="1"/>
  <c r="T15" i="356"/>
  <c r="AI15" i="356" s="1"/>
  <c r="T16" i="356"/>
  <c r="AI16" i="356" s="1"/>
  <c r="K11" i="356"/>
  <c r="K12" i="356"/>
  <c r="K13" i="356"/>
  <c r="K14" i="356"/>
  <c r="K15" i="356"/>
  <c r="K16" i="356"/>
  <c r="I20" i="356"/>
  <c r="I21" i="356"/>
  <c r="S33" i="356"/>
  <c r="S34" i="356"/>
  <c r="AI11" i="356"/>
  <c r="S35" i="356" l="1"/>
  <c r="T35" i="356"/>
  <c r="AI35" i="356" s="1"/>
  <c r="AP10" i="355" l="1"/>
  <c r="AG10" i="355"/>
  <c r="AG35" i="355" s="1"/>
  <c r="Q10" i="355"/>
  <c r="R11" i="355" s="1"/>
  <c r="AR35" i="355"/>
  <c r="AQ34" i="355"/>
  <c r="AH34" i="355"/>
  <c r="V34" i="355"/>
  <c r="R34" i="355"/>
  <c r="S34" i="355" s="1"/>
  <c r="J34" i="355"/>
  <c r="K34" i="355" s="1"/>
  <c r="G34" i="355"/>
  <c r="E34" i="355"/>
  <c r="AQ33" i="355"/>
  <c r="AH33" i="355"/>
  <c r="V33" i="355"/>
  <c r="R33" i="355"/>
  <c r="S33" i="355" s="1"/>
  <c r="J33" i="355"/>
  <c r="K33" i="355" s="1"/>
  <c r="G33" i="355"/>
  <c r="E33" i="355"/>
  <c r="AW32" i="355"/>
  <c r="AQ32" i="355"/>
  <c r="AH32" i="355"/>
  <c r="V32" i="355"/>
  <c r="R32" i="355"/>
  <c r="T32" i="355" s="1"/>
  <c r="K32" i="355"/>
  <c r="J32" i="355"/>
  <c r="I32" i="355"/>
  <c r="G32" i="355"/>
  <c r="E32" i="355"/>
  <c r="AQ31" i="355"/>
  <c r="AH31" i="355"/>
  <c r="V31" i="355"/>
  <c r="R31" i="355"/>
  <c r="T31" i="355" s="1"/>
  <c r="K31" i="355"/>
  <c r="J31" i="355"/>
  <c r="I31" i="355"/>
  <c r="G31" i="355"/>
  <c r="E31" i="355"/>
  <c r="AQ30" i="355"/>
  <c r="AH30" i="355"/>
  <c r="V30" i="355"/>
  <c r="R30" i="355"/>
  <c r="T30" i="355" s="1"/>
  <c r="K30" i="355"/>
  <c r="J30" i="355"/>
  <c r="I30" i="355"/>
  <c r="G30" i="355"/>
  <c r="E30" i="355"/>
  <c r="AQ29" i="355"/>
  <c r="AH29" i="355"/>
  <c r="V29" i="355"/>
  <c r="R29" i="355"/>
  <c r="T29" i="355" s="1"/>
  <c r="K29" i="355"/>
  <c r="J29" i="355"/>
  <c r="I29" i="355"/>
  <c r="G29" i="355"/>
  <c r="E29" i="355"/>
  <c r="AQ28" i="355"/>
  <c r="AH28" i="355"/>
  <c r="V28" i="355"/>
  <c r="R28" i="355"/>
  <c r="T28" i="355" s="1"/>
  <c r="K28" i="355"/>
  <c r="J28" i="355"/>
  <c r="I28" i="355"/>
  <c r="G28" i="355"/>
  <c r="E28" i="355"/>
  <c r="AQ27" i="355"/>
  <c r="AH27" i="355"/>
  <c r="V27" i="355"/>
  <c r="R27" i="355"/>
  <c r="T27" i="355" s="1"/>
  <c r="K27" i="355"/>
  <c r="J27" i="355"/>
  <c r="I27" i="355"/>
  <c r="G27" i="355"/>
  <c r="E27" i="355"/>
  <c r="AQ26" i="355"/>
  <c r="AH26" i="355"/>
  <c r="V26" i="355"/>
  <c r="R26" i="355"/>
  <c r="T26" i="355" s="1"/>
  <c r="K26" i="355"/>
  <c r="J26" i="355"/>
  <c r="I26" i="355"/>
  <c r="G26" i="355"/>
  <c r="E26" i="355"/>
  <c r="AQ25" i="355"/>
  <c r="AH25" i="355"/>
  <c r="V25" i="355"/>
  <c r="R25" i="355"/>
  <c r="T25" i="355" s="1"/>
  <c r="K25" i="355"/>
  <c r="J25" i="355"/>
  <c r="I25" i="355"/>
  <c r="G25" i="355"/>
  <c r="E25" i="355"/>
  <c r="AQ24" i="355"/>
  <c r="AH24" i="355"/>
  <c r="V24" i="355"/>
  <c r="R24" i="355"/>
  <c r="T24" i="355" s="1"/>
  <c r="K24" i="355"/>
  <c r="J24" i="355"/>
  <c r="I24" i="355"/>
  <c r="G24" i="355"/>
  <c r="E24" i="355"/>
  <c r="AQ23" i="355"/>
  <c r="AH23" i="355"/>
  <c r="V23" i="355"/>
  <c r="R23" i="355"/>
  <c r="T23" i="355" s="1"/>
  <c r="K23" i="355"/>
  <c r="J23" i="355"/>
  <c r="I23" i="355"/>
  <c r="G23" i="355"/>
  <c r="E23" i="355"/>
  <c r="AQ22" i="355"/>
  <c r="AH22" i="355"/>
  <c r="V22" i="355"/>
  <c r="R22" i="355"/>
  <c r="T22" i="355" s="1"/>
  <c r="K22" i="355"/>
  <c r="J22" i="355"/>
  <c r="I22" i="355"/>
  <c r="G22" i="355"/>
  <c r="E22" i="355"/>
  <c r="AQ21" i="355"/>
  <c r="AH21" i="355"/>
  <c r="R21" i="355"/>
  <c r="S21" i="355" s="1"/>
  <c r="J21" i="355"/>
  <c r="K21" i="355" s="1"/>
  <c r="G21" i="355"/>
  <c r="E21" i="355"/>
  <c r="AQ20" i="355"/>
  <c r="AH20" i="355"/>
  <c r="V20" i="355"/>
  <c r="R20" i="355"/>
  <c r="S20" i="355" s="1"/>
  <c r="J20" i="355"/>
  <c r="K20" i="355" s="1"/>
  <c r="G20" i="355"/>
  <c r="E20" i="355"/>
  <c r="AQ19" i="355"/>
  <c r="AH19" i="355"/>
  <c r="R19" i="355"/>
  <c r="T19" i="355" s="1"/>
  <c r="J19" i="355"/>
  <c r="K19" i="355" s="1"/>
  <c r="I19" i="355"/>
  <c r="G19" i="355"/>
  <c r="E19" i="355"/>
  <c r="AQ18" i="355"/>
  <c r="AH18" i="355"/>
  <c r="V18" i="355"/>
  <c r="R18" i="355"/>
  <c r="S18" i="355" s="1"/>
  <c r="J18" i="355"/>
  <c r="K18" i="355" s="1"/>
  <c r="I18" i="355"/>
  <c r="G18" i="355"/>
  <c r="E18" i="355"/>
  <c r="AQ17" i="355"/>
  <c r="AH17" i="355"/>
  <c r="V17" i="355"/>
  <c r="R17" i="355"/>
  <c r="J17" i="355"/>
  <c r="K17" i="355" s="1"/>
  <c r="I17" i="355"/>
  <c r="G17" i="355"/>
  <c r="E17" i="355"/>
  <c r="AH16" i="355"/>
  <c r="V16" i="355"/>
  <c r="R16" i="355"/>
  <c r="S16" i="355" s="1"/>
  <c r="J16" i="355"/>
  <c r="K16" i="355" s="1"/>
  <c r="I16" i="355"/>
  <c r="G16" i="355"/>
  <c r="E16" i="355"/>
  <c r="AQ15" i="355"/>
  <c r="AH15" i="355"/>
  <c r="V15" i="355"/>
  <c r="R15" i="355"/>
  <c r="S15" i="355" s="1"/>
  <c r="J15" i="355"/>
  <c r="K15" i="355" s="1"/>
  <c r="I15" i="355"/>
  <c r="G15" i="355"/>
  <c r="E15" i="355"/>
  <c r="AQ14" i="355"/>
  <c r="AH14" i="355"/>
  <c r="V14" i="355"/>
  <c r="R14" i="355"/>
  <c r="T14" i="355" s="1"/>
  <c r="J14" i="355"/>
  <c r="K14" i="355" s="1"/>
  <c r="I14" i="355"/>
  <c r="G14" i="355"/>
  <c r="E14" i="355"/>
  <c r="AQ13" i="355"/>
  <c r="AH13" i="355"/>
  <c r="V13" i="355"/>
  <c r="R13" i="355"/>
  <c r="T13" i="355" s="1"/>
  <c r="J13" i="355"/>
  <c r="K13" i="355" s="1"/>
  <c r="I13" i="355"/>
  <c r="G13" i="355"/>
  <c r="E13" i="355"/>
  <c r="AQ12" i="355"/>
  <c r="AH12" i="355"/>
  <c r="V12" i="355"/>
  <c r="R12" i="355"/>
  <c r="T12" i="355" s="1"/>
  <c r="J12" i="355"/>
  <c r="K12" i="355" s="1"/>
  <c r="I12" i="355"/>
  <c r="G12" i="355"/>
  <c r="E12" i="355"/>
  <c r="AH11" i="355"/>
  <c r="V11" i="355"/>
  <c r="J11" i="355"/>
  <c r="K11" i="355" s="1"/>
  <c r="I11" i="355"/>
  <c r="G11" i="355"/>
  <c r="E11" i="355"/>
  <c r="AP35" i="355"/>
  <c r="AI30" i="355" l="1"/>
  <c r="AI26" i="355"/>
  <c r="AI22" i="355"/>
  <c r="T18" i="355"/>
  <c r="S17" i="355"/>
  <c r="T17" i="355"/>
  <c r="AI17" i="355" s="1"/>
  <c r="AI18" i="355"/>
  <c r="AH35" i="355"/>
  <c r="AI19" i="355"/>
  <c r="S19" i="355"/>
  <c r="T20" i="355"/>
  <c r="AI20" i="355" s="1"/>
  <c r="T21" i="355"/>
  <c r="AI21" i="355"/>
  <c r="AI25" i="355"/>
  <c r="AI29" i="355"/>
  <c r="T33" i="355"/>
  <c r="AI33" i="355" s="1"/>
  <c r="T34" i="355"/>
  <c r="AI34" i="355" s="1"/>
  <c r="AI12" i="355"/>
  <c r="AI13" i="355"/>
  <c r="AI14" i="355"/>
  <c r="AI24" i="355"/>
  <c r="AI28" i="355"/>
  <c r="AI32" i="355"/>
  <c r="R35" i="355"/>
  <c r="T11" i="355"/>
  <c r="AI11" i="355" s="1"/>
  <c r="S11" i="355"/>
  <c r="AI23" i="355"/>
  <c r="AI27" i="355"/>
  <c r="AI31" i="355"/>
  <c r="S12" i="355"/>
  <c r="S13" i="355"/>
  <c r="S14" i="355"/>
  <c r="AQ11" i="355"/>
  <c r="AQ35" i="355" s="1"/>
  <c r="T15" i="355"/>
  <c r="AI15" i="355" s="1"/>
  <c r="T16" i="355"/>
  <c r="AI16" i="355" s="1"/>
  <c r="S22" i="355"/>
  <c r="S23" i="355"/>
  <c r="S24" i="355"/>
  <c r="S25" i="355"/>
  <c r="S26" i="355"/>
  <c r="S27" i="355"/>
  <c r="S28" i="355"/>
  <c r="S29" i="355"/>
  <c r="S30" i="355"/>
  <c r="S31" i="355"/>
  <c r="S32" i="355"/>
  <c r="AG8" i="355"/>
  <c r="I20" i="355"/>
  <c r="I21" i="355"/>
  <c r="I33" i="355"/>
  <c r="I34" i="355"/>
  <c r="S35" i="355" l="1"/>
  <c r="T35" i="355"/>
  <c r="AI35" i="355" s="1"/>
  <c r="AP10" i="354" l="1"/>
  <c r="AG10" i="354"/>
  <c r="AG8" i="354" s="1"/>
  <c r="Q10" i="354"/>
  <c r="R11" i="354" s="1"/>
  <c r="AR35" i="354"/>
  <c r="AQ34" i="354"/>
  <c r="AH34" i="354"/>
  <c r="V34" i="354"/>
  <c r="R34" i="354"/>
  <c r="T34" i="354" s="1"/>
  <c r="K34" i="354"/>
  <c r="J34" i="354"/>
  <c r="I34" i="354"/>
  <c r="G34" i="354"/>
  <c r="E34" i="354"/>
  <c r="AQ33" i="354"/>
  <c r="AH33" i="354"/>
  <c r="V33" i="354"/>
  <c r="R33" i="354"/>
  <c r="T33" i="354" s="1"/>
  <c r="K33" i="354"/>
  <c r="J33" i="354"/>
  <c r="I33" i="354"/>
  <c r="G33" i="354"/>
  <c r="E33" i="354"/>
  <c r="AW32" i="354"/>
  <c r="AQ32" i="354"/>
  <c r="AH32" i="354"/>
  <c r="V32" i="354"/>
  <c r="R32" i="354"/>
  <c r="T32" i="354" s="1"/>
  <c r="K32" i="354"/>
  <c r="J32" i="354"/>
  <c r="I32" i="354" s="1"/>
  <c r="G32" i="354"/>
  <c r="E32" i="354"/>
  <c r="AQ31" i="354"/>
  <c r="AH31" i="354"/>
  <c r="V31" i="354"/>
  <c r="R31" i="354"/>
  <c r="T31" i="354" s="1"/>
  <c r="K31" i="354"/>
  <c r="J31" i="354"/>
  <c r="I31" i="354" s="1"/>
  <c r="G31" i="354"/>
  <c r="E31" i="354"/>
  <c r="AQ30" i="354"/>
  <c r="AH30" i="354"/>
  <c r="V30" i="354"/>
  <c r="R30" i="354"/>
  <c r="T30" i="354" s="1"/>
  <c r="K30" i="354"/>
  <c r="J30" i="354"/>
  <c r="I30" i="354" s="1"/>
  <c r="G30" i="354"/>
  <c r="E30" i="354"/>
  <c r="AQ29" i="354"/>
  <c r="AH29" i="354"/>
  <c r="V29" i="354"/>
  <c r="R29" i="354"/>
  <c r="T29" i="354" s="1"/>
  <c r="K29" i="354"/>
  <c r="J29" i="354"/>
  <c r="I29" i="354" s="1"/>
  <c r="G29" i="354"/>
  <c r="E29" i="354"/>
  <c r="AQ28" i="354"/>
  <c r="AH28" i="354"/>
  <c r="V28" i="354"/>
  <c r="R28" i="354"/>
  <c r="T28" i="354" s="1"/>
  <c r="K28" i="354"/>
  <c r="J28" i="354"/>
  <c r="I28" i="354" s="1"/>
  <c r="G28" i="354"/>
  <c r="E28" i="354"/>
  <c r="AQ27" i="354"/>
  <c r="AH27" i="354"/>
  <c r="V27" i="354"/>
  <c r="R27" i="354"/>
  <c r="T27" i="354" s="1"/>
  <c r="K27" i="354"/>
  <c r="J27" i="354"/>
  <c r="I27" i="354" s="1"/>
  <c r="G27" i="354"/>
  <c r="E27" i="354"/>
  <c r="AQ26" i="354"/>
  <c r="AH26" i="354"/>
  <c r="V26" i="354"/>
  <c r="R26" i="354"/>
  <c r="T26" i="354" s="1"/>
  <c r="K26" i="354"/>
  <c r="J26" i="354"/>
  <c r="I26" i="354" s="1"/>
  <c r="G26" i="354"/>
  <c r="E26" i="354"/>
  <c r="AQ25" i="354"/>
  <c r="AH25" i="354"/>
  <c r="V25" i="354"/>
  <c r="R25" i="354"/>
  <c r="T25" i="354" s="1"/>
  <c r="K25" i="354"/>
  <c r="J25" i="354"/>
  <c r="I25" i="354" s="1"/>
  <c r="G25" i="354"/>
  <c r="E25" i="354"/>
  <c r="AQ24" i="354"/>
  <c r="AH24" i="354"/>
  <c r="V24" i="354"/>
  <c r="R24" i="354"/>
  <c r="T24" i="354" s="1"/>
  <c r="K24" i="354"/>
  <c r="J24" i="354"/>
  <c r="I24" i="354" s="1"/>
  <c r="G24" i="354"/>
  <c r="E24" i="354"/>
  <c r="AQ23" i="354"/>
  <c r="AH23" i="354"/>
  <c r="V23" i="354"/>
  <c r="R23" i="354"/>
  <c r="T23" i="354" s="1"/>
  <c r="K23" i="354"/>
  <c r="J23" i="354"/>
  <c r="I23" i="354" s="1"/>
  <c r="G23" i="354"/>
  <c r="E23" i="354"/>
  <c r="AQ22" i="354"/>
  <c r="AH22" i="354"/>
  <c r="V22" i="354"/>
  <c r="R22" i="354"/>
  <c r="T22" i="354" s="1"/>
  <c r="K22" i="354"/>
  <c r="J22" i="354"/>
  <c r="I22" i="354" s="1"/>
  <c r="G22" i="354"/>
  <c r="E22" i="354"/>
  <c r="AQ21" i="354"/>
  <c r="AH21" i="354"/>
  <c r="R21" i="354"/>
  <c r="J21" i="354"/>
  <c r="I21" i="354" s="1"/>
  <c r="G21" i="354"/>
  <c r="E21" i="354"/>
  <c r="AQ20" i="354"/>
  <c r="AH20" i="354"/>
  <c r="V20" i="354"/>
  <c r="R20" i="354"/>
  <c r="S20" i="354" s="1"/>
  <c r="J20" i="354"/>
  <c r="I20" i="354" s="1"/>
  <c r="G20" i="354"/>
  <c r="E20" i="354"/>
  <c r="AQ19" i="354"/>
  <c r="AH19" i="354"/>
  <c r="R19" i="354"/>
  <c r="T19" i="354" s="1"/>
  <c r="J19" i="354"/>
  <c r="K19" i="354" s="1"/>
  <c r="I19" i="354"/>
  <c r="G19" i="354"/>
  <c r="E19" i="354"/>
  <c r="AQ18" i="354"/>
  <c r="AH18" i="354"/>
  <c r="V18" i="354"/>
  <c r="R18" i="354"/>
  <c r="T18" i="354" s="1"/>
  <c r="J18" i="354"/>
  <c r="K18" i="354" s="1"/>
  <c r="I18" i="354"/>
  <c r="G18" i="354"/>
  <c r="E18" i="354"/>
  <c r="AQ17" i="354"/>
  <c r="AH17" i="354"/>
  <c r="V17" i="354"/>
  <c r="R17" i="354"/>
  <c r="T17" i="354" s="1"/>
  <c r="J17" i="354"/>
  <c r="K17" i="354" s="1"/>
  <c r="I17" i="354"/>
  <c r="G17" i="354"/>
  <c r="E17" i="354"/>
  <c r="AH16" i="354"/>
  <c r="V16" i="354"/>
  <c r="R16" i="354"/>
  <c r="T16" i="354" s="1"/>
  <c r="K16" i="354"/>
  <c r="J16" i="354"/>
  <c r="I16" i="354"/>
  <c r="G16" i="354"/>
  <c r="E16" i="354"/>
  <c r="AQ15" i="354"/>
  <c r="AH15" i="354"/>
  <c r="V15" i="354"/>
  <c r="R15" i="354"/>
  <c r="T15" i="354" s="1"/>
  <c r="K15" i="354"/>
  <c r="J15" i="354"/>
  <c r="I15" i="354"/>
  <c r="G15" i="354"/>
  <c r="E15" i="354"/>
  <c r="AQ14" i="354"/>
  <c r="AH14" i="354"/>
  <c r="V14" i="354"/>
  <c r="R14" i="354"/>
  <c r="T14" i="354" s="1"/>
  <c r="K14" i="354"/>
  <c r="J14" i="354"/>
  <c r="I14" i="354"/>
  <c r="G14" i="354"/>
  <c r="E14" i="354"/>
  <c r="AQ13" i="354"/>
  <c r="AH13" i="354"/>
  <c r="V13" i="354"/>
  <c r="R13" i="354"/>
  <c r="T13" i="354" s="1"/>
  <c r="K13" i="354"/>
  <c r="J13" i="354"/>
  <c r="I13" i="354"/>
  <c r="G13" i="354"/>
  <c r="E13" i="354"/>
  <c r="AQ12" i="354"/>
  <c r="AH12" i="354"/>
  <c r="V12" i="354"/>
  <c r="R12" i="354"/>
  <c r="S12" i="354" s="1"/>
  <c r="K12" i="354"/>
  <c r="J12" i="354"/>
  <c r="I12" i="354"/>
  <c r="G12" i="354"/>
  <c r="E12" i="354"/>
  <c r="AH11" i="354"/>
  <c r="V11" i="354"/>
  <c r="K11" i="354"/>
  <c r="J11" i="354"/>
  <c r="I11" i="354"/>
  <c r="G11" i="354"/>
  <c r="E11" i="354"/>
  <c r="AP35" i="354"/>
  <c r="AG35" i="354"/>
  <c r="S21" i="354" l="1"/>
  <c r="T21" i="354"/>
  <c r="AI21" i="354" s="1"/>
  <c r="T20" i="354"/>
  <c r="AI20" i="354" s="1"/>
  <c r="AI19" i="354"/>
  <c r="S19" i="354"/>
  <c r="AI18" i="354"/>
  <c r="AI17" i="354"/>
  <c r="AI16" i="354"/>
  <c r="AI33" i="354"/>
  <c r="AH35" i="354"/>
  <c r="AI34" i="354"/>
  <c r="AI15" i="354"/>
  <c r="S18" i="354"/>
  <c r="S33" i="354"/>
  <c r="S34" i="354"/>
  <c r="S17" i="354"/>
  <c r="R35" i="354"/>
  <c r="T11" i="354"/>
  <c r="AI11" i="354" s="1"/>
  <c r="S11" i="354"/>
  <c r="AI13" i="354"/>
  <c r="AI14" i="354"/>
  <c r="AI22" i="354"/>
  <c r="AI23" i="354"/>
  <c r="AI24" i="354"/>
  <c r="AI25" i="354"/>
  <c r="AI26" i="354"/>
  <c r="AI27" i="354"/>
  <c r="AI28" i="354"/>
  <c r="AI29" i="354"/>
  <c r="AI30" i="354"/>
  <c r="AI31" i="354"/>
  <c r="AI32" i="354"/>
  <c r="S13" i="354"/>
  <c r="S14" i="354"/>
  <c r="S15" i="354"/>
  <c r="S16" i="354"/>
  <c r="K20" i="354"/>
  <c r="K21" i="354"/>
  <c r="AQ11" i="354"/>
  <c r="AQ35" i="354" s="1"/>
  <c r="T12" i="354"/>
  <c r="AI12" i="354" s="1"/>
  <c r="S22" i="354"/>
  <c r="S23" i="354"/>
  <c r="S24" i="354"/>
  <c r="S25" i="354"/>
  <c r="S26" i="354"/>
  <c r="S27" i="354"/>
  <c r="S28" i="354"/>
  <c r="S29" i="354"/>
  <c r="S30" i="354"/>
  <c r="S31" i="354"/>
  <c r="S32" i="354"/>
  <c r="S35" i="354" l="1"/>
  <c r="T35" i="354"/>
  <c r="AI35" i="354" s="1"/>
  <c r="AP10" i="353" l="1"/>
  <c r="AG10" i="353"/>
  <c r="AH11" i="353" s="1"/>
  <c r="Q10" i="353"/>
  <c r="AR35" i="353"/>
  <c r="AQ34" i="353"/>
  <c r="AH34" i="353"/>
  <c r="V34" i="353"/>
  <c r="R34" i="353"/>
  <c r="T34" i="353" s="1"/>
  <c r="K34" i="353"/>
  <c r="J34" i="353"/>
  <c r="I34" i="353" s="1"/>
  <c r="G34" i="353"/>
  <c r="E34" i="353"/>
  <c r="AQ33" i="353"/>
  <c r="AH33" i="353"/>
  <c r="V33" i="353"/>
  <c r="R33" i="353"/>
  <c r="T33" i="353" s="1"/>
  <c r="K33" i="353"/>
  <c r="J33" i="353"/>
  <c r="I33" i="353" s="1"/>
  <c r="G33" i="353"/>
  <c r="E33" i="353"/>
  <c r="AW32" i="353"/>
  <c r="AQ32" i="353"/>
  <c r="AH32" i="353"/>
  <c r="V32" i="353"/>
  <c r="R32" i="353"/>
  <c r="T32" i="353" s="1"/>
  <c r="K32" i="353"/>
  <c r="J32" i="353"/>
  <c r="I32" i="353"/>
  <c r="G32" i="353"/>
  <c r="E32" i="353"/>
  <c r="AQ31" i="353"/>
  <c r="AH31" i="353"/>
  <c r="V31" i="353"/>
  <c r="R31" i="353"/>
  <c r="T31" i="353" s="1"/>
  <c r="K31" i="353"/>
  <c r="J31" i="353"/>
  <c r="I31" i="353"/>
  <c r="G31" i="353"/>
  <c r="E31" i="353"/>
  <c r="AQ30" i="353"/>
  <c r="AH30" i="353"/>
  <c r="V30" i="353"/>
  <c r="R30" i="353"/>
  <c r="T30" i="353" s="1"/>
  <c r="K30" i="353"/>
  <c r="J30" i="353"/>
  <c r="I30" i="353"/>
  <c r="G30" i="353"/>
  <c r="E30" i="353"/>
  <c r="AQ29" i="353"/>
  <c r="AH29" i="353"/>
  <c r="V29" i="353"/>
  <c r="R29" i="353"/>
  <c r="T29" i="353" s="1"/>
  <c r="K29" i="353"/>
  <c r="J29" i="353"/>
  <c r="I29" i="353"/>
  <c r="G29" i="353"/>
  <c r="E29" i="353"/>
  <c r="AQ28" i="353"/>
  <c r="AH28" i="353"/>
  <c r="V28" i="353"/>
  <c r="R28" i="353"/>
  <c r="T28" i="353" s="1"/>
  <c r="K28" i="353"/>
  <c r="J28" i="353"/>
  <c r="I28" i="353"/>
  <c r="G28" i="353"/>
  <c r="E28" i="353"/>
  <c r="AQ27" i="353"/>
  <c r="AH27" i="353"/>
  <c r="V27" i="353"/>
  <c r="R27" i="353"/>
  <c r="T27" i="353" s="1"/>
  <c r="K27" i="353"/>
  <c r="J27" i="353"/>
  <c r="I27" i="353"/>
  <c r="G27" i="353"/>
  <c r="E27" i="353"/>
  <c r="AQ26" i="353"/>
  <c r="AH26" i="353"/>
  <c r="V26" i="353"/>
  <c r="R26" i="353"/>
  <c r="T26" i="353" s="1"/>
  <c r="K26" i="353"/>
  <c r="J26" i="353"/>
  <c r="I26" i="353"/>
  <c r="G26" i="353"/>
  <c r="E26" i="353"/>
  <c r="AQ25" i="353"/>
  <c r="AH25" i="353"/>
  <c r="V25" i="353"/>
  <c r="R25" i="353"/>
  <c r="T25" i="353" s="1"/>
  <c r="K25" i="353"/>
  <c r="J25" i="353"/>
  <c r="I25" i="353"/>
  <c r="G25" i="353"/>
  <c r="E25" i="353"/>
  <c r="AQ24" i="353"/>
  <c r="AH24" i="353"/>
  <c r="V24" i="353"/>
  <c r="R24" i="353"/>
  <c r="T24" i="353" s="1"/>
  <c r="K24" i="353"/>
  <c r="J24" i="353"/>
  <c r="I24" i="353"/>
  <c r="G24" i="353"/>
  <c r="E24" i="353"/>
  <c r="AQ23" i="353"/>
  <c r="AH23" i="353"/>
  <c r="V23" i="353"/>
  <c r="R23" i="353"/>
  <c r="T23" i="353" s="1"/>
  <c r="K23" i="353"/>
  <c r="J23" i="353"/>
  <c r="I23" i="353"/>
  <c r="G23" i="353"/>
  <c r="E23" i="353"/>
  <c r="AQ22" i="353"/>
  <c r="AH22" i="353"/>
  <c r="V22" i="353"/>
  <c r="R22" i="353"/>
  <c r="T22" i="353" s="1"/>
  <c r="K22" i="353"/>
  <c r="J22" i="353"/>
  <c r="I22" i="353"/>
  <c r="G22" i="353"/>
  <c r="E22" i="353"/>
  <c r="AQ21" i="353"/>
  <c r="AH21" i="353"/>
  <c r="R21" i="353"/>
  <c r="T21" i="353" s="1"/>
  <c r="J21" i="353"/>
  <c r="K21" i="353" s="1"/>
  <c r="G21" i="353"/>
  <c r="E21" i="353"/>
  <c r="AQ20" i="353"/>
  <c r="AH20" i="353"/>
  <c r="V20" i="353"/>
  <c r="R20" i="353"/>
  <c r="T20" i="353" s="1"/>
  <c r="J20" i="353"/>
  <c r="K20" i="353" s="1"/>
  <c r="G20" i="353"/>
  <c r="E20" i="353"/>
  <c r="AQ19" i="353"/>
  <c r="AH19" i="353"/>
  <c r="R19" i="353"/>
  <c r="T19" i="353" s="1"/>
  <c r="K19" i="353"/>
  <c r="J19" i="353"/>
  <c r="I19" i="353"/>
  <c r="G19" i="353"/>
  <c r="E19" i="353"/>
  <c r="AQ18" i="353"/>
  <c r="AH18" i="353"/>
  <c r="V18" i="353"/>
  <c r="R18" i="353"/>
  <c r="T18" i="353" s="1"/>
  <c r="K18" i="353"/>
  <c r="J18" i="353"/>
  <c r="I18" i="353"/>
  <c r="G18" i="353"/>
  <c r="E18" i="353"/>
  <c r="AQ17" i="353"/>
  <c r="AH17" i="353"/>
  <c r="V17" i="353"/>
  <c r="R17" i="353"/>
  <c r="T17" i="353" s="1"/>
  <c r="K17" i="353"/>
  <c r="J17" i="353"/>
  <c r="I17" i="353"/>
  <c r="G17" i="353"/>
  <c r="E17" i="353"/>
  <c r="AH16" i="353"/>
  <c r="V16" i="353"/>
  <c r="R16" i="353"/>
  <c r="S16" i="353" s="1"/>
  <c r="J16" i="353"/>
  <c r="I16" i="353" s="1"/>
  <c r="G16" i="353"/>
  <c r="E16" i="353"/>
  <c r="AQ15" i="353"/>
  <c r="AH15" i="353"/>
  <c r="V15" i="353"/>
  <c r="R15" i="353"/>
  <c r="S15" i="353" s="1"/>
  <c r="J15" i="353"/>
  <c r="I15" i="353" s="1"/>
  <c r="G15" i="353"/>
  <c r="E15" i="353"/>
  <c r="AQ14" i="353"/>
  <c r="AH14" i="353"/>
  <c r="V14" i="353"/>
  <c r="R14" i="353"/>
  <c r="S14" i="353" s="1"/>
  <c r="J14" i="353"/>
  <c r="I14" i="353" s="1"/>
  <c r="G14" i="353"/>
  <c r="E14" i="353"/>
  <c r="AQ13" i="353"/>
  <c r="AH13" i="353"/>
  <c r="V13" i="353"/>
  <c r="R13" i="353"/>
  <c r="S13" i="353" s="1"/>
  <c r="J13" i="353"/>
  <c r="I13" i="353" s="1"/>
  <c r="G13" i="353"/>
  <c r="E13" i="353"/>
  <c r="AQ12" i="353"/>
  <c r="AH12" i="353"/>
  <c r="V12" i="353"/>
  <c r="R12" i="353"/>
  <c r="S12" i="353" s="1"/>
  <c r="J12" i="353"/>
  <c r="I12" i="353" s="1"/>
  <c r="G12" i="353"/>
  <c r="E12" i="353"/>
  <c r="V11" i="353"/>
  <c r="J11" i="353"/>
  <c r="I11" i="353" s="1"/>
  <c r="G11" i="353"/>
  <c r="E11" i="353"/>
  <c r="AQ11" i="353"/>
  <c r="AG35" i="353"/>
  <c r="R11" i="353"/>
  <c r="S32" i="353" l="1"/>
  <c r="AI31" i="353"/>
  <c r="S30" i="353"/>
  <c r="AI28" i="353"/>
  <c r="S28" i="353"/>
  <c r="S26" i="353"/>
  <c r="AI25" i="353"/>
  <c r="S24" i="353"/>
  <c r="AI23" i="353"/>
  <c r="S22" i="353"/>
  <c r="AI18" i="353"/>
  <c r="S17" i="353"/>
  <c r="T16" i="353"/>
  <c r="T15" i="353"/>
  <c r="AI15" i="353" s="1"/>
  <c r="T14" i="353"/>
  <c r="T13" i="353"/>
  <c r="AI13" i="353" s="1"/>
  <c r="AQ35" i="353"/>
  <c r="AI24" i="353"/>
  <c r="AI29" i="353"/>
  <c r="AI32" i="353"/>
  <c r="AI17" i="353"/>
  <c r="AI21" i="353"/>
  <c r="AI22" i="353"/>
  <c r="AI27" i="353"/>
  <c r="AI30" i="353"/>
  <c r="AI26" i="353"/>
  <c r="AH35" i="353"/>
  <c r="S18" i="353"/>
  <c r="S19" i="353"/>
  <c r="AI19" i="353"/>
  <c r="AI33" i="353"/>
  <c r="AI14" i="353"/>
  <c r="AI16" i="353"/>
  <c r="AI20" i="353"/>
  <c r="S23" i="353"/>
  <c r="S25" i="353"/>
  <c r="S27" i="353"/>
  <c r="S29" i="353"/>
  <c r="S31" i="353"/>
  <c r="T12" i="353"/>
  <c r="AI12" i="353" s="1"/>
  <c r="AI34" i="353"/>
  <c r="R35" i="353"/>
  <c r="S11" i="353"/>
  <c r="T11" i="353"/>
  <c r="AG8" i="353"/>
  <c r="K11" i="353"/>
  <c r="K12" i="353"/>
  <c r="K13" i="353"/>
  <c r="K14" i="353"/>
  <c r="K15" i="353"/>
  <c r="K16" i="353"/>
  <c r="I20" i="353"/>
  <c r="S20" i="353"/>
  <c r="I21" i="353"/>
  <c r="S21" i="353"/>
  <c r="S33" i="353"/>
  <c r="S34" i="353"/>
  <c r="AP35" i="353"/>
  <c r="S35" i="353" l="1"/>
  <c r="T35" i="353"/>
  <c r="AI35" i="353" s="1"/>
  <c r="AI11" i="353"/>
  <c r="AH33" i="352" l="1"/>
  <c r="R32" i="352"/>
  <c r="AH11" i="352"/>
  <c r="AI11" i="352" s="1"/>
  <c r="AH12" i="352"/>
  <c r="AI12" i="352"/>
  <c r="AH13" i="352"/>
  <c r="AI13" i="352" s="1"/>
  <c r="AH14" i="352"/>
  <c r="AI14" i="352"/>
  <c r="AH15" i="352"/>
  <c r="AI15" i="352" s="1"/>
  <c r="AH16" i="352"/>
  <c r="AI16" i="352"/>
  <c r="AH17" i="352"/>
  <c r="AI17" i="352" s="1"/>
  <c r="AH18" i="352"/>
  <c r="AI18" i="352"/>
  <c r="AH19" i="352"/>
  <c r="AI19" i="352" s="1"/>
  <c r="AH20" i="352"/>
  <c r="AI20" i="352"/>
  <c r="AH21" i="352"/>
  <c r="AI21" i="352" s="1"/>
  <c r="AH22" i="352"/>
  <c r="AI22" i="352"/>
  <c r="AH23" i="352"/>
  <c r="AI23" i="352" s="1"/>
  <c r="AH24" i="352"/>
  <c r="AI24" i="352"/>
  <c r="AH25" i="352"/>
  <c r="AI25" i="352" s="1"/>
  <c r="AH26" i="352"/>
  <c r="AI26" i="352"/>
  <c r="AH27" i="352"/>
  <c r="AI27" i="352" s="1"/>
  <c r="AH28" i="352"/>
  <c r="AI28" i="352"/>
  <c r="AH29" i="352"/>
  <c r="AI29" i="352" s="1"/>
  <c r="AH30" i="352"/>
  <c r="AI30" i="352"/>
  <c r="AH31" i="352"/>
  <c r="AI31" i="352" s="1"/>
  <c r="AH32" i="352"/>
  <c r="AH34" i="352"/>
  <c r="AP10" i="352" l="1"/>
  <c r="AG10" i="352"/>
  <c r="Q10" i="352"/>
  <c r="AR35" i="352"/>
  <c r="AQ34" i="352"/>
  <c r="V34" i="352"/>
  <c r="R34" i="352"/>
  <c r="K34" i="352"/>
  <c r="J34" i="352"/>
  <c r="I34" i="352" s="1"/>
  <c r="G34" i="352"/>
  <c r="E34" i="352"/>
  <c r="AQ33" i="352"/>
  <c r="V33" i="352"/>
  <c r="R33" i="352"/>
  <c r="T33" i="352" s="1"/>
  <c r="AI33" i="352" s="1"/>
  <c r="K33" i="352"/>
  <c r="J33" i="352"/>
  <c r="I33" i="352" s="1"/>
  <c r="G33" i="352"/>
  <c r="E33" i="352"/>
  <c r="AW32" i="352"/>
  <c r="AQ32" i="352"/>
  <c r="V32" i="352"/>
  <c r="T32" i="352"/>
  <c r="AI32" i="352" s="1"/>
  <c r="K32" i="352"/>
  <c r="J32" i="352"/>
  <c r="I32" i="352" s="1"/>
  <c r="G32" i="352"/>
  <c r="E32" i="352"/>
  <c r="AQ31" i="352"/>
  <c r="V31" i="352"/>
  <c r="R31" i="352"/>
  <c r="T31" i="352" s="1"/>
  <c r="K31" i="352"/>
  <c r="J31" i="352"/>
  <c r="I31" i="352" s="1"/>
  <c r="G31" i="352"/>
  <c r="E31" i="352"/>
  <c r="AQ30" i="352"/>
  <c r="V30" i="352"/>
  <c r="R30" i="352"/>
  <c r="T30" i="352" s="1"/>
  <c r="K30" i="352"/>
  <c r="J30" i="352"/>
  <c r="I30" i="352" s="1"/>
  <c r="G30" i="352"/>
  <c r="E30" i="352"/>
  <c r="AQ29" i="352"/>
  <c r="V29" i="352"/>
  <c r="R29" i="352"/>
  <c r="T29" i="352" s="1"/>
  <c r="K29" i="352"/>
  <c r="J29" i="352"/>
  <c r="I29" i="352" s="1"/>
  <c r="G29" i="352"/>
  <c r="E29" i="352"/>
  <c r="AQ28" i="352"/>
  <c r="V28" i="352"/>
  <c r="R28" i="352"/>
  <c r="T28" i="352" s="1"/>
  <c r="K28" i="352"/>
  <c r="J28" i="352"/>
  <c r="I28" i="352" s="1"/>
  <c r="G28" i="352"/>
  <c r="E28" i="352"/>
  <c r="AQ27" i="352"/>
  <c r="V27" i="352"/>
  <c r="R27" i="352"/>
  <c r="T27" i="352" s="1"/>
  <c r="K27" i="352"/>
  <c r="J27" i="352"/>
  <c r="I27" i="352" s="1"/>
  <c r="G27" i="352"/>
  <c r="E27" i="352"/>
  <c r="AQ26" i="352"/>
  <c r="V26" i="352"/>
  <c r="R26" i="352"/>
  <c r="T26" i="352" s="1"/>
  <c r="K26" i="352"/>
  <c r="J26" i="352"/>
  <c r="I26" i="352" s="1"/>
  <c r="G26" i="352"/>
  <c r="E26" i="352"/>
  <c r="AQ25" i="352"/>
  <c r="V25" i="352"/>
  <c r="R25" i="352"/>
  <c r="T25" i="352" s="1"/>
  <c r="K25" i="352"/>
  <c r="J25" i="352"/>
  <c r="I25" i="352" s="1"/>
  <c r="G25" i="352"/>
  <c r="E25" i="352"/>
  <c r="AQ24" i="352"/>
  <c r="V24" i="352"/>
  <c r="R24" i="352"/>
  <c r="T24" i="352" s="1"/>
  <c r="K24" i="352"/>
  <c r="J24" i="352"/>
  <c r="I24" i="352" s="1"/>
  <c r="G24" i="352"/>
  <c r="E24" i="352"/>
  <c r="AQ23" i="352"/>
  <c r="V23" i="352"/>
  <c r="R23" i="352"/>
  <c r="T23" i="352" s="1"/>
  <c r="K23" i="352"/>
  <c r="J23" i="352"/>
  <c r="I23" i="352" s="1"/>
  <c r="G23" i="352"/>
  <c r="E23" i="352"/>
  <c r="AQ22" i="352"/>
  <c r="V22" i="352"/>
  <c r="R22" i="352"/>
  <c r="T22" i="352" s="1"/>
  <c r="K22" i="352"/>
  <c r="J22" i="352"/>
  <c r="I22" i="352" s="1"/>
  <c r="G22" i="352"/>
  <c r="E22" i="352"/>
  <c r="AQ21" i="352"/>
  <c r="R21" i="352"/>
  <c r="T21" i="352" s="1"/>
  <c r="J21" i="352"/>
  <c r="I21" i="352" s="1"/>
  <c r="G21" i="352"/>
  <c r="E21" i="352"/>
  <c r="AQ20" i="352"/>
  <c r="V20" i="352"/>
  <c r="R20" i="352"/>
  <c r="S20" i="352" s="1"/>
  <c r="J20" i="352"/>
  <c r="I20" i="352" s="1"/>
  <c r="G20" i="352"/>
  <c r="E20" i="352"/>
  <c r="AQ19" i="352"/>
  <c r="R19" i="352"/>
  <c r="T19" i="352" s="1"/>
  <c r="J19" i="352"/>
  <c r="K19" i="352" s="1"/>
  <c r="G19" i="352"/>
  <c r="E19" i="352"/>
  <c r="AQ18" i="352"/>
  <c r="V18" i="352"/>
  <c r="R18" i="352"/>
  <c r="T18" i="352" s="1"/>
  <c r="J18" i="352"/>
  <c r="K18" i="352" s="1"/>
  <c r="G18" i="352"/>
  <c r="E18" i="352"/>
  <c r="AQ17" i="352"/>
  <c r="V17" i="352"/>
  <c r="R17" i="352"/>
  <c r="T17" i="352" s="1"/>
  <c r="J17" i="352"/>
  <c r="K17" i="352" s="1"/>
  <c r="G17" i="352"/>
  <c r="E17" i="352"/>
  <c r="V16" i="352"/>
  <c r="R16" i="352"/>
  <c r="T16" i="352" s="1"/>
  <c r="J16" i="352"/>
  <c r="I16" i="352" s="1"/>
  <c r="G16" i="352"/>
  <c r="E16" i="352"/>
  <c r="AQ15" i="352"/>
  <c r="V15" i="352"/>
  <c r="R15" i="352"/>
  <c r="T15" i="352" s="1"/>
  <c r="K15" i="352"/>
  <c r="J15" i="352"/>
  <c r="I15" i="352" s="1"/>
  <c r="G15" i="352"/>
  <c r="E15" i="352"/>
  <c r="AQ14" i="352"/>
  <c r="V14" i="352"/>
  <c r="R14" i="352"/>
  <c r="T14" i="352" s="1"/>
  <c r="K14" i="352"/>
  <c r="J14" i="352"/>
  <c r="I14" i="352"/>
  <c r="G14" i="352"/>
  <c r="E14" i="352"/>
  <c r="AQ13" i="352"/>
  <c r="V13" i="352"/>
  <c r="R13" i="352"/>
  <c r="T13" i="352" s="1"/>
  <c r="J13" i="352"/>
  <c r="K13" i="352" s="1"/>
  <c r="I13" i="352"/>
  <c r="G13" i="352"/>
  <c r="E13" i="352"/>
  <c r="AQ12" i="352"/>
  <c r="V12" i="352"/>
  <c r="R12" i="352"/>
  <c r="S12" i="352" s="1"/>
  <c r="J12" i="352"/>
  <c r="I12" i="352" s="1"/>
  <c r="G12" i="352"/>
  <c r="E12" i="352"/>
  <c r="V11" i="352"/>
  <c r="K11" i="352"/>
  <c r="J11" i="352"/>
  <c r="I11" i="352"/>
  <c r="G11" i="352"/>
  <c r="E11" i="352"/>
  <c r="AP35" i="352"/>
  <c r="R11" i="352"/>
  <c r="AG8" i="352"/>
  <c r="T34" i="352" l="1"/>
  <c r="AI34" i="352" s="1"/>
  <c r="K12" i="352"/>
  <c r="K16" i="352"/>
  <c r="S34" i="352"/>
  <c r="I17" i="352"/>
  <c r="I18" i="352"/>
  <c r="I19" i="352"/>
  <c r="S21" i="352"/>
  <c r="S19" i="352"/>
  <c r="S17" i="352"/>
  <c r="AH35" i="352"/>
  <c r="AG35" i="352"/>
  <c r="T20" i="352"/>
  <c r="S33" i="352"/>
  <c r="S18" i="352"/>
  <c r="R35" i="352"/>
  <c r="T11" i="352"/>
  <c r="S11" i="352"/>
  <c r="S13" i="352"/>
  <c r="S14" i="352"/>
  <c r="S15" i="352"/>
  <c r="S16" i="352"/>
  <c r="K20" i="352"/>
  <c r="K21" i="352"/>
  <c r="AQ11" i="352"/>
  <c r="AQ35" i="352" s="1"/>
  <c r="T12" i="352"/>
  <c r="S22" i="352"/>
  <c r="S23" i="352"/>
  <c r="S24" i="352"/>
  <c r="S25" i="352"/>
  <c r="S26" i="352"/>
  <c r="S27" i="352"/>
  <c r="S28" i="352"/>
  <c r="S29" i="352"/>
  <c r="S30" i="352"/>
  <c r="S31" i="352"/>
  <c r="S32" i="352"/>
  <c r="T35" i="352" l="1"/>
  <c r="AI35" i="352" s="1"/>
  <c r="S35" i="352"/>
  <c r="AP10" i="351" l="1"/>
  <c r="AP35" i="351"/>
  <c r="AG10" i="351"/>
  <c r="Q10" i="351"/>
  <c r="AR35" i="351"/>
  <c r="AQ34" i="351"/>
  <c r="AH34" i="351"/>
  <c r="V34" i="351"/>
  <c r="R34" i="351"/>
  <c r="J34" i="351"/>
  <c r="K34" i="351" s="1"/>
  <c r="I34" i="351"/>
  <c r="G34" i="351"/>
  <c r="E34" i="351"/>
  <c r="AQ33" i="351"/>
  <c r="AH33" i="351"/>
  <c r="V33" i="351"/>
  <c r="R33" i="351"/>
  <c r="J33" i="351"/>
  <c r="K33" i="351" s="1"/>
  <c r="I33" i="351"/>
  <c r="G33" i="351"/>
  <c r="E33" i="351"/>
  <c r="AW32" i="351"/>
  <c r="AQ32" i="351"/>
  <c r="AH32" i="351"/>
  <c r="V32" i="351"/>
  <c r="R32" i="351"/>
  <c r="K32" i="351"/>
  <c r="J32" i="351"/>
  <c r="I32" i="351"/>
  <c r="G32" i="351"/>
  <c r="E32" i="351"/>
  <c r="AQ31" i="351"/>
  <c r="AH31" i="351"/>
  <c r="V31" i="351"/>
  <c r="R31" i="351"/>
  <c r="K31" i="351"/>
  <c r="J31" i="351"/>
  <c r="I31" i="351"/>
  <c r="G31" i="351"/>
  <c r="E31" i="351"/>
  <c r="AQ30" i="351"/>
  <c r="AH30" i="351"/>
  <c r="V30" i="351"/>
  <c r="R30" i="351"/>
  <c r="K30" i="351"/>
  <c r="J30" i="351"/>
  <c r="I30" i="351"/>
  <c r="G30" i="351"/>
  <c r="E30" i="351"/>
  <c r="AQ29" i="351"/>
  <c r="AH29" i="351"/>
  <c r="V29" i="351"/>
  <c r="R29" i="351"/>
  <c r="K29" i="351"/>
  <c r="J29" i="351"/>
  <c r="I29" i="351"/>
  <c r="G29" i="351"/>
  <c r="E29" i="351"/>
  <c r="AQ28" i="351"/>
  <c r="AH28" i="351"/>
  <c r="V28" i="351"/>
  <c r="R28" i="351"/>
  <c r="K28" i="351"/>
  <c r="J28" i="351"/>
  <c r="I28" i="351"/>
  <c r="G28" i="351"/>
  <c r="E28" i="351"/>
  <c r="AQ27" i="351"/>
  <c r="AH27" i="351"/>
  <c r="V27" i="351"/>
  <c r="R27" i="351"/>
  <c r="K27" i="351"/>
  <c r="J27" i="351"/>
  <c r="I27" i="351"/>
  <c r="G27" i="351"/>
  <c r="E27" i="351"/>
  <c r="AQ26" i="351"/>
  <c r="AH26" i="351"/>
  <c r="V26" i="351"/>
  <c r="R26" i="351"/>
  <c r="K26" i="351"/>
  <c r="J26" i="351"/>
  <c r="I26" i="351"/>
  <c r="G26" i="351"/>
  <c r="E26" i="351"/>
  <c r="AQ25" i="351"/>
  <c r="AH25" i="351"/>
  <c r="V25" i="351"/>
  <c r="R25" i="351"/>
  <c r="K25" i="351"/>
  <c r="J25" i="351"/>
  <c r="I25" i="351"/>
  <c r="G25" i="351"/>
  <c r="E25" i="351"/>
  <c r="AQ24" i="351"/>
  <c r="AH24" i="351"/>
  <c r="V24" i="351"/>
  <c r="R24" i="351"/>
  <c r="K24" i="351"/>
  <c r="J24" i="351"/>
  <c r="I24" i="351"/>
  <c r="G24" i="351"/>
  <c r="E24" i="351"/>
  <c r="AQ23" i="351"/>
  <c r="AH23" i="351"/>
  <c r="V23" i="351"/>
  <c r="R23" i="351"/>
  <c r="K23" i="351"/>
  <c r="J23" i="351"/>
  <c r="I23" i="351"/>
  <c r="G23" i="351"/>
  <c r="E23" i="351"/>
  <c r="AQ22" i="351"/>
  <c r="AH22" i="351"/>
  <c r="V22" i="351"/>
  <c r="R22" i="351"/>
  <c r="K22" i="351"/>
  <c r="J22" i="351"/>
  <c r="I22" i="351"/>
  <c r="G22" i="351"/>
  <c r="E22" i="351"/>
  <c r="AQ21" i="351"/>
  <c r="AH21" i="351"/>
  <c r="R21" i="351"/>
  <c r="T21" i="351" s="1"/>
  <c r="J21" i="351"/>
  <c r="K21" i="351" s="1"/>
  <c r="G21" i="351"/>
  <c r="E21" i="351"/>
  <c r="AQ20" i="351"/>
  <c r="AH20" i="351"/>
  <c r="V20" i="351"/>
  <c r="R20" i="351"/>
  <c r="J20" i="351"/>
  <c r="K20" i="351" s="1"/>
  <c r="G20" i="351"/>
  <c r="E20" i="351"/>
  <c r="AQ19" i="351"/>
  <c r="AH19" i="351"/>
  <c r="R19" i="351"/>
  <c r="K19" i="351"/>
  <c r="J19" i="351"/>
  <c r="I19" i="351"/>
  <c r="G19" i="351"/>
  <c r="E19" i="351"/>
  <c r="AQ18" i="351"/>
  <c r="AH18" i="351"/>
  <c r="V18" i="351"/>
  <c r="R18" i="351"/>
  <c r="K18" i="351"/>
  <c r="J18" i="351"/>
  <c r="I18" i="351"/>
  <c r="G18" i="351"/>
  <c r="E18" i="351"/>
  <c r="AQ17" i="351"/>
  <c r="AH17" i="351"/>
  <c r="V17" i="351"/>
  <c r="R17" i="351"/>
  <c r="T17" i="351" s="1"/>
  <c r="K17" i="351"/>
  <c r="J17" i="351"/>
  <c r="I17" i="351"/>
  <c r="G17" i="351"/>
  <c r="E17" i="351"/>
  <c r="AH16" i="351"/>
  <c r="V16" i="351"/>
  <c r="R16" i="351"/>
  <c r="S16" i="351" s="1"/>
  <c r="J16" i="351"/>
  <c r="I16" i="351" s="1"/>
  <c r="G16" i="351"/>
  <c r="E16" i="351"/>
  <c r="AQ15" i="351"/>
  <c r="AH15" i="351"/>
  <c r="V15" i="351"/>
  <c r="R15" i="351"/>
  <c r="S15" i="351" s="1"/>
  <c r="J15" i="351"/>
  <c r="I15" i="351" s="1"/>
  <c r="G15" i="351"/>
  <c r="E15" i="351"/>
  <c r="AQ14" i="351"/>
  <c r="AH14" i="351"/>
  <c r="V14" i="351"/>
  <c r="R14" i="351"/>
  <c r="S14" i="351" s="1"/>
  <c r="J14" i="351"/>
  <c r="I14" i="351" s="1"/>
  <c r="G14" i="351"/>
  <c r="E14" i="351"/>
  <c r="AQ13" i="351"/>
  <c r="AH13" i="351"/>
  <c r="V13" i="351"/>
  <c r="R13" i="351"/>
  <c r="S13" i="351" s="1"/>
  <c r="J13" i="351"/>
  <c r="I13" i="351" s="1"/>
  <c r="G13" i="351"/>
  <c r="E13" i="351"/>
  <c r="AQ12" i="351"/>
  <c r="AH12" i="351"/>
  <c r="V12" i="351"/>
  <c r="R12" i="351"/>
  <c r="S12" i="351" s="1"/>
  <c r="J12" i="351"/>
  <c r="I12" i="351" s="1"/>
  <c r="G12" i="351"/>
  <c r="E12" i="351"/>
  <c r="AH11" i="351"/>
  <c r="V11" i="351"/>
  <c r="J11" i="351"/>
  <c r="I11" i="351" s="1"/>
  <c r="G11" i="351"/>
  <c r="E11" i="351"/>
  <c r="AG35" i="351"/>
  <c r="R11" i="351"/>
  <c r="AG8" i="351"/>
  <c r="T34" i="351" l="1"/>
  <c r="AI34" i="351" s="1"/>
  <c r="T33" i="351"/>
  <c r="AI33" i="351" s="1"/>
  <c r="T32" i="351"/>
  <c r="AI32" i="351" s="1"/>
  <c r="T31" i="351"/>
  <c r="AI31" i="351" s="1"/>
  <c r="T30" i="351"/>
  <c r="AI30" i="351" s="1"/>
  <c r="S29" i="351"/>
  <c r="T28" i="351"/>
  <c r="AI28" i="351" s="1"/>
  <c r="S27" i="351"/>
  <c r="S26" i="351"/>
  <c r="S25" i="351"/>
  <c r="S24" i="351"/>
  <c r="T23" i="351"/>
  <c r="S22" i="351"/>
  <c r="AI21" i="351"/>
  <c r="S21" i="351"/>
  <c r="S20" i="351"/>
  <c r="T18" i="351"/>
  <c r="T19" i="351"/>
  <c r="S18" i="351"/>
  <c r="AI17" i="351"/>
  <c r="AI18" i="351"/>
  <c r="AI23" i="351"/>
  <c r="AH35" i="351"/>
  <c r="S17" i="351"/>
  <c r="S23" i="351"/>
  <c r="S28" i="351"/>
  <c r="S30" i="351"/>
  <c r="S31" i="351"/>
  <c r="S32" i="351"/>
  <c r="AI19" i="351"/>
  <c r="T22" i="351"/>
  <c r="AI22" i="351" s="1"/>
  <c r="T24" i="351"/>
  <c r="AI24" i="351" s="1"/>
  <c r="T25" i="351"/>
  <c r="AI25" i="351" s="1"/>
  <c r="T26" i="351"/>
  <c r="AI26" i="351" s="1"/>
  <c r="T27" i="351"/>
  <c r="AI27" i="351" s="1"/>
  <c r="T29" i="351"/>
  <c r="AI29" i="351" s="1"/>
  <c r="T20" i="351"/>
  <c r="AI20" i="351" s="1"/>
  <c r="S19" i="351"/>
  <c r="R35" i="351"/>
  <c r="S11" i="351"/>
  <c r="T11" i="351"/>
  <c r="AQ11" i="351"/>
  <c r="AQ35" i="351" s="1"/>
  <c r="T12" i="351"/>
  <c r="AI12" i="351" s="1"/>
  <c r="T15" i="351"/>
  <c r="AI15" i="351" s="1"/>
  <c r="T13" i="351"/>
  <c r="AI13" i="351" s="1"/>
  <c r="T14" i="351"/>
  <c r="AI14" i="351" s="1"/>
  <c r="T16" i="351"/>
  <c r="AI16" i="351" s="1"/>
  <c r="K11" i="351"/>
  <c r="K12" i="351"/>
  <c r="K13" i="351"/>
  <c r="K14" i="351"/>
  <c r="K15" i="351"/>
  <c r="K16" i="351"/>
  <c r="I20" i="351"/>
  <c r="I21" i="351"/>
  <c r="S33" i="351"/>
  <c r="S34" i="351"/>
  <c r="AI11" i="351"/>
  <c r="S35" i="351" l="1"/>
  <c r="T35" i="351"/>
  <c r="AI35" i="351" s="1"/>
  <c r="AP10" i="350" l="1"/>
  <c r="AG10" i="350"/>
  <c r="Q10" i="350"/>
  <c r="AR35" i="350"/>
  <c r="AQ34" i="350"/>
  <c r="AH34" i="350"/>
  <c r="V34" i="350"/>
  <c r="R34" i="350"/>
  <c r="J34" i="350"/>
  <c r="K34" i="350" s="1"/>
  <c r="G34" i="350"/>
  <c r="E34" i="350"/>
  <c r="AQ33" i="350"/>
  <c r="AH33" i="350"/>
  <c r="V33" i="350"/>
  <c r="R33" i="350"/>
  <c r="J33" i="350"/>
  <c r="K33" i="350" s="1"/>
  <c r="G33" i="350"/>
  <c r="E33" i="350"/>
  <c r="AW32" i="350"/>
  <c r="AQ32" i="350"/>
  <c r="AH32" i="350"/>
  <c r="V32" i="350"/>
  <c r="R32" i="350"/>
  <c r="K32" i="350"/>
  <c r="J32" i="350"/>
  <c r="I32" i="350"/>
  <c r="G32" i="350"/>
  <c r="E32" i="350"/>
  <c r="AQ31" i="350"/>
  <c r="AH31" i="350"/>
  <c r="V31" i="350"/>
  <c r="R31" i="350"/>
  <c r="K31" i="350"/>
  <c r="J31" i="350"/>
  <c r="I31" i="350"/>
  <c r="G31" i="350"/>
  <c r="E31" i="350"/>
  <c r="AQ30" i="350"/>
  <c r="AH30" i="350"/>
  <c r="V30" i="350"/>
  <c r="R30" i="350"/>
  <c r="K30" i="350"/>
  <c r="J30" i="350"/>
  <c r="I30" i="350"/>
  <c r="G30" i="350"/>
  <c r="E30" i="350"/>
  <c r="AQ29" i="350"/>
  <c r="AH29" i="350"/>
  <c r="V29" i="350"/>
  <c r="R29" i="350"/>
  <c r="K29" i="350"/>
  <c r="J29" i="350"/>
  <c r="I29" i="350"/>
  <c r="G29" i="350"/>
  <c r="E29" i="350"/>
  <c r="AQ28" i="350"/>
  <c r="AH28" i="350"/>
  <c r="V28" i="350"/>
  <c r="R28" i="350"/>
  <c r="K28" i="350"/>
  <c r="J28" i="350"/>
  <c r="I28" i="350"/>
  <c r="G28" i="350"/>
  <c r="E28" i="350"/>
  <c r="AQ27" i="350"/>
  <c r="AH27" i="350"/>
  <c r="V27" i="350"/>
  <c r="R27" i="350"/>
  <c r="K27" i="350"/>
  <c r="J27" i="350"/>
  <c r="I27" i="350"/>
  <c r="G27" i="350"/>
  <c r="E27" i="350"/>
  <c r="AQ26" i="350"/>
  <c r="AH26" i="350"/>
  <c r="V26" i="350"/>
  <c r="R26" i="350"/>
  <c r="K26" i="350"/>
  <c r="J26" i="350"/>
  <c r="I26" i="350"/>
  <c r="G26" i="350"/>
  <c r="E26" i="350"/>
  <c r="AQ25" i="350"/>
  <c r="AH25" i="350"/>
  <c r="V25" i="350"/>
  <c r="R25" i="350"/>
  <c r="K25" i="350"/>
  <c r="J25" i="350"/>
  <c r="I25" i="350"/>
  <c r="G25" i="350"/>
  <c r="E25" i="350"/>
  <c r="AQ24" i="350"/>
  <c r="AH24" i="350"/>
  <c r="V24" i="350"/>
  <c r="R24" i="350"/>
  <c r="K24" i="350"/>
  <c r="J24" i="350"/>
  <c r="I24" i="350"/>
  <c r="G24" i="350"/>
  <c r="E24" i="350"/>
  <c r="AQ23" i="350"/>
  <c r="AH23" i="350"/>
  <c r="V23" i="350"/>
  <c r="R23" i="350"/>
  <c r="K23" i="350"/>
  <c r="J23" i="350"/>
  <c r="I23" i="350"/>
  <c r="G23" i="350"/>
  <c r="E23" i="350"/>
  <c r="AQ22" i="350"/>
  <c r="AH22" i="350"/>
  <c r="V22" i="350"/>
  <c r="R22" i="350"/>
  <c r="K22" i="350"/>
  <c r="J22" i="350"/>
  <c r="I22" i="350"/>
  <c r="G22" i="350"/>
  <c r="E22" i="350"/>
  <c r="AQ21" i="350"/>
  <c r="AH21" i="350"/>
  <c r="R21" i="350"/>
  <c r="J21" i="350"/>
  <c r="K21" i="350" s="1"/>
  <c r="G21" i="350"/>
  <c r="E21" i="350"/>
  <c r="AQ20" i="350"/>
  <c r="AH20" i="350"/>
  <c r="V20" i="350"/>
  <c r="R20" i="350"/>
  <c r="J20" i="350"/>
  <c r="K20" i="350" s="1"/>
  <c r="G20" i="350"/>
  <c r="E20" i="350"/>
  <c r="AQ19" i="350"/>
  <c r="AH19" i="350"/>
  <c r="R19" i="350"/>
  <c r="K19" i="350"/>
  <c r="J19" i="350"/>
  <c r="I19" i="350"/>
  <c r="G19" i="350"/>
  <c r="E19" i="350"/>
  <c r="AQ18" i="350"/>
  <c r="AH18" i="350"/>
  <c r="V18" i="350"/>
  <c r="R18" i="350"/>
  <c r="K18" i="350"/>
  <c r="J18" i="350"/>
  <c r="I18" i="350"/>
  <c r="G18" i="350"/>
  <c r="E18" i="350"/>
  <c r="AQ17" i="350"/>
  <c r="AH17" i="350"/>
  <c r="V17" i="350"/>
  <c r="R17" i="350"/>
  <c r="K17" i="350"/>
  <c r="J17" i="350"/>
  <c r="I17" i="350"/>
  <c r="G17" i="350"/>
  <c r="E17" i="350"/>
  <c r="AH16" i="350"/>
  <c r="V16" i="350"/>
  <c r="R16" i="350"/>
  <c r="S16" i="350" s="1"/>
  <c r="J16" i="350"/>
  <c r="I16" i="350" s="1"/>
  <c r="G16" i="350"/>
  <c r="E16" i="350"/>
  <c r="AQ15" i="350"/>
  <c r="AH15" i="350"/>
  <c r="V15" i="350"/>
  <c r="R15" i="350"/>
  <c r="S15" i="350" s="1"/>
  <c r="J15" i="350"/>
  <c r="I15" i="350" s="1"/>
  <c r="G15" i="350"/>
  <c r="E15" i="350"/>
  <c r="AQ14" i="350"/>
  <c r="AH14" i="350"/>
  <c r="V14" i="350"/>
  <c r="R14" i="350"/>
  <c r="S14" i="350" s="1"/>
  <c r="J14" i="350"/>
  <c r="I14" i="350" s="1"/>
  <c r="G14" i="350"/>
  <c r="E14" i="350"/>
  <c r="AQ13" i="350"/>
  <c r="AH13" i="350"/>
  <c r="V13" i="350"/>
  <c r="R13" i="350"/>
  <c r="S13" i="350" s="1"/>
  <c r="J13" i="350"/>
  <c r="I13" i="350" s="1"/>
  <c r="G13" i="350"/>
  <c r="E13" i="350"/>
  <c r="AQ12" i="350"/>
  <c r="AH12" i="350"/>
  <c r="V12" i="350"/>
  <c r="R12" i="350"/>
  <c r="S12" i="350" s="1"/>
  <c r="J12" i="350"/>
  <c r="I12" i="350" s="1"/>
  <c r="G12" i="350"/>
  <c r="E12" i="350"/>
  <c r="AH11" i="350"/>
  <c r="V11" i="350"/>
  <c r="J11" i="350"/>
  <c r="I11" i="350" s="1"/>
  <c r="G11" i="350"/>
  <c r="E11" i="350"/>
  <c r="AP35" i="350"/>
  <c r="AG35" i="350"/>
  <c r="R11" i="350"/>
  <c r="AG8" i="350"/>
  <c r="T34" i="350" l="1"/>
  <c r="AI34" i="350" s="1"/>
  <c r="T33" i="350"/>
  <c r="AI33" i="350" s="1"/>
  <c r="S32" i="350"/>
  <c r="T32" i="350"/>
  <c r="AI32" i="350" s="1"/>
  <c r="S31" i="350"/>
  <c r="T31" i="350"/>
  <c r="AI31" i="350" s="1"/>
  <c r="S30" i="350"/>
  <c r="T30" i="350"/>
  <c r="AI30" i="350" s="1"/>
  <c r="T29" i="350"/>
  <c r="AI29" i="350" s="1"/>
  <c r="S29" i="350"/>
  <c r="S28" i="350"/>
  <c r="T28" i="350"/>
  <c r="AI28" i="350" s="1"/>
  <c r="S27" i="350"/>
  <c r="T27" i="350"/>
  <c r="AI27" i="350" s="1"/>
  <c r="S26" i="350"/>
  <c r="T26" i="350"/>
  <c r="AI26" i="350" s="1"/>
  <c r="T25" i="350"/>
  <c r="AI25" i="350" s="1"/>
  <c r="S25" i="350"/>
  <c r="S24" i="350"/>
  <c r="T24" i="350"/>
  <c r="AI24" i="350" s="1"/>
  <c r="S23" i="350"/>
  <c r="T23" i="350"/>
  <c r="AI23" i="350" s="1"/>
  <c r="S22" i="350"/>
  <c r="T22" i="350"/>
  <c r="AI22" i="350" s="1"/>
  <c r="S21" i="350"/>
  <c r="S19" i="350"/>
  <c r="S20" i="350"/>
  <c r="T19" i="350"/>
  <c r="T17" i="350"/>
  <c r="T18" i="350"/>
  <c r="AI18" i="350" s="1"/>
  <c r="AI17" i="350"/>
  <c r="S17" i="350"/>
  <c r="AH35" i="350"/>
  <c r="S18" i="350"/>
  <c r="T20" i="350"/>
  <c r="AI20" i="350" s="1"/>
  <c r="T21" i="350"/>
  <c r="AI21" i="350" s="1"/>
  <c r="R35" i="350"/>
  <c r="S11" i="350"/>
  <c r="T11" i="350"/>
  <c r="AI11" i="350" s="1"/>
  <c r="AI19" i="350"/>
  <c r="AQ11" i="350"/>
  <c r="AQ35" i="350" s="1"/>
  <c r="T12" i="350"/>
  <c r="AI12" i="350" s="1"/>
  <c r="T13" i="350"/>
  <c r="AI13" i="350" s="1"/>
  <c r="T14" i="350"/>
  <c r="AI14" i="350" s="1"/>
  <c r="T15" i="350"/>
  <c r="AI15" i="350" s="1"/>
  <c r="T16" i="350"/>
  <c r="AI16" i="350" s="1"/>
  <c r="K11" i="350"/>
  <c r="K12" i="350"/>
  <c r="K13" i="350"/>
  <c r="K14" i="350"/>
  <c r="K15" i="350"/>
  <c r="K16" i="350"/>
  <c r="I20" i="350"/>
  <c r="I21" i="350"/>
  <c r="I33" i="350"/>
  <c r="S33" i="350"/>
  <c r="I34" i="350"/>
  <c r="S34" i="350"/>
  <c r="S35" i="350" l="1"/>
  <c r="T35" i="350"/>
  <c r="AI35" i="350" s="1"/>
  <c r="T20" i="349" l="1"/>
  <c r="AP10" i="349" l="1"/>
  <c r="AG10" i="349"/>
  <c r="AG8" i="349" s="1"/>
  <c r="Q10" i="349"/>
  <c r="R11" i="349" s="1"/>
  <c r="AR35" i="349"/>
  <c r="AQ34" i="349"/>
  <c r="AH34" i="349"/>
  <c r="V34" i="349"/>
  <c r="R34" i="349"/>
  <c r="K34" i="349"/>
  <c r="J34" i="349"/>
  <c r="I34" i="349" s="1"/>
  <c r="G34" i="349"/>
  <c r="E34" i="349"/>
  <c r="AQ33" i="349"/>
  <c r="AH33" i="349"/>
  <c r="V33" i="349"/>
  <c r="R33" i="349"/>
  <c r="K33" i="349"/>
  <c r="J33" i="349"/>
  <c r="I33" i="349" s="1"/>
  <c r="G33" i="349"/>
  <c r="E33" i="349"/>
  <c r="AW32" i="349"/>
  <c r="AQ32" i="349"/>
  <c r="AH32" i="349"/>
  <c r="V32" i="349"/>
  <c r="R32" i="349"/>
  <c r="K32" i="349"/>
  <c r="J32" i="349"/>
  <c r="I32" i="349" s="1"/>
  <c r="G32" i="349"/>
  <c r="E32" i="349"/>
  <c r="AQ31" i="349"/>
  <c r="AH31" i="349"/>
  <c r="V31" i="349"/>
  <c r="R31" i="349"/>
  <c r="T31" i="349" s="1"/>
  <c r="K31" i="349"/>
  <c r="J31" i="349"/>
  <c r="I31" i="349" s="1"/>
  <c r="G31" i="349"/>
  <c r="E31" i="349"/>
  <c r="AQ30" i="349"/>
  <c r="AH30" i="349"/>
  <c r="V30" i="349"/>
  <c r="R30" i="349"/>
  <c r="T30" i="349" s="1"/>
  <c r="K30" i="349"/>
  <c r="J30" i="349"/>
  <c r="I30" i="349" s="1"/>
  <c r="G30" i="349"/>
  <c r="E30" i="349"/>
  <c r="AQ29" i="349"/>
  <c r="AH29" i="349"/>
  <c r="V29" i="349"/>
  <c r="R29" i="349"/>
  <c r="T29" i="349" s="1"/>
  <c r="K29" i="349"/>
  <c r="J29" i="349"/>
  <c r="I29" i="349" s="1"/>
  <c r="G29" i="349"/>
  <c r="E29" i="349"/>
  <c r="AQ28" i="349"/>
  <c r="AH28" i="349"/>
  <c r="V28" i="349"/>
  <c r="R28" i="349"/>
  <c r="T28" i="349" s="1"/>
  <c r="K28" i="349"/>
  <c r="J28" i="349"/>
  <c r="I28" i="349" s="1"/>
  <c r="G28" i="349"/>
  <c r="E28" i="349"/>
  <c r="AQ27" i="349"/>
  <c r="AH27" i="349"/>
  <c r="V27" i="349"/>
  <c r="R27" i="349"/>
  <c r="T27" i="349" s="1"/>
  <c r="K27" i="349"/>
  <c r="J27" i="349"/>
  <c r="I27" i="349" s="1"/>
  <c r="G27" i="349"/>
  <c r="E27" i="349"/>
  <c r="AQ26" i="349"/>
  <c r="AH26" i="349"/>
  <c r="V26" i="349"/>
  <c r="R26" i="349"/>
  <c r="T26" i="349" s="1"/>
  <c r="K26" i="349"/>
  <c r="J26" i="349"/>
  <c r="I26" i="349" s="1"/>
  <c r="G26" i="349"/>
  <c r="E26" i="349"/>
  <c r="AQ25" i="349"/>
  <c r="AH25" i="349"/>
  <c r="V25" i="349"/>
  <c r="R25" i="349"/>
  <c r="T25" i="349" s="1"/>
  <c r="K25" i="349"/>
  <c r="J25" i="349"/>
  <c r="I25" i="349" s="1"/>
  <c r="G25" i="349"/>
  <c r="E25" i="349"/>
  <c r="AQ24" i="349"/>
  <c r="AH24" i="349"/>
  <c r="V24" i="349"/>
  <c r="R24" i="349"/>
  <c r="T24" i="349" s="1"/>
  <c r="K24" i="349"/>
  <c r="J24" i="349"/>
  <c r="I24" i="349" s="1"/>
  <c r="G24" i="349"/>
  <c r="E24" i="349"/>
  <c r="AQ23" i="349"/>
  <c r="AH23" i="349"/>
  <c r="V23" i="349"/>
  <c r="R23" i="349"/>
  <c r="T23" i="349" s="1"/>
  <c r="K23" i="349"/>
  <c r="J23" i="349"/>
  <c r="I23" i="349" s="1"/>
  <c r="G23" i="349"/>
  <c r="E23" i="349"/>
  <c r="AQ22" i="349"/>
  <c r="AH22" i="349"/>
  <c r="V22" i="349"/>
  <c r="R22" i="349"/>
  <c r="T22" i="349" s="1"/>
  <c r="K22" i="349"/>
  <c r="J22" i="349"/>
  <c r="I22" i="349" s="1"/>
  <c r="G22" i="349"/>
  <c r="E22" i="349"/>
  <c r="AQ21" i="349"/>
  <c r="AH21" i="349"/>
  <c r="R21" i="349"/>
  <c r="T21" i="349" s="1"/>
  <c r="J21" i="349"/>
  <c r="I21" i="349" s="1"/>
  <c r="G21" i="349"/>
  <c r="E21" i="349"/>
  <c r="AQ20" i="349"/>
  <c r="AH20" i="349"/>
  <c r="V20" i="349"/>
  <c r="R20" i="349"/>
  <c r="S20" i="349" s="1"/>
  <c r="J20" i="349"/>
  <c r="K20" i="349" s="1"/>
  <c r="G20" i="349"/>
  <c r="E20" i="349"/>
  <c r="AQ19" i="349"/>
  <c r="AH19" i="349"/>
  <c r="R19" i="349"/>
  <c r="T19" i="349" s="1"/>
  <c r="J19" i="349"/>
  <c r="K19" i="349" s="1"/>
  <c r="I19" i="349"/>
  <c r="G19" i="349"/>
  <c r="E19" i="349"/>
  <c r="AQ18" i="349"/>
  <c r="AH18" i="349"/>
  <c r="V18" i="349"/>
  <c r="R18" i="349"/>
  <c r="T18" i="349" s="1"/>
  <c r="J18" i="349"/>
  <c r="K18" i="349" s="1"/>
  <c r="I18" i="349"/>
  <c r="G18" i="349"/>
  <c r="E18" i="349"/>
  <c r="AQ17" i="349"/>
  <c r="AH17" i="349"/>
  <c r="V17" i="349"/>
  <c r="R17" i="349"/>
  <c r="T17" i="349" s="1"/>
  <c r="J17" i="349"/>
  <c r="K17" i="349" s="1"/>
  <c r="I17" i="349"/>
  <c r="G17" i="349"/>
  <c r="E17" i="349"/>
  <c r="AH16" i="349"/>
  <c r="V16" i="349"/>
  <c r="R16" i="349"/>
  <c r="T16" i="349" s="1"/>
  <c r="K16" i="349"/>
  <c r="J16" i="349"/>
  <c r="I16" i="349"/>
  <c r="G16" i="349"/>
  <c r="E16" i="349"/>
  <c r="AQ15" i="349"/>
  <c r="AH15" i="349"/>
  <c r="V15" i="349"/>
  <c r="R15" i="349"/>
  <c r="T15" i="349" s="1"/>
  <c r="K15" i="349"/>
  <c r="J15" i="349"/>
  <c r="I15" i="349"/>
  <c r="G15" i="349"/>
  <c r="E15" i="349"/>
  <c r="AQ14" i="349"/>
  <c r="AH14" i="349"/>
  <c r="V14" i="349"/>
  <c r="R14" i="349"/>
  <c r="T14" i="349" s="1"/>
  <c r="K14" i="349"/>
  <c r="J14" i="349"/>
  <c r="I14" i="349"/>
  <c r="G14" i="349"/>
  <c r="E14" i="349"/>
  <c r="AQ13" i="349"/>
  <c r="AH13" i="349"/>
  <c r="V13" i="349"/>
  <c r="R13" i="349"/>
  <c r="T13" i="349" s="1"/>
  <c r="K13" i="349"/>
  <c r="J13" i="349"/>
  <c r="I13" i="349"/>
  <c r="G13" i="349"/>
  <c r="E13" i="349"/>
  <c r="AQ12" i="349"/>
  <c r="AH12" i="349"/>
  <c r="V12" i="349"/>
  <c r="R12" i="349"/>
  <c r="T12" i="349" s="1"/>
  <c r="K12" i="349"/>
  <c r="J12" i="349"/>
  <c r="I12" i="349"/>
  <c r="G12" i="349"/>
  <c r="E12" i="349"/>
  <c r="AH11" i="349"/>
  <c r="V11" i="349"/>
  <c r="K11" i="349"/>
  <c r="J11" i="349"/>
  <c r="I11" i="349"/>
  <c r="G11" i="349"/>
  <c r="E11" i="349"/>
  <c r="AP35" i="349"/>
  <c r="AG35" i="349"/>
  <c r="T34" i="349" l="1"/>
  <c r="AI34" i="349" s="1"/>
  <c r="S34" i="349"/>
  <c r="T32" i="349"/>
  <c r="S33" i="349"/>
  <c r="AI20" i="349"/>
  <c r="S21" i="349"/>
  <c r="AI19" i="349"/>
  <c r="S19" i="349"/>
  <c r="AI18" i="349"/>
  <c r="AI17" i="349"/>
  <c r="AI16" i="349"/>
  <c r="AH35" i="349"/>
  <c r="AI21" i="349"/>
  <c r="AI15" i="349"/>
  <c r="S18" i="349"/>
  <c r="T33" i="349"/>
  <c r="AI33" i="349" s="1"/>
  <c r="S17" i="349"/>
  <c r="AI12" i="349"/>
  <c r="R35" i="349"/>
  <c r="T11" i="349"/>
  <c r="S11" i="349"/>
  <c r="AI13" i="349"/>
  <c r="AI14" i="349"/>
  <c r="AI22" i="349"/>
  <c r="AI23" i="349"/>
  <c r="AI24" i="349"/>
  <c r="AI25" i="349"/>
  <c r="AI26" i="349"/>
  <c r="AI27" i="349"/>
  <c r="AI28" i="349"/>
  <c r="AI29" i="349"/>
  <c r="AI30" i="349"/>
  <c r="AI31" i="349"/>
  <c r="AI32" i="349"/>
  <c r="S12" i="349"/>
  <c r="S13" i="349"/>
  <c r="S14" i="349"/>
  <c r="S15" i="349"/>
  <c r="S16" i="349"/>
  <c r="K21" i="349"/>
  <c r="AQ11" i="349"/>
  <c r="AQ35" i="349" s="1"/>
  <c r="S22" i="349"/>
  <c r="S23" i="349"/>
  <c r="S24" i="349"/>
  <c r="S25" i="349"/>
  <c r="S26" i="349"/>
  <c r="S27" i="349"/>
  <c r="S28" i="349"/>
  <c r="S29" i="349"/>
  <c r="S30" i="349"/>
  <c r="S31" i="349"/>
  <c r="S32" i="349"/>
  <c r="I20" i="349"/>
  <c r="T35" i="349" l="1"/>
  <c r="AI35" i="349" s="1"/>
  <c r="AI11" i="349"/>
  <c r="S35" i="349"/>
  <c r="AP10" i="348" l="1"/>
  <c r="AG10" i="348"/>
  <c r="AG35" i="348" s="1"/>
  <c r="Q10" i="348"/>
  <c r="AR35" i="348"/>
  <c r="AQ34" i="348"/>
  <c r="AH34" i="348"/>
  <c r="V34" i="348"/>
  <c r="R34" i="348"/>
  <c r="T34" i="348" s="1"/>
  <c r="J34" i="348"/>
  <c r="K34" i="348" s="1"/>
  <c r="G34" i="348"/>
  <c r="E34" i="348"/>
  <c r="AQ33" i="348"/>
  <c r="AH33" i="348"/>
  <c r="V33" i="348"/>
  <c r="R33" i="348"/>
  <c r="T33" i="348" s="1"/>
  <c r="J33" i="348"/>
  <c r="K33" i="348" s="1"/>
  <c r="G33" i="348"/>
  <c r="E33" i="348"/>
  <c r="AW32" i="348"/>
  <c r="AQ32" i="348"/>
  <c r="AH32" i="348"/>
  <c r="V32" i="348"/>
  <c r="R32" i="348"/>
  <c r="T32" i="348" s="1"/>
  <c r="K32" i="348"/>
  <c r="J32" i="348"/>
  <c r="I32" i="348"/>
  <c r="G32" i="348"/>
  <c r="E32" i="348"/>
  <c r="AQ31" i="348"/>
  <c r="AH31" i="348"/>
  <c r="V31" i="348"/>
  <c r="R31" i="348"/>
  <c r="K31" i="348"/>
  <c r="J31" i="348"/>
  <c r="I31" i="348"/>
  <c r="G31" i="348"/>
  <c r="E31" i="348"/>
  <c r="AQ30" i="348"/>
  <c r="AH30" i="348"/>
  <c r="V30" i="348"/>
  <c r="R30" i="348"/>
  <c r="K30" i="348"/>
  <c r="J30" i="348"/>
  <c r="I30" i="348"/>
  <c r="G30" i="348"/>
  <c r="E30" i="348"/>
  <c r="AQ29" i="348"/>
  <c r="AH29" i="348"/>
  <c r="V29" i="348"/>
  <c r="R29" i="348"/>
  <c r="K29" i="348"/>
  <c r="J29" i="348"/>
  <c r="I29" i="348"/>
  <c r="G29" i="348"/>
  <c r="E29" i="348"/>
  <c r="AQ28" i="348"/>
  <c r="AH28" i="348"/>
  <c r="V28" i="348"/>
  <c r="R28" i="348"/>
  <c r="K28" i="348"/>
  <c r="J28" i="348"/>
  <c r="I28" i="348"/>
  <c r="G28" i="348"/>
  <c r="E28" i="348"/>
  <c r="AQ27" i="348"/>
  <c r="AH27" i="348"/>
  <c r="V27" i="348"/>
  <c r="R27" i="348"/>
  <c r="K27" i="348"/>
  <c r="J27" i="348"/>
  <c r="I27" i="348"/>
  <c r="G27" i="348"/>
  <c r="E27" i="348"/>
  <c r="AQ26" i="348"/>
  <c r="AH26" i="348"/>
  <c r="V26" i="348"/>
  <c r="R26" i="348"/>
  <c r="K26" i="348"/>
  <c r="J26" i="348"/>
  <c r="I26" i="348"/>
  <c r="G26" i="348"/>
  <c r="E26" i="348"/>
  <c r="AQ25" i="348"/>
  <c r="AH25" i="348"/>
  <c r="V25" i="348"/>
  <c r="R25" i="348"/>
  <c r="K25" i="348"/>
  <c r="J25" i="348"/>
  <c r="I25" i="348"/>
  <c r="G25" i="348"/>
  <c r="E25" i="348"/>
  <c r="AQ24" i="348"/>
  <c r="AH24" i="348"/>
  <c r="V24" i="348"/>
  <c r="R24" i="348"/>
  <c r="S24" i="348" s="1"/>
  <c r="K24" i="348"/>
  <c r="J24" i="348"/>
  <c r="I24" i="348"/>
  <c r="G24" i="348"/>
  <c r="E24" i="348"/>
  <c r="AQ23" i="348"/>
  <c r="AH23" i="348"/>
  <c r="V23" i="348"/>
  <c r="R23" i="348"/>
  <c r="T23" i="348" s="1"/>
  <c r="K23" i="348"/>
  <c r="J23" i="348"/>
  <c r="I23" i="348"/>
  <c r="G23" i="348"/>
  <c r="E23" i="348"/>
  <c r="AQ22" i="348"/>
  <c r="AH22" i="348"/>
  <c r="V22" i="348"/>
  <c r="R22" i="348"/>
  <c r="S22" i="348" s="1"/>
  <c r="K22" i="348"/>
  <c r="J22" i="348"/>
  <c r="I22" i="348"/>
  <c r="G22" i="348"/>
  <c r="E22" i="348"/>
  <c r="AQ21" i="348"/>
  <c r="AH21" i="348"/>
  <c r="R21" i="348"/>
  <c r="T21" i="348" s="1"/>
  <c r="K21" i="348"/>
  <c r="J21" i="348"/>
  <c r="I21" i="348"/>
  <c r="G21" i="348"/>
  <c r="E21" i="348"/>
  <c r="AQ20" i="348"/>
  <c r="AH20" i="348"/>
  <c r="V20" i="348"/>
  <c r="R20" i="348"/>
  <c r="K20" i="348"/>
  <c r="J20" i="348"/>
  <c r="I20" i="348"/>
  <c r="G20" i="348"/>
  <c r="E20" i="348"/>
  <c r="AQ19" i="348"/>
  <c r="AH19" i="348"/>
  <c r="R19" i="348"/>
  <c r="S19" i="348" s="1"/>
  <c r="J19" i="348"/>
  <c r="K19" i="348" s="1"/>
  <c r="G19" i="348"/>
  <c r="E19" i="348"/>
  <c r="AQ18" i="348"/>
  <c r="AH18" i="348"/>
  <c r="V18" i="348"/>
  <c r="R18" i="348"/>
  <c r="S18" i="348" s="1"/>
  <c r="J18" i="348"/>
  <c r="K18" i="348" s="1"/>
  <c r="G18" i="348"/>
  <c r="E18" i="348"/>
  <c r="AQ17" i="348"/>
  <c r="AH17" i="348"/>
  <c r="V17" i="348"/>
  <c r="R17" i="348"/>
  <c r="S17" i="348" s="1"/>
  <c r="J17" i="348"/>
  <c r="K17" i="348" s="1"/>
  <c r="G17" i="348"/>
  <c r="E17" i="348"/>
  <c r="AH16" i="348"/>
  <c r="V16" i="348"/>
  <c r="R16" i="348"/>
  <c r="T16" i="348" s="1"/>
  <c r="K16" i="348"/>
  <c r="J16" i="348"/>
  <c r="I16" i="348"/>
  <c r="G16" i="348"/>
  <c r="E16" i="348"/>
  <c r="AQ15" i="348"/>
  <c r="AH15" i="348"/>
  <c r="V15" i="348"/>
  <c r="R15" i="348"/>
  <c r="T15" i="348" s="1"/>
  <c r="K15" i="348"/>
  <c r="J15" i="348"/>
  <c r="I15" i="348"/>
  <c r="G15" i="348"/>
  <c r="E15" i="348"/>
  <c r="AQ14" i="348"/>
  <c r="AH14" i="348"/>
  <c r="V14" i="348"/>
  <c r="R14" i="348"/>
  <c r="T14" i="348" s="1"/>
  <c r="K14" i="348"/>
  <c r="J14" i="348"/>
  <c r="I14" i="348"/>
  <c r="G14" i="348"/>
  <c r="E14" i="348"/>
  <c r="AQ13" i="348"/>
  <c r="AH13" i="348"/>
  <c r="V13" i="348"/>
  <c r="R13" i="348"/>
  <c r="T13" i="348" s="1"/>
  <c r="K13" i="348"/>
  <c r="J13" i="348"/>
  <c r="I13" i="348"/>
  <c r="G13" i="348"/>
  <c r="E13" i="348"/>
  <c r="AQ12" i="348"/>
  <c r="AH12" i="348"/>
  <c r="V12" i="348"/>
  <c r="R12" i="348"/>
  <c r="T12" i="348" s="1"/>
  <c r="K12" i="348"/>
  <c r="J12" i="348"/>
  <c r="I12" i="348"/>
  <c r="G12" i="348"/>
  <c r="E12" i="348"/>
  <c r="V11" i="348"/>
  <c r="K11" i="348"/>
  <c r="J11" i="348"/>
  <c r="I11" i="348"/>
  <c r="G11" i="348"/>
  <c r="E11" i="348"/>
  <c r="AQ11" i="348"/>
  <c r="R11" i="348"/>
  <c r="AI32" i="348" l="1"/>
  <c r="S32" i="348"/>
  <c r="S31" i="348"/>
  <c r="T31" i="348"/>
  <c r="AI31" i="348" s="1"/>
  <c r="S30" i="348"/>
  <c r="T30" i="348"/>
  <c r="AI30" i="348" s="1"/>
  <c r="T29" i="348"/>
  <c r="AI29" i="348" s="1"/>
  <c r="S29" i="348"/>
  <c r="S28" i="348"/>
  <c r="T28" i="348"/>
  <c r="AI28" i="348" s="1"/>
  <c r="AI27" i="348"/>
  <c r="S27" i="348"/>
  <c r="T27" i="348"/>
  <c r="S26" i="348"/>
  <c r="T26" i="348"/>
  <c r="AI26" i="348"/>
  <c r="S25" i="348"/>
  <c r="T25" i="348"/>
  <c r="AI25" i="348" s="1"/>
  <c r="T24" i="348"/>
  <c r="AI24" i="348" s="1"/>
  <c r="AI23" i="348"/>
  <c r="S23" i="348"/>
  <c r="T22" i="348"/>
  <c r="AI22" i="348"/>
  <c r="AI21" i="348"/>
  <c r="S21" i="348"/>
  <c r="S20" i="348"/>
  <c r="T20" i="348"/>
  <c r="AI20" i="348"/>
  <c r="S16" i="348"/>
  <c r="AI15" i="348"/>
  <c r="S14" i="348"/>
  <c r="AI13" i="348"/>
  <c r="AQ35" i="348"/>
  <c r="AI14" i="348"/>
  <c r="AI16" i="348"/>
  <c r="AI12" i="348"/>
  <c r="S13" i="348"/>
  <c r="S15" i="348"/>
  <c r="T17" i="348"/>
  <c r="AI17" i="348" s="1"/>
  <c r="T18" i="348"/>
  <c r="T19" i="348"/>
  <c r="AI19" i="348" s="1"/>
  <c r="AI34" i="348"/>
  <c r="AI33" i="348"/>
  <c r="AI18" i="348"/>
  <c r="S12" i="348"/>
  <c r="R35" i="348"/>
  <c r="T11" i="348"/>
  <c r="S11" i="348"/>
  <c r="AG8" i="348"/>
  <c r="AH11" i="348"/>
  <c r="I17" i="348"/>
  <c r="I18" i="348"/>
  <c r="I19" i="348"/>
  <c r="I33" i="348"/>
  <c r="S33" i="348"/>
  <c r="I34" i="348"/>
  <c r="S34" i="348"/>
  <c r="AP35" i="348"/>
  <c r="T35" i="348" l="1"/>
  <c r="S35" i="348"/>
  <c r="AH35" i="348"/>
  <c r="AI11" i="348"/>
  <c r="AI35" i="348" l="1"/>
  <c r="AP10" i="347" l="1"/>
  <c r="AP35" i="347" s="1"/>
  <c r="AG10" i="347"/>
  <c r="AG35" i="347" s="1"/>
  <c r="Q10" i="347"/>
  <c r="AR35" i="347"/>
  <c r="AQ34" i="347"/>
  <c r="AH34" i="347"/>
  <c r="V34" i="347"/>
  <c r="R34" i="347"/>
  <c r="K34" i="347"/>
  <c r="J34" i="347"/>
  <c r="I34" i="347" s="1"/>
  <c r="G34" i="347"/>
  <c r="E34" i="347"/>
  <c r="AQ33" i="347"/>
  <c r="AH33" i="347"/>
  <c r="V33" i="347"/>
  <c r="R33" i="347"/>
  <c r="T33" i="347" s="1"/>
  <c r="K33" i="347"/>
  <c r="J33" i="347"/>
  <c r="I33" i="347" s="1"/>
  <c r="G33" i="347"/>
  <c r="E33" i="347"/>
  <c r="AW32" i="347"/>
  <c r="AQ32" i="347"/>
  <c r="AH32" i="347"/>
  <c r="V32" i="347"/>
  <c r="R32" i="347"/>
  <c r="K32" i="347"/>
  <c r="J32" i="347"/>
  <c r="I32" i="347" s="1"/>
  <c r="G32" i="347"/>
  <c r="E32" i="347"/>
  <c r="AQ31" i="347"/>
  <c r="AH31" i="347"/>
  <c r="V31" i="347"/>
  <c r="R31" i="347"/>
  <c r="K31" i="347"/>
  <c r="J31" i="347"/>
  <c r="I31" i="347" s="1"/>
  <c r="G31" i="347"/>
  <c r="E31" i="347"/>
  <c r="AQ30" i="347"/>
  <c r="AH30" i="347"/>
  <c r="V30" i="347"/>
  <c r="R30" i="347"/>
  <c r="K30" i="347"/>
  <c r="J30" i="347"/>
  <c r="I30" i="347" s="1"/>
  <c r="G30" i="347"/>
  <c r="E30" i="347"/>
  <c r="AQ29" i="347"/>
  <c r="AH29" i="347"/>
  <c r="V29" i="347"/>
  <c r="R29" i="347"/>
  <c r="K29" i="347"/>
  <c r="J29" i="347"/>
  <c r="I29" i="347" s="1"/>
  <c r="G29" i="347"/>
  <c r="E29" i="347"/>
  <c r="AQ28" i="347"/>
  <c r="AH28" i="347"/>
  <c r="V28" i="347"/>
  <c r="R28" i="347"/>
  <c r="K28" i="347"/>
  <c r="J28" i="347"/>
  <c r="I28" i="347" s="1"/>
  <c r="G28" i="347"/>
  <c r="E28" i="347"/>
  <c r="AQ27" i="347"/>
  <c r="AH27" i="347"/>
  <c r="V27" i="347"/>
  <c r="R27" i="347"/>
  <c r="K27" i="347"/>
  <c r="J27" i="347"/>
  <c r="I27" i="347" s="1"/>
  <c r="G27" i="347"/>
  <c r="E27" i="347"/>
  <c r="AQ26" i="347"/>
  <c r="AH26" i="347"/>
  <c r="V26" i="347"/>
  <c r="R26" i="347"/>
  <c r="K26" i="347"/>
  <c r="J26" i="347"/>
  <c r="I26" i="347" s="1"/>
  <c r="G26" i="347"/>
  <c r="E26" i="347"/>
  <c r="AQ25" i="347"/>
  <c r="AH25" i="347"/>
  <c r="V25" i="347"/>
  <c r="R25" i="347"/>
  <c r="K25" i="347"/>
  <c r="J25" i="347"/>
  <c r="I25" i="347" s="1"/>
  <c r="G25" i="347"/>
  <c r="E25" i="347"/>
  <c r="AQ24" i="347"/>
  <c r="AH24" i="347"/>
  <c r="V24" i="347"/>
  <c r="R24" i="347"/>
  <c r="K24" i="347"/>
  <c r="J24" i="347"/>
  <c r="I24" i="347" s="1"/>
  <c r="G24" i="347"/>
  <c r="E24" i="347"/>
  <c r="AQ23" i="347"/>
  <c r="AH23" i="347"/>
  <c r="V23" i="347"/>
  <c r="R23" i="347"/>
  <c r="K23" i="347"/>
  <c r="J23" i="347"/>
  <c r="I23" i="347" s="1"/>
  <c r="G23" i="347"/>
  <c r="E23" i="347"/>
  <c r="AQ22" i="347"/>
  <c r="AH22" i="347"/>
  <c r="V22" i="347"/>
  <c r="R22" i="347"/>
  <c r="K22" i="347"/>
  <c r="J22" i="347"/>
  <c r="I22" i="347" s="1"/>
  <c r="G22" i="347"/>
  <c r="E22" i="347"/>
  <c r="AQ21" i="347"/>
  <c r="AH21" i="347"/>
  <c r="V21" i="347"/>
  <c r="R21" i="347"/>
  <c r="K21" i="347"/>
  <c r="J21" i="347"/>
  <c r="I21" i="347" s="1"/>
  <c r="G21" i="347"/>
  <c r="E21" i="347"/>
  <c r="AQ20" i="347"/>
  <c r="AH20" i="347"/>
  <c r="V20" i="347"/>
  <c r="R20" i="347"/>
  <c r="K20" i="347"/>
  <c r="J20" i="347"/>
  <c r="I20" i="347" s="1"/>
  <c r="G20" i="347"/>
  <c r="E20" i="347"/>
  <c r="AQ19" i="347"/>
  <c r="AH19" i="347"/>
  <c r="R19" i="347"/>
  <c r="J19" i="347"/>
  <c r="K19" i="347" s="1"/>
  <c r="G19" i="347"/>
  <c r="E19" i="347"/>
  <c r="AQ18" i="347"/>
  <c r="AH18" i="347"/>
  <c r="V18" i="347"/>
  <c r="R18" i="347"/>
  <c r="T18" i="347" s="1"/>
  <c r="J18" i="347"/>
  <c r="K18" i="347" s="1"/>
  <c r="G18" i="347"/>
  <c r="E18" i="347"/>
  <c r="AQ17" i="347"/>
  <c r="AH17" i="347"/>
  <c r="V17" i="347"/>
  <c r="R17" i="347"/>
  <c r="T17" i="347" s="1"/>
  <c r="J17" i="347"/>
  <c r="I17" i="347" s="1"/>
  <c r="G17" i="347"/>
  <c r="E17" i="347"/>
  <c r="AH16" i="347"/>
  <c r="V16" i="347"/>
  <c r="R16" i="347"/>
  <c r="T16" i="347" s="1"/>
  <c r="J16" i="347"/>
  <c r="K16" i="347" s="1"/>
  <c r="I16" i="347"/>
  <c r="G16" i="347"/>
  <c r="E16" i="347"/>
  <c r="AQ15" i="347"/>
  <c r="AH15" i="347"/>
  <c r="V15" i="347"/>
  <c r="R15" i="347"/>
  <c r="T15" i="347" s="1"/>
  <c r="J15" i="347"/>
  <c r="K15" i="347" s="1"/>
  <c r="I15" i="347"/>
  <c r="G15" i="347"/>
  <c r="E15" i="347"/>
  <c r="AQ14" i="347"/>
  <c r="AH14" i="347"/>
  <c r="V14" i="347"/>
  <c r="R14" i="347"/>
  <c r="T14" i="347" s="1"/>
  <c r="J14" i="347"/>
  <c r="K14" i="347" s="1"/>
  <c r="I14" i="347"/>
  <c r="G14" i="347"/>
  <c r="E14" i="347"/>
  <c r="AQ13" i="347"/>
  <c r="AH13" i="347"/>
  <c r="V13" i="347"/>
  <c r="R13" i="347"/>
  <c r="T13" i="347" s="1"/>
  <c r="J13" i="347"/>
  <c r="K13" i="347" s="1"/>
  <c r="I13" i="347"/>
  <c r="G13" i="347"/>
  <c r="E13" i="347"/>
  <c r="AQ12" i="347"/>
  <c r="AH12" i="347"/>
  <c r="V12" i="347"/>
  <c r="R12" i="347"/>
  <c r="T12" i="347" s="1"/>
  <c r="J12" i="347"/>
  <c r="K12" i="347" s="1"/>
  <c r="I12" i="347"/>
  <c r="G12" i="347"/>
  <c r="E12" i="347"/>
  <c r="V11" i="347"/>
  <c r="J11" i="347"/>
  <c r="K11" i="347" s="1"/>
  <c r="I11" i="347"/>
  <c r="G11" i="347"/>
  <c r="E11" i="347"/>
  <c r="R11" i="347"/>
  <c r="T34" i="347" l="1"/>
  <c r="AI34" i="347" s="1"/>
  <c r="AI33" i="347"/>
  <c r="S33" i="347"/>
  <c r="T32" i="347"/>
  <c r="AI32" i="347" s="1"/>
  <c r="T31" i="347"/>
  <c r="AI31" i="347" s="1"/>
  <c r="T30" i="347"/>
  <c r="AI30" i="347" s="1"/>
  <c r="T29" i="347"/>
  <c r="AI29" i="347" s="1"/>
  <c r="T28" i="347"/>
  <c r="AI28" i="347" s="1"/>
  <c r="T27" i="347"/>
  <c r="AI27" i="347" s="1"/>
  <c r="T26" i="347"/>
  <c r="AI26" i="347" s="1"/>
  <c r="T25" i="347"/>
  <c r="AI25" i="347" s="1"/>
  <c r="T24" i="347"/>
  <c r="AI24" i="347" s="1"/>
  <c r="T23" i="347"/>
  <c r="AI23" i="347" s="1"/>
  <c r="T22" i="347"/>
  <c r="AI22" i="347" s="1"/>
  <c r="T21" i="347"/>
  <c r="AI21" i="347" s="1"/>
  <c r="T20" i="347"/>
  <c r="AI20" i="347" s="1"/>
  <c r="T19" i="347"/>
  <c r="S18" i="347"/>
  <c r="AI17" i="347"/>
  <c r="S17" i="347"/>
  <c r="AI16" i="347"/>
  <c r="S15" i="347"/>
  <c r="S14" i="347"/>
  <c r="AI12" i="347"/>
  <c r="AI13" i="347"/>
  <c r="AI14" i="347"/>
  <c r="AI15" i="347"/>
  <c r="AI18" i="347"/>
  <c r="S12" i="347"/>
  <c r="S16" i="347"/>
  <c r="S13" i="347"/>
  <c r="S19" i="347"/>
  <c r="S34" i="347"/>
  <c r="AI19" i="347"/>
  <c r="R35" i="347"/>
  <c r="T11" i="347"/>
  <c r="S11" i="347"/>
  <c r="AQ11" i="347"/>
  <c r="AQ35" i="347" s="1"/>
  <c r="K17" i="347"/>
  <c r="AG8" i="347"/>
  <c r="S20" i="347"/>
  <c r="S21" i="347"/>
  <c r="S22" i="347"/>
  <c r="S23" i="347"/>
  <c r="S24" i="347"/>
  <c r="S25" i="347"/>
  <c r="S26" i="347"/>
  <c r="S27" i="347"/>
  <c r="S28" i="347"/>
  <c r="S29" i="347"/>
  <c r="S30" i="347"/>
  <c r="S31" i="347"/>
  <c r="S32" i="347"/>
  <c r="AH11" i="347"/>
  <c r="I18" i="347"/>
  <c r="I19" i="347"/>
  <c r="T35" i="347" l="1"/>
  <c r="S35" i="347"/>
  <c r="AH35" i="347"/>
  <c r="AI11" i="347"/>
  <c r="AI35" i="347" l="1"/>
  <c r="AP10" i="346"/>
  <c r="AG10" i="346"/>
  <c r="Q10" i="346"/>
  <c r="AR35" i="346"/>
  <c r="AQ34" i="346"/>
  <c r="AH34" i="346"/>
  <c r="V34" i="346"/>
  <c r="R34" i="346"/>
  <c r="T34" i="346" s="1"/>
  <c r="J34" i="346"/>
  <c r="K34" i="346" s="1"/>
  <c r="G34" i="346"/>
  <c r="E34" i="346"/>
  <c r="AQ33" i="346"/>
  <c r="AH33" i="346"/>
  <c r="V33" i="346"/>
  <c r="R33" i="346"/>
  <c r="T33" i="346" s="1"/>
  <c r="J33" i="346"/>
  <c r="K33" i="346" s="1"/>
  <c r="G33" i="346"/>
  <c r="E33" i="346"/>
  <c r="AW32" i="346"/>
  <c r="AQ32" i="346"/>
  <c r="AH32" i="346"/>
  <c r="V32" i="346"/>
  <c r="R32" i="346"/>
  <c r="S32" i="346" s="1"/>
  <c r="K32" i="346"/>
  <c r="J32" i="346"/>
  <c r="I32" i="346"/>
  <c r="G32" i="346"/>
  <c r="E32" i="346"/>
  <c r="AQ31" i="346"/>
  <c r="AH31" i="346"/>
  <c r="V31" i="346"/>
  <c r="R31" i="346"/>
  <c r="S31" i="346" s="1"/>
  <c r="K31" i="346"/>
  <c r="J31" i="346"/>
  <c r="I31" i="346"/>
  <c r="G31" i="346"/>
  <c r="E31" i="346"/>
  <c r="AQ30" i="346"/>
  <c r="AH30" i="346"/>
  <c r="V30" i="346"/>
  <c r="R30" i="346"/>
  <c r="S30" i="346" s="1"/>
  <c r="K30" i="346"/>
  <c r="J30" i="346"/>
  <c r="I30" i="346"/>
  <c r="G30" i="346"/>
  <c r="E30" i="346"/>
  <c r="AQ29" i="346"/>
  <c r="AH29" i="346"/>
  <c r="V29" i="346"/>
  <c r="R29" i="346"/>
  <c r="S29" i="346" s="1"/>
  <c r="K29" i="346"/>
  <c r="J29" i="346"/>
  <c r="I29" i="346"/>
  <c r="G29" i="346"/>
  <c r="E29" i="346"/>
  <c r="AQ28" i="346"/>
  <c r="AH28" i="346"/>
  <c r="V28" i="346"/>
  <c r="R28" i="346"/>
  <c r="S28" i="346" s="1"/>
  <c r="K28" i="346"/>
  <c r="J28" i="346"/>
  <c r="I28" i="346"/>
  <c r="G28" i="346"/>
  <c r="E28" i="346"/>
  <c r="AQ27" i="346"/>
  <c r="AH27" i="346"/>
  <c r="V27" i="346"/>
  <c r="R27" i="346"/>
  <c r="S27" i="346" s="1"/>
  <c r="K27" i="346"/>
  <c r="J27" i="346"/>
  <c r="I27" i="346"/>
  <c r="G27" i="346"/>
  <c r="E27" i="346"/>
  <c r="AQ26" i="346"/>
  <c r="AH26" i="346"/>
  <c r="V26" i="346"/>
  <c r="R26" i="346"/>
  <c r="S26" i="346" s="1"/>
  <c r="K26" i="346"/>
  <c r="J26" i="346"/>
  <c r="I26" i="346"/>
  <c r="G26" i="346"/>
  <c r="E26" i="346"/>
  <c r="AQ25" i="346"/>
  <c r="AH25" i="346"/>
  <c r="V25" i="346"/>
  <c r="R25" i="346"/>
  <c r="S25" i="346" s="1"/>
  <c r="K25" i="346"/>
  <c r="J25" i="346"/>
  <c r="I25" i="346"/>
  <c r="G25" i="346"/>
  <c r="E25" i="346"/>
  <c r="AQ24" i="346"/>
  <c r="AH24" i="346"/>
  <c r="V24" i="346"/>
  <c r="R24" i="346"/>
  <c r="S24" i="346" s="1"/>
  <c r="K24" i="346"/>
  <c r="J24" i="346"/>
  <c r="I24" i="346"/>
  <c r="G24" i="346"/>
  <c r="E24" i="346"/>
  <c r="AQ23" i="346"/>
  <c r="AH23" i="346"/>
  <c r="V23" i="346"/>
  <c r="R23" i="346"/>
  <c r="S23" i="346" s="1"/>
  <c r="K23" i="346"/>
  <c r="J23" i="346"/>
  <c r="I23" i="346"/>
  <c r="G23" i="346"/>
  <c r="E23" i="346"/>
  <c r="AQ22" i="346"/>
  <c r="AH22" i="346"/>
  <c r="V22" i="346"/>
  <c r="R22" i="346"/>
  <c r="S22" i="346" s="1"/>
  <c r="K22" i="346"/>
  <c r="J22" i="346"/>
  <c r="I22" i="346"/>
  <c r="G22" i="346"/>
  <c r="E22" i="346"/>
  <c r="AQ21" i="346"/>
  <c r="AH21" i="346"/>
  <c r="V21" i="346"/>
  <c r="R21" i="346"/>
  <c r="T21" i="346" s="1"/>
  <c r="K21" i="346"/>
  <c r="J21" i="346"/>
  <c r="I21" i="346"/>
  <c r="G21" i="346"/>
  <c r="E21" i="346"/>
  <c r="AQ20" i="346"/>
  <c r="AH20" i="346"/>
  <c r="V20" i="346"/>
  <c r="R20" i="346"/>
  <c r="S20" i="346" s="1"/>
  <c r="K20" i="346"/>
  <c r="J20" i="346"/>
  <c r="I20" i="346"/>
  <c r="G20" i="346"/>
  <c r="E20" i="346"/>
  <c r="AQ19" i="346"/>
  <c r="AH19" i="346"/>
  <c r="R19" i="346"/>
  <c r="S19" i="346" s="1"/>
  <c r="J19" i="346"/>
  <c r="K19" i="346" s="1"/>
  <c r="G19" i="346"/>
  <c r="E19" i="346"/>
  <c r="AQ18" i="346"/>
  <c r="AH18" i="346"/>
  <c r="V18" i="346"/>
  <c r="R18" i="346"/>
  <c r="S18" i="346" s="1"/>
  <c r="J18" i="346"/>
  <c r="K18" i="346" s="1"/>
  <c r="G18" i="346"/>
  <c r="E18" i="346"/>
  <c r="AQ17" i="346"/>
  <c r="AH17" i="346"/>
  <c r="V17" i="346"/>
  <c r="R17" i="346"/>
  <c r="S17" i="346" s="1"/>
  <c r="J17" i="346"/>
  <c r="K17" i="346" s="1"/>
  <c r="G17" i="346"/>
  <c r="E17" i="346"/>
  <c r="AH16" i="346"/>
  <c r="V16" i="346"/>
  <c r="R16" i="346"/>
  <c r="T16" i="346" s="1"/>
  <c r="K16" i="346"/>
  <c r="J16" i="346"/>
  <c r="I16" i="346"/>
  <c r="G16" i="346"/>
  <c r="E16" i="346"/>
  <c r="AQ15" i="346"/>
  <c r="AH15" i="346"/>
  <c r="V15" i="346"/>
  <c r="R15" i="346"/>
  <c r="T15" i="346" s="1"/>
  <c r="K15" i="346"/>
  <c r="J15" i="346"/>
  <c r="I15" i="346"/>
  <c r="G15" i="346"/>
  <c r="E15" i="346"/>
  <c r="AQ14" i="346"/>
  <c r="AH14" i="346"/>
  <c r="V14" i="346"/>
  <c r="R14" i="346"/>
  <c r="T14" i="346" s="1"/>
  <c r="K14" i="346"/>
  <c r="J14" i="346"/>
  <c r="I14" i="346"/>
  <c r="G14" i="346"/>
  <c r="E14" i="346"/>
  <c r="AQ13" i="346"/>
  <c r="AH13" i="346"/>
  <c r="V13" i="346"/>
  <c r="R13" i="346"/>
  <c r="T13" i="346" s="1"/>
  <c r="K13" i="346"/>
  <c r="J13" i="346"/>
  <c r="I13" i="346"/>
  <c r="G13" i="346"/>
  <c r="E13" i="346"/>
  <c r="AQ12" i="346"/>
  <c r="AH12" i="346"/>
  <c r="V12" i="346"/>
  <c r="R12" i="346"/>
  <c r="T12" i="346" s="1"/>
  <c r="K12" i="346"/>
  <c r="J12" i="346"/>
  <c r="I12" i="346"/>
  <c r="G12" i="346"/>
  <c r="E12" i="346"/>
  <c r="V11" i="346"/>
  <c r="K11" i="346"/>
  <c r="J11" i="346"/>
  <c r="I11" i="346"/>
  <c r="G11" i="346"/>
  <c r="E11" i="346"/>
  <c r="AQ11" i="346"/>
  <c r="AQ35" i="346" s="1"/>
  <c r="AG35" i="346"/>
  <c r="R11" i="346"/>
  <c r="AI16" i="346" l="1"/>
  <c r="AI15" i="346"/>
  <c r="AI12" i="346"/>
  <c r="T32" i="346"/>
  <c r="AI32" i="346" s="1"/>
  <c r="T30" i="346"/>
  <c r="AI30" i="346" s="1"/>
  <c r="T24" i="346"/>
  <c r="AI24" i="346" s="1"/>
  <c r="T20" i="346"/>
  <c r="AI20" i="346" s="1"/>
  <c r="T23" i="346"/>
  <c r="AI23" i="346" s="1"/>
  <c r="T25" i="346"/>
  <c r="AI25" i="346" s="1"/>
  <c r="T27" i="346"/>
  <c r="AI27" i="346" s="1"/>
  <c r="T29" i="346"/>
  <c r="AI29" i="346" s="1"/>
  <c r="T31" i="346"/>
  <c r="AI31" i="346" s="1"/>
  <c r="T26" i="346"/>
  <c r="AI26" i="346" s="1"/>
  <c r="T28" i="346"/>
  <c r="AI28" i="346" s="1"/>
  <c r="AI21" i="346"/>
  <c r="AI13" i="346"/>
  <c r="AI14" i="346"/>
  <c r="AI33" i="346"/>
  <c r="T22" i="346"/>
  <c r="AI22" i="346" s="1"/>
  <c r="S13" i="346"/>
  <c r="S15" i="346"/>
  <c r="T17" i="346"/>
  <c r="AI17" i="346" s="1"/>
  <c r="T18" i="346"/>
  <c r="AI18" i="346" s="1"/>
  <c r="T19" i="346"/>
  <c r="AI19" i="346" s="1"/>
  <c r="S14" i="346"/>
  <c r="S16" i="346"/>
  <c r="S21" i="346"/>
  <c r="S12" i="346"/>
  <c r="R35" i="346"/>
  <c r="T11" i="346"/>
  <c r="S11" i="346"/>
  <c r="AI34" i="346"/>
  <c r="AG8" i="346"/>
  <c r="AH11" i="346"/>
  <c r="I17" i="346"/>
  <c r="I18" i="346"/>
  <c r="I19" i="346"/>
  <c r="I33" i="346"/>
  <c r="S33" i="346"/>
  <c r="I34" i="346"/>
  <c r="S34" i="346"/>
  <c r="AP35" i="346"/>
  <c r="T35" i="346" l="1"/>
  <c r="AH35" i="346"/>
  <c r="AI11" i="346"/>
  <c r="S35" i="346"/>
  <c r="AI35" i="346" l="1"/>
  <c r="AP10" i="345" l="1"/>
  <c r="AP35" i="345" s="1"/>
  <c r="AG10" i="345"/>
  <c r="Q10" i="345"/>
  <c r="AR35" i="345"/>
  <c r="AQ34" i="345"/>
  <c r="AH34" i="345"/>
  <c r="V34" i="345"/>
  <c r="R34" i="345"/>
  <c r="J34" i="345"/>
  <c r="K34" i="345" s="1"/>
  <c r="G34" i="345"/>
  <c r="E34" i="345"/>
  <c r="AQ33" i="345"/>
  <c r="AH33" i="345"/>
  <c r="V33" i="345"/>
  <c r="R33" i="345"/>
  <c r="J33" i="345"/>
  <c r="K33" i="345" s="1"/>
  <c r="G33" i="345"/>
  <c r="E33" i="345"/>
  <c r="AW32" i="345"/>
  <c r="AQ32" i="345"/>
  <c r="AH32" i="345"/>
  <c r="V32" i="345"/>
  <c r="R32" i="345"/>
  <c r="K32" i="345"/>
  <c r="J32" i="345"/>
  <c r="I32" i="345"/>
  <c r="G32" i="345"/>
  <c r="E32" i="345"/>
  <c r="AQ31" i="345"/>
  <c r="AH31" i="345"/>
  <c r="V31" i="345"/>
  <c r="R31" i="345"/>
  <c r="K31" i="345"/>
  <c r="J31" i="345"/>
  <c r="I31" i="345"/>
  <c r="G31" i="345"/>
  <c r="E31" i="345"/>
  <c r="AQ30" i="345"/>
  <c r="AH30" i="345"/>
  <c r="V30" i="345"/>
  <c r="R30" i="345"/>
  <c r="K30" i="345"/>
  <c r="J30" i="345"/>
  <c r="I30" i="345"/>
  <c r="G30" i="345"/>
  <c r="E30" i="345"/>
  <c r="AQ29" i="345"/>
  <c r="AH29" i="345"/>
  <c r="V29" i="345"/>
  <c r="R29" i="345"/>
  <c r="T29" i="345" s="1"/>
  <c r="K29" i="345"/>
  <c r="J29" i="345"/>
  <c r="I29" i="345"/>
  <c r="G29" i="345"/>
  <c r="E29" i="345"/>
  <c r="AQ28" i="345"/>
  <c r="AH28" i="345"/>
  <c r="V28" i="345"/>
  <c r="R28" i="345"/>
  <c r="T28" i="345" s="1"/>
  <c r="K28" i="345"/>
  <c r="J28" i="345"/>
  <c r="I28" i="345"/>
  <c r="G28" i="345"/>
  <c r="E28" i="345"/>
  <c r="AQ27" i="345"/>
  <c r="AH27" i="345"/>
  <c r="V27" i="345"/>
  <c r="R27" i="345"/>
  <c r="T27" i="345" s="1"/>
  <c r="K27" i="345"/>
  <c r="J27" i="345"/>
  <c r="I27" i="345"/>
  <c r="G27" i="345"/>
  <c r="E27" i="345"/>
  <c r="AQ26" i="345"/>
  <c r="AH26" i="345"/>
  <c r="V26" i="345"/>
  <c r="R26" i="345"/>
  <c r="T26" i="345" s="1"/>
  <c r="K26" i="345"/>
  <c r="J26" i="345"/>
  <c r="I26" i="345"/>
  <c r="G26" i="345"/>
  <c r="E26" i="345"/>
  <c r="AQ25" i="345"/>
  <c r="AH25" i="345"/>
  <c r="V25" i="345"/>
  <c r="R25" i="345"/>
  <c r="K25" i="345"/>
  <c r="J25" i="345"/>
  <c r="I25" i="345"/>
  <c r="G25" i="345"/>
  <c r="E25" i="345"/>
  <c r="AQ24" i="345"/>
  <c r="AH24" i="345"/>
  <c r="V24" i="345"/>
  <c r="R24" i="345"/>
  <c r="K24" i="345"/>
  <c r="J24" i="345"/>
  <c r="I24" i="345"/>
  <c r="G24" i="345"/>
  <c r="E24" i="345"/>
  <c r="AQ23" i="345"/>
  <c r="AH23" i="345"/>
  <c r="V23" i="345"/>
  <c r="R23" i="345"/>
  <c r="K23" i="345"/>
  <c r="J23" i="345"/>
  <c r="I23" i="345"/>
  <c r="G23" i="345"/>
  <c r="E23" i="345"/>
  <c r="AQ22" i="345"/>
  <c r="AH22" i="345"/>
  <c r="V22" i="345"/>
  <c r="R22" i="345"/>
  <c r="T22" i="345" s="1"/>
  <c r="K22" i="345"/>
  <c r="J22" i="345"/>
  <c r="I22" i="345"/>
  <c r="G22" i="345"/>
  <c r="E22" i="345"/>
  <c r="AQ21" i="345"/>
  <c r="AH21" i="345"/>
  <c r="V21" i="345"/>
  <c r="R21" i="345"/>
  <c r="T21" i="345" s="1"/>
  <c r="K21" i="345"/>
  <c r="J21" i="345"/>
  <c r="I21" i="345"/>
  <c r="G21" i="345"/>
  <c r="E21" i="345"/>
  <c r="AQ20" i="345"/>
  <c r="AH20" i="345"/>
  <c r="V20" i="345"/>
  <c r="R20" i="345"/>
  <c r="K20" i="345"/>
  <c r="J20" i="345"/>
  <c r="I20" i="345"/>
  <c r="G20" i="345"/>
  <c r="E20" i="345"/>
  <c r="AQ19" i="345"/>
  <c r="AH19" i="345"/>
  <c r="R19" i="345"/>
  <c r="T19" i="345" s="1"/>
  <c r="K19" i="345"/>
  <c r="J19" i="345"/>
  <c r="I19" i="345"/>
  <c r="G19" i="345"/>
  <c r="E19" i="345"/>
  <c r="AQ18" i="345"/>
  <c r="AH18" i="345"/>
  <c r="V18" i="345"/>
  <c r="R18" i="345"/>
  <c r="K18" i="345"/>
  <c r="J18" i="345"/>
  <c r="I18" i="345"/>
  <c r="G18" i="345"/>
  <c r="E18" i="345"/>
  <c r="AQ17" i="345"/>
  <c r="AH17" i="345"/>
  <c r="V17" i="345"/>
  <c r="R17" i="345"/>
  <c r="K17" i="345"/>
  <c r="J17" i="345"/>
  <c r="I17" i="345"/>
  <c r="G17" i="345"/>
  <c r="E17" i="345"/>
  <c r="AH16" i="345"/>
  <c r="V16" i="345"/>
  <c r="R16" i="345"/>
  <c r="K16" i="345"/>
  <c r="J16" i="345"/>
  <c r="I16" i="345"/>
  <c r="G16" i="345"/>
  <c r="E16" i="345"/>
  <c r="AQ15" i="345"/>
  <c r="AH15" i="345"/>
  <c r="V15" i="345"/>
  <c r="R15" i="345"/>
  <c r="T15" i="345" s="1"/>
  <c r="K15" i="345"/>
  <c r="J15" i="345"/>
  <c r="I15" i="345"/>
  <c r="G15" i="345"/>
  <c r="E15" i="345"/>
  <c r="AQ14" i="345"/>
  <c r="AH14" i="345"/>
  <c r="V14" i="345"/>
  <c r="R14" i="345"/>
  <c r="K14" i="345"/>
  <c r="J14" i="345"/>
  <c r="I14" i="345"/>
  <c r="G14" i="345"/>
  <c r="E14" i="345"/>
  <c r="AQ13" i="345"/>
  <c r="AH13" i="345"/>
  <c r="V13" i="345"/>
  <c r="R13" i="345"/>
  <c r="T13" i="345" s="1"/>
  <c r="K13" i="345"/>
  <c r="J13" i="345"/>
  <c r="I13" i="345"/>
  <c r="G13" i="345"/>
  <c r="E13" i="345"/>
  <c r="AQ12" i="345"/>
  <c r="AH12" i="345"/>
  <c r="V12" i="345"/>
  <c r="R12" i="345"/>
  <c r="T12" i="345" s="1"/>
  <c r="K12" i="345"/>
  <c r="J12" i="345"/>
  <c r="I12" i="345"/>
  <c r="G12" i="345"/>
  <c r="E12" i="345"/>
  <c r="V11" i="345"/>
  <c r="K11" i="345"/>
  <c r="J11" i="345"/>
  <c r="I11" i="345"/>
  <c r="G11" i="345"/>
  <c r="E11" i="345"/>
  <c r="AH11" i="345"/>
  <c r="R11" i="345"/>
  <c r="AG8" i="345"/>
  <c r="T34" i="345" l="1"/>
  <c r="AI34" i="345" s="1"/>
  <c r="T33" i="345"/>
  <c r="S32" i="345"/>
  <c r="T32" i="345"/>
  <c r="AI32" i="345" s="1"/>
  <c r="S31" i="345"/>
  <c r="T31" i="345"/>
  <c r="AI31" i="345" s="1"/>
  <c r="T30" i="345"/>
  <c r="AI30" i="345"/>
  <c r="S30" i="345"/>
  <c r="AI29" i="345"/>
  <c r="S29" i="345"/>
  <c r="AI28" i="345"/>
  <c r="S28" i="345"/>
  <c r="AI27" i="345"/>
  <c r="S27" i="345"/>
  <c r="AI26" i="345"/>
  <c r="S26" i="345"/>
  <c r="S25" i="345"/>
  <c r="T25" i="345"/>
  <c r="AI25" i="345" s="1"/>
  <c r="S24" i="345"/>
  <c r="T24" i="345"/>
  <c r="AI24" i="345" s="1"/>
  <c r="S23" i="345"/>
  <c r="T23" i="345"/>
  <c r="AI23" i="345" s="1"/>
  <c r="AI22" i="345"/>
  <c r="AI21" i="345"/>
  <c r="AI19" i="345"/>
  <c r="S22" i="345"/>
  <c r="S21" i="345"/>
  <c r="S20" i="345"/>
  <c r="T20" i="345"/>
  <c r="AI20" i="345" s="1"/>
  <c r="S19" i="345"/>
  <c r="S18" i="345"/>
  <c r="T18" i="345"/>
  <c r="AI18" i="345" s="1"/>
  <c r="S17" i="345"/>
  <c r="T17" i="345"/>
  <c r="AI17" i="345" s="1"/>
  <c r="S16" i="345"/>
  <c r="T16" i="345"/>
  <c r="AI16" i="345" s="1"/>
  <c r="AI15" i="345"/>
  <c r="S15" i="345"/>
  <c r="S14" i="345"/>
  <c r="T14" i="345"/>
  <c r="AI14" i="345" s="1"/>
  <c r="AI13" i="345"/>
  <c r="S13" i="345"/>
  <c r="AI12" i="345"/>
  <c r="S12" i="345"/>
  <c r="AI33" i="345"/>
  <c r="R35" i="345"/>
  <c r="T11" i="345"/>
  <c r="S11" i="345"/>
  <c r="AH35" i="345"/>
  <c r="AQ11" i="345"/>
  <c r="AQ35" i="345" s="1"/>
  <c r="I33" i="345"/>
  <c r="S33" i="345"/>
  <c r="I34" i="345"/>
  <c r="S34" i="345"/>
  <c r="AG35" i="345"/>
  <c r="AP10" i="344"/>
  <c r="AP35" i="344" s="1"/>
  <c r="AG10" i="344"/>
  <c r="AG35" i="344" s="1"/>
  <c r="Q10" i="344"/>
  <c r="R11" i="344" s="1"/>
  <c r="AR35" i="344"/>
  <c r="AQ34" i="344"/>
  <c r="AH34" i="344"/>
  <c r="V34" i="344"/>
  <c r="R34" i="344"/>
  <c r="T34" i="344" s="1"/>
  <c r="J34" i="344"/>
  <c r="K34" i="344" s="1"/>
  <c r="G34" i="344"/>
  <c r="E34" i="344"/>
  <c r="AQ33" i="344"/>
  <c r="AH33" i="344"/>
  <c r="V33" i="344"/>
  <c r="R33" i="344"/>
  <c r="T33" i="344" s="1"/>
  <c r="J33" i="344"/>
  <c r="K33" i="344" s="1"/>
  <c r="G33" i="344"/>
  <c r="E33" i="344"/>
  <c r="AW32" i="344"/>
  <c r="AQ32" i="344"/>
  <c r="AH32" i="344"/>
  <c r="V32" i="344"/>
  <c r="R32" i="344"/>
  <c r="T32" i="344" s="1"/>
  <c r="J32" i="344"/>
  <c r="I32" i="344" s="1"/>
  <c r="G32" i="344"/>
  <c r="E32" i="344"/>
  <c r="AQ31" i="344"/>
  <c r="AH31" i="344"/>
  <c r="V31" i="344"/>
  <c r="R31" i="344"/>
  <c r="T31" i="344" s="1"/>
  <c r="J31" i="344"/>
  <c r="K31" i="344" s="1"/>
  <c r="I31" i="344"/>
  <c r="G31" i="344"/>
  <c r="E31" i="344"/>
  <c r="AQ30" i="344"/>
  <c r="AH30" i="344"/>
  <c r="V30" i="344"/>
  <c r="R30" i="344"/>
  <c r="T30" i="344" s="1"/>
  <c r="J30" i="344"/>
  <c r="K30" i="344" s="1"/>
  <c r="G30" i="344"/>
  <c r="E30" i="344"/>
  <c r="AQ29" i="344"/>
  <c r="AH29" i="344"/>
  <c r="V29" i="344"/>
  <c r="R29" i="344"/>
  <c r="T29" i="344" s="1"/>
  <c r="K29" i="344"/>
  <c r="J29" i="344"/>
  <c r="I29" i="344"/>
  <c r="G29" i="344"/>
  <c r="E29" i="344"/>
  <c r="AQ28" i="344"/>
  <c r="AH28" i="344"/>
  <c r="V28" i="344"/>
  <c r="R28" i="344"/>
  <c r="T28" i="344" s="1"/>
  <c r="J28" i="344"/>
  <c r="K28" i="344" s="1"/>
  <c r="I28" i="344"/>
  <c r="G28" i="344"/>
  <c r="E28" i="344"/>
  <c r="AQ27" i="344"/>
  <c r="AH27" i="344"/>
  <c r="V27" i="344"/>
  <c r="R27" i="344"/>
  <c r="T27" i="344" s="1"/>
  <c r="J27" i="344"/>
  <c r="K27" i="344" s="1"/>
  <c r="I27" i="344"/>
  <c r="G27" i="344"/>
  <c r="E27" i="344"/>
  <c r="AQ26" i="344"/>
  <c r="AH26" i="344"/>
  <c r="V26" i="344"/>
  <c r="R26" i="344"/>
  <c r="T26" i="344" s="1"/>
  <c r="J26" i="344"/>
  <c r="K26" i="344" s="1"/>
  <c r="G26" i="344"/>
  <c r="E26" i="344"/>
  <c r="AQ25" i="344"/>
  <c r="AH25" i="344"/>
  <c r="V25" i="344"/>
  <c r="R25" i="344"/>
  <c r="T25" i="344" s="1"/>
  <c r="K25" i="344"/>
  <c r="J25" i="344"/>
  <c r="I25" i="344"/>
  <c r="G25" i="344"/>
  <c r="E25" i="344"/>
  <c r="AQ24" i="344"/>
  <c r="AH24" i="344"/>
  <c r="V24" i="344"/>
  <c r="R24" i="344"/>
  <c r="T24" i="344" s="1"/>
  <c r="J24" i="344"/>
  <c r="K24" i="344" s="1"/>
  <c r="I24" i="344"/>
  <c r="G24" i="344"/>
  <c r="E24" i="344"/>
  <c r="AQ23" i="344"/>
  <c r="AH23" i="344"/>
  <c r="V23" i="344"/>
  <c r="R23" i="344"/>
  <c r="T23" i="344" s="1"/>
  <c r="J23" i="344"/>
  <c r="K23" i="344" s="1"/>
  <c r="I23" i="344"/>
  <c r="G23" i="344"/>
  <c r="E23" i="344"/>
  <c r="AQ22" i="344"/>
  <c r="AH22" i="344"/>
  <c r="V22" i="344"/>
  <c r="R22" i="344"/>
  <c r="T22" i="344" s="1"/>
  <c r="J22" i="344"/>
  <c r="I22" i="344" s="1"/>
  <c r="G22" i="344"/>
  <c r="E22" i="344"/>
  <c r="AQ21" i="344"/>
  <c r="AH21" i="344"/>
  <c r="V21" i="344"/>
  <c r="R21" i="344"/>
  <c r="T21" i="344" s="1"/>
  <c r="J21" i="344"/>
  <c r="I21" i="344" s="1"/>
  <c r="G21" i="344"/>
  <c r="E21" i="344"/>
  <c r="AQ20" i="344"/>
  <c r="AH20" i="344"/>
  <c r="V20" i="344"/>
  <c r="R20" i="344"/>
  <c r="T20" i="344" s="1"/>
  <c r="J20" i="344"/>
  <c r="I20" i="344" s="1"/>
  <c r="G20" i="344"/>
  <c r="E20" i="344"/>
  <c r="AQ19" i="344"/>
  <c r="AH19" i="344"/>
  <c r="V19" i="344"/>
  <c r="R19" i="344"/>
  <c r="T19" i="344" s="1"/>
  <c r="J19" i="344"/>
  <c r="I19" i="344" s="1"/>
  <c r="G19" i="344"/>
  <c r="E19" i="344"/>
  <c r="AQ18" i="344"/>
  <c r="AH18" i="344"/>
  <c r="V18" i="344"/>
  <c r="R18" i="344"/>
  <c r="T18" i="344" s="1"/>
  <c r="J18" i="344"/>
  <c r="I18" i="344" s="1"/>
  <c r="G18" i="344"/>
  <c r="E18" i="344"/>
  <c r="AQ17" i="344"/>
  <c r="AH17" i="344"/>
  <c r="V17" i="344"/>
  <c r="R17" i="344"/>
  <c r="T17" i="344" s="1"/>
  <c r="J17" i="344"/>
  <c r="I17" i="344" s="1"/>
  <c r="G17" i="344"/>
  <c r="E17" i="344"/>
  <c r="AQ16" i="344"/>
  <c r="AH16" i="344"/>
  <c r="V16" i="344"/>
  <c r="R16" i="344"/>
  <c r="T16" i="344" s="1"/>
  <c r="J16" i="344"/>
  <c r="I16" i="344" s="1"/>
  <c r="G16" i="344"/>
  <c r="E16" i="344"/>
  <c r="AQ15" i="344"/>
  <c r="AH15" i="344"/>
  <c r="V15" i="344"/>
  <c r="R15" i="344"/>
  <c r="T15" i="344" s="1"/>
  <c r="J15" i="344"/>
  <c r="I15" i="344" s="1"/>
  <c r="G15" i="344"/>
  <c r="E15" i="344"/>
  <c r="AQ14" i="344"/>
  <c r="AH14" i="344"/>
  <c r="V14" i="344"/>
  <c r="R14" i="344"/>
  <c r="T14" i="344" s="1"/>
  <c r="J14" i="344"/>
  <c r="I14" i="344" s="1"/>
  <c r="G14" i="344"/>
  <c r="E14" i="344"/>
  <c r="AQ13" i="344"/>
  <c r="AH13" i="344"/>
  <c r="V13" i="344"/>
  <c r="R13" i="344"/>
  <c r="T13" i="344" s="1"/>
  <c r="J13" i="344"/>
  <c r="I13" i="344" s="1"/>
  <c r="G13" i="344"/>
  <c r="E13" i="344"/>
  <c r="AQ12" i="344"/>
  <c r="AH12" i="344"/>
  <c r="V12" i="344"/>
  <c r="R12" i="344"/>
  <c r="T12" i="344" s="1"/>
  <c r="J12" i="344"/>
  <c r="I12" i="344" s="1"/>
  <c r="G12" i="344"/>
  <c r="E12" i="344"/>
  <c r="AH11" i="344"/>
  <c r="V11" i="344"/>
  <c r="J11" i="344"/>
  <c r="I11" i="344" s="1"/>
  <c r="G11" i="344"/>
  <c r="E11" i="344"/>
  <c r="AG8" i="344"/>
  <c r="T35" i="345" l="1"/>
  <c r="AI35" i="345" s="1"/>
  <c r="S35" i="345"/>
  <c r="AI11" i="345"/>
  <c r="K12" i="344"/>
  <c r="K13" i="344"/>
  <c r="K15" i="344"/>
  <c r="K11" i="344"/>
  <c r="I26" i="344"/>
  <c r="I30" i="344"/>
  <c r="K32" i="344"/>
  <c r="I33" i="344"/>
  <c r="I34" i="344"/>
  <c r="K14" i="344"/>
  <c r="K16" i="344"/>
  <c r="K17" i="344"/>
  <c r="K18" i="344"/>
  <c r="K19" i="344"/>
  <c r="K20" i="344"/>
  <c r="K21" i="344"/>
  <c r="K22" i="344"/>
  <c r="AI32" i="344"/>
  <c r="AI28" i="344"/>
  <c r="AI24" i="344"/>
  <c r="AI23" i="344"/>
  <c r="AI27" i="344"/>
  <c r="AI31" i="344"/>
  <c r="AI34" i="344"/>
  <c r="T11" i="344"/>
  <c r="T35" i="344" s="1"/>
  <c r="R35" i="344"/>
  <c r="S11" i="344"/>
  <c r="AI25" i="344"/>
  <c r="AI29" i="344"/>
  <c r="AI12" i="344"/>
  <c r="AI13" i="344"/>
  <c r="AI14" i="344"/>
  <c r="AI15" i="344"/>
  <c r="AI16" i="344"/>
  <c r="AI17" i="344"/>
  <c r="AI18" i="344"/>
  <c r="AI19" i="344"/>
  <c r="AI20" i="344"/>
  <c r="AI21" i="344"/>
  <c r="AI22" i="344"/>
  <c r="AI26" i="344"/>
  <c r="AI30" i="344"/>
  <c r="AI33" i="344"/>
  <c r="AH35" i="344"/>
  <c r="S12" i="344"/>
  <c r="S13" i="344"/>
  <c r="S14" i="344"/>
  <c r="S15" i="344"/>
  <c r="S16" i="344"/>
  <c r="S17" i="344"/>
  <c r="S18" i="344"/>
  <c r="S19" i="344"/>
  <c r="S20" i="344"/>
  <c r="S21" i="344"/>
  <c r="S22" i="344"/>
  <c r="S23" i="344"/>
  <c r="S24" i="344"/>
  <c r="S25" i="344"/>
  <c r="S26" i="344"/>
  <c r="S27" i="344"/>
  <c r="S28" i="344"/>
  <c r="S29" i="344"/>
  <c r="S30" i="344"/>
  <c r="S31" i="344"/>
  <c r="S32" i="344"/>
  <c r="AQ11" i="344"/>
  <c r="AQ35" i="344" s="1"/>
  <c r="S33" i="344"/>
  <c r="S34" i="344"/>
  <c r="AI35" i="344" l="1"/>
  <c r="S35" i="344"/>
  <c r="AI11" i="344"/>
  <c r="AP10" i="343" l="1"/>
  <c r="AG10" i="343"/>
  <c r="Q10" i="343"/>
  <c r="AR35" i="343"/>
  <c r="AQ34" i="343"/>
  <c r="AH34" i="343"/>
  <c r="V34" i="343"/>
  <c r="R34" i="343"/>
  <c r="S34" i="343" s="1"/>
  <c r="J34" i="343"/>
  <c r="K34" i="343" s="1"/>
  <c r="G34" i="343"/>
  <c r="E34" i="343"/>
  <c r="AQ33" i="343"/>
  <c r="AH33" i="343"/>
  <c r="V33" i="343"/>
  <c r="R33" i="343"/>
  <c r="S33" i="343" s="1"/>
  <c r="J33" i="343"/>
  <c r="K33" i="343" s="1"/>
  <c r="G33" i="343"/>
  <c r="E33" i="343"/>
  <c r="AW32" i="343"/>
  <c r="AQ32" i="343"/>
  <c r="AH32" i="343"/>
  <c r="V32" i="343"/>
  <c r="R32" i="343"/>
  <c r="S32" i="343" s="1"/>
  <c r="K32" i="343"/>
  <c r="J32" i="343"/>
  <c r="I32" i="343" s="1"/>
  <c r="G32" i="343"/>
  <c r="E32" i="343"/>
  <c r="AQ31" i="343"/>
  <c r="AH31" i="343"/>
  <c r="V31" i="343"/>
  <c r="R31" i="343"/>
  <c r="S31" i="343" s="1"/>
  <c r="K31" i="343"/>
  <c r="J31" i="343"/>
  <c r="I31" i="343" s="1"/>
  <c r="G31" i="343"/>
  <c r="E31" i="343"/>
  <c r="AQ30" i="343"/>
  <c r="AH30" i="343"/>
  <c r="V30" i="343"/>
  <c r="R30" i="343"/>
  <c r="S30" i="343" s="1"/>
  <c r="K30" i="343"/>
  <c r="J30" i="343"/>
  <c r="I30" i="343" s="1"/>
  <c r="G30" i="343"/>
  <c r="E30" i="343"/>
  <c r="AQ29" i="343"/>
  <c r="AH29" i="343"/>
  <c r="V29" i="343"/>
  <c r="R29" i="343"/>
  <c r="S29" i="343" s="1"/>
  <c r="K29" i="343"/>
  <c r="J29" i="343"/>
  <c r="I29" i="343" s="1"/>
  <c r="G29" i="343"/>
  <c r="E29" i="343"/>
  <c r="AQ28" i="343"/>
  <c r="AH28" i="343"/>
  <c r="V28" i="343"/>
  <c r="R28" i="343"/>
  <c r="T28" i="343" s="1"/>
  <c r="K28" i="343"/>
  <c r="J28" i="343"/>
  <c r="I28" i="343" s="1"/>
  <c r="G28" i="343"/>
  <c r="E28" i="343"/>
  <c r="AQ27" i="343"/>
  <c r="AH27" i="343"/>
  <c r="V27" i="343"/>
  <c r="R27" i="343"/>
  <c r="S27" i="343" s="1"/>
  <c r="K27" i="343"/>
  <c r="J27" i="343"/>
  <c r="I27" i="343" s="1"/>
  <c r="G27" i="343"/>
  <c r="E27" i="343"/>
  <c r="AQ26" i="343"/>
  <c r="AH26" i="343"/>
  <c r="V26" i="343"/>
  <c r="R26" i="343"/>
  <c r="S26" i="343" s="1"/>
  <c r="K26" i="343"/>
  <c r="J26" i="343"/>
  <c r="I26" i="343" s="1"/>
  <c r="G26" i="343"/>
  <c r="E26" i="343"/>
  <c r="AQ25" i="343"/>
  <c r="AH25" i="343"/>
  <c r="V25" i="343"/>
  <c r="R25" i="343"/>
  <c r="S25" i="343" s="1"/>
  <c r="K25" i="343"/>
  <c r="J25" i="343"/>
  <c r="I25" i="343" s="1"/>
  <c r="G25" i="343"/>
  <c r="E25" i="343"/>
  <c r="AQ24" i="343"/>
  <c r="AH24" i="343"/>
  <c r="V24" i="343"/>
  <c r="R24" i="343"/>
  <c r="S24" i="343" s="1"/>
  <c r="K24" i="343"/>
  <c r="J24" i="343"/>
  <c r="I24" i="343" s="1"/>
  <c r="G24" i="343"/>
  <c r="E24" i="343"/>
  <c r="AQ23" i="343"/>
  <c r="AH23" i="343"/>
  <c r="V23" i="343"/>
  <c r="R23" i="343"/>
  <c r="S23" i="343" s="1"/>
  <c r="K23" i="343"/>
  <c r="J23" i="343"/>
  <c r="I23" i="343" s="1"/>
  <c r="G23" i="343"/>
  <c r="E23" i="343"/>
  <c r="AQ22" i="343"/>
  <c r="AH22" i="343"/>
  <c r="V22" i="343"/>
  <c r="R22" i="343"/>
  <c r="S22" i="343" s="1"/>
  <c r="K22" i="343"/>
  <c r="J22" i="343"/>
  <c r="I22" i="343" s="1"/>
  <c r="G22" i="343"/>
  <c r="E22" i="343"/>
  <c r="AQ21" i="343"/>
  <c r="AH21" i="343"/>
  <c r="V21" i="343"/>
  <c r="R21" i="343"/>
  <c r="S21" i="343" s="1"/>
  <c r="K21" i="343"/>
  <c r="J21" i="343"/>
  <c r="I21" i="343" s="1"/>
  <c r="G21" i="343"/>
  <c r="E21" i="343"/>
  <c r="AQ20" i="343"/>
  <c r="AH20" i="343"/>
  <c r="V20" i="343"/>
  <c r="R20" i="343"/>
  <c r="S20" i="343" s="1"/>
  <c r="K20" i="343"/>
  <c r="J20" i="343"/>
  <c r="I20" i="343" s="1"/>
  <c r="G20" i="343"/>
  <c r="E20" i="343"/>
  <c r="AQ19" i="343"/>
  <c r="AH19" i="343"/>
  <c r="V19" i="343"/>
  <c r="R19" i="343"/>
  <c r="S19" i="343" s="1"/>
  <c r="K19" i="343"/>
  <c r="J19" i="343"/>
  <c r="I19" i="343" s="1"/>
  <c r="G19" i="343"/>
  <c r="E19" i="343"/>
  <c r="AQ18" i="343"/>
  <c r="AH18" i="343"/>
  <c r="V18" i="343"/>
  <c r="R18" i="343"/>
  <c r="S18" i="343" s="1"/>
  <c r="K18" i="343"/>
  <c r="J18" i="343"/>
  <c r="I18" i="343" s="1"/>
  <c r="G18" i="343"/>
  <c r="E18" i="343"/>
  <c r="AQ17" i="343"/>
  <c r="AH17" i="343"/>
  <c r="V17" i="343"/>
  <c r="R17" i="343"/>
  <c r="S17" i="343" s="1"/>
  <c r="K17" i="343"/>
  <c r="J17" i="343"/>
  <c r="I17" i="343" s="1"/>
  <c r="G17" i="343"/>
  <c r="E17" i="343"/>
  <c r="AQ16" i="343"/>
  <c r="AH16" i="343"/>
  <c r="V16" i="343"/>
  <c r="R16" i="343"/>
  <c r="S16" i="343" s="1"/>
  <c r="K16" i="343"/>
  <c r="J16" i="343"/>
  <c r="I16" i="343" s="1"/>
  <c r="G16" i="343"/>
  <c r="E16" i="343"/>
  <c r="AQ15" i="343"/>
  <c r="AH15" i="343"/>
  <c r="V15" i="343"/>
  <c r="R15" i="343"/>
  <c r="S15" i="343" s="1"/>
  <c r="K15" i="343"/>
  <c r="J15" i="343"/>
  <c r="I15" i="343" s="1"/>
  <c r="G15" i="343"/>
  <c r="E15" i="343"/>
  <c r="AQ14" i="343"/>
  <c r="AH14" i="343"/>
  <c r="V14" i="343"/>
  <c r="R14" i="343"/>
  <c r="S14" i="343" s="1"/>
  <c r="K14" i="343"/>
  <c r="J14" i="343"/>
  <c r="I14" i="343" s="1"/>
  <c r="G14" i="343"/>
  <c r="E14" i="343"/>
  <c r="AQ13" i="343"/>
  <c r="AH13" i="343"/>
  <c r="V13" i="343"/>
  <c r="R13" i="343"/>
  <c r="S13" i="343" s="1"/>
  <c r="K13" i="343"/>
  <c r="J13" i="343"/>
  <c r="I13" i="343" s="1"/>
  <c r="G13" i="343"/>
  <c r="E13" i="343"/>
  <c r="AQ12" i="343"/>
  <c r="AH12" i="343"/>
  <c r="V12" i="343"/>
  <c r="R12" i="343"/>
  <c r="S12" i="343" s="1"/>
  <c r="K12" i="343"/>
  <c r="J12" i="343"/>
  <c r="I12" i="343" s="1"/>
  <c r="G12" i="343"/>
  <c r="E12" i="343"/>
  <c r="V11" i="343"/>
  <c r="J11" i="343"/>
  <c r="K11" i="343" s="1"/>
  <c r="G11" i="343"/>
  <c r="E11" i="343"/>
  <c r="AP35" i="343"/>
  <c r="AH11" i="343"/>
  <c r="R11" i="343"/>
  <c r="AG8" i="343"/>
  <c r="T34" i="343" l="1"/>
  <c r="AI34" i="343" s="1"/>
  <c r="T33" i="343"/>
  <c r="T31" i="343"/>
  <c r="AI31" i="343" s="1"/>
  <c r="T29" i="343"/>
  <c r="AI29" i="343" s="1"/>
  <c r="AI28" i="343"/>
  <c r="T27" i="343"/>
  <c r="T23" i="343"/>
  <c r="AI23" i="343" s="1"/>
  <c r="T19" i="343"/>
  <c r="T15" i="343"/>
  <c r="AI15" i="343" s="1"/>
  <c r="AI33" i="343"/>
  <c r="T16" i="343"/>
  <c r="AI16" i="343" s="1"/>
  <c r="T20" i="343"/>
  <c r="AI20" i="343" s="1"/>
  <c r="S28" i="343"/>
  <c r="T13" i="343"/>
  <c r="AI13" i="343" s="1"/>
  <c r="AI19" i="343"/>
  <c r="T21" i="343"/>
  <c r="AI21" i="343" s="1"/>
  <c r="T25" i="343"/>
  <c r="AI25" i="343" s="1"/>
  <c r="AI27" i="343"/>
  <c r="T30" i="343"/>
  <c r="AI30" i="343" s="1"/>
  <c r="T32" i="343"/>
  <c r="AI32" i="343" s="1"/>
  <c r="T14" i="343"/>
  <c r="AI14" i="343" s="1"/>
  <c r="T18" i="343"/>
  <c r="AI18" i="343" s="1"/>
  <c r="T22" i="343"/>
  <c r="AI22" i="343" s="1"/>
  <c r="T26" i="343"/>
  <c r="AI26" i="343" s="1"/>
  <c r="T24" i="343"/>
  <c r="AI24" i="343" s="1"/>
  <c r="T17" i="343"/>
  <c r="AI17" i="343" s="1"/>
  <c r="T12" i="343"/>
  <c r="AI12" i="343" s="1"/>
  <c r="R35" i="343"/>
  <c r="T11" i="343"/>
  <c r="S11" i="343"/>
  <c r="AH35" i="343"/>
  <c r="I11" i="343"/>
  <c r="AQ11" i="343"/>
  <c r="AQ35" i="343" s="1"/>
  <c r="I33" i="343"/>
  <c r="I34" i="343"/>
  <c r="AG35" i="343"/>
  <c r="S35" i="343" l="1"/>
  <c r="T35" i="343"/>
  <c r="AI35" i="343" s="1"/>
  <c r="AI11" i="343"/>
  <c r="AP10" i="342" l="1"/>
  <c r="AP35" i="342" s="1"/>
  <c r="AG10" i="342"/>
  <c r="Q10" i="342"/>
  <c r="AR35" i="342"/>
  <c r="AQ34" i="342"/>
  <c r="AH34" i="342"/>
  <c r="V34" i="342"/>
  <c r="R34" i="342"/>
  <c r="T34" i="342" s="1"/>
  <c r="J34" i="342"/>
  <c r="K34" i="342" s="1"/>
  <c r="G34" i="342"/>
  <c r="E34" i="342"/>
  <c r="AQ33" i="342"/>
  <c r="AH33" i="342"/>
  <c r="V33" i="342"/>
  <c r="R33" i="342"/>
  <c r="T33" i="342" s="1"/>
  <c r="J33" i="342"/>
  <c r="K33" i="342" s="1"/>
  <c r="G33" i="342"/>
  <c r="E33" i="342"/>
  <c r="AW32" i="342"/>
  <c r="AQ32" i="342"/>
  <c r="AH32" i="342"/>
  <c r="V32" i="342"/>
  <c r="R32" i="342"/>
  <c r="T32" i="342" s="1"/>
  <c r="K32" i="342"/>
  <c r="J32" i="342"/>
  <c r="I32" i="342"/>
  <c r="G32" i="342"/>
  <c r="E32" i="342"/>
  <c r="AQ31" i="342"/>
  <c r="AH31" i="342"/>
  <c r="V31" i="342"/>
  <c r="R31" i="342"/>
  <c r="K31" i="342"/>
  <c r="J31" i="342"/>
  <c r="I31" i="342"/>
  <c r="G31" i="342"/>
  <c r="E31" i="342"/>
  <c r="AQ30" i="342"/>
  <c r="AH30" i="342"/>
  <c r="V30" i="342"/>
  <c r="R30" i="342"/>
  <c r="K30" i="342"/>
  <c r="J30" i="342"/>
  <c r="I30" i="342"/>
  <c r="G30" i="342"/>
  <c r="E30" i="342"/>
  <c r="AQ29" i="342"/>
  <c r="AH29" i="342"/>
  <c r="V29" i="342"/>
  <c r="R29" i="342"/>
  <c r="T29" i="342" s="1"/>
  <c r="K29" i="342"/>
  <c r="J29" i="342"/>
  <c r="I29" i="342"/>
  <c r="G29" i="342"/>
  <c r="E29" i="342"/>
  <c r="AQ28" i="342"/>
  <c r="AH28" i="342"/>
  <c r="V28" i="342"/>
  <c r="R28" i="342"/>
  <c r="K28" i="342"/>
  <c r="J28" i="342"/>
  <c r="I28" i="342"/>
  <c r="G28" i="342"/>
  <c r="E28" i="342"/>
  <c r="AQ27" i="342"/>
  <c r="AH27" i="342"/>
  <c r="V27" i="342"/>
  <c r="R27" i="342"/>
  <c r="K27" i="342"/>
  <c r="J27" i="342"/>
  <c r="I27" i="342"/>
  <c r="G27" i="342"/>
  <c r="E27" i="342"/>
  <c r="AQ26" i="342"/>
  <c r="AH26" i="342"/>
  <c r="V26" i="342"/>
  <c r="R26" i="342"/>
  <c r="K26" i="342"/>
  <c r="J26" i="342"/>
  <c r="I26" i="342"/>
  <c r="G26" i="342"/>
  <c r="E26" i="342"/>
  <c r="AQ25" i="342"/>
  <c r="AH25" i="342"/>
  <c r="V25" i="342"/>
  <c r="R25" i="342"/>
  <c r="K25" i="342"/>
  <c r="J25" i="342"/>
  <c r="I25" i="342"/>
  <c r="G25" i="342"/>
  <c r="E25" i="342"/>
  <c r="AQ24" i="342"/>
  <c r="AH24" i="342"/>
  <c r="V24" i="342"/>
  <c r="R24" i="342"/>
  <c r="K24" i="342"/>
  <c r="J24" i="342"/>
  <c r="I24" i="342"/>
  <c r="G24" i="342"/>
  <c r="E24" i="342"/>
  <c r="AQ23" i="342"/>
  <c r="AH23" i="342"/>
  <c r="V23" i="342"/>
  <c r="R23" i="342"/>
  <c r="K23" i="342"/>
  <c r="J23" i="342"/>
  <c r="I23" i="342"/>
  <c r="G23" i="342"/>
  <c r="E23" i="342"/>
  <c r="AQ22" i="342"/>
  <c r="AH22" i="342"/>
  <c r="V22" i="342"/>
  <c r="R22" i="342"/>
  <c r="K22" i="342"/>
  <c r="J22" i="342"/>
  <c r="I22" i="342"/>
  <c r="G22" i="342"/>
  <c r="E22" i="342"/>
  <c r="AQ21" i="342"/>
  <c r="AH21" i="342"/>
  <c r="V21" i="342"/>
  <c r="R21" i="342"/>
  <c r="K21" i="342"/>
  <c r="J21" i="342"/>
  <c r="I21" i="342"/>
  <c r="G21" i="342"/>
  <c r="E21" i="342"/>
  <c r="AQ20" i="342"/>
  <c r="AH20" i="342"/>
  <c r="V20" i="342"/>
  <c r="R20" i="342"/>
  <c r="K20" i="342"/>
  <c r="J20" i="342"/>
  <c r="I20" i="342"/>
  <c r="G20" i="342"/>
  <c r="E20" i="342"/>
  <c r="AQ19" i="342"/>
  <c r="AH19" i="342"/>
  <c r="V19" i="342"/>
  <c r="R19" i="342"/>
  <c r="K19" i="342"/>
  <c r="J19" i="342"/>
  <c r="I19" i="342"/>
  <c r="G19" i="342"/>
  <c r="E19" i="342"/>
  <c r="AQ18" i="342"/>
  <c r="AH18" i="342"/>
  <c r="V18" i="342"/>
  <c r="R18" i="342"/>
  <c r="K18" i="342"/>
  <c r="J18" i="342"/>
  <c r="I18" i="342"/>
  <c r="G18" i="342"/>
  <c r="E18" i="342"/>
  <c r="AQ17" i="342"/>
  <c r="AH17" i="342"/>
  <c r="V17" i="342"/>
  <c r="R17" i="342"/>
  <c r="K17" i="342"/>
  <c r="J17" i="342"/>
  <c r="I17" i="342"/>
  <c r="G17" i="342"/>
  <c r="E17" i="342"/>
  <c r="AQ16" i="342"/>
  <c r="AH16" i="342"/>
  <c r="V16" i="342"/>
  <c r="R16" i="342"/>
  <c r="K16" i="342"/>
  <c r="J16" i="342"/>
  <c r="I16" i="342"/>
  <c r="G16" i="342"/>
  <c r="E16" i="342"/>
  <c r="AQ15" i="342"/>
  <c r="AH15" i="342"/>
  <c r="V15" i="342"/>
  <c r="R15" i="342"/>
  <c r="K15" i="342"/>
  <c r="J15" i="342"/>
  <c r="I15" i="342"/>
  <c r="G15" i="342"/>
  <c r="E15" i="342"/>
  <c r="AQ14" i="342"/>
  <c r="AH14" i="342"/>
  <c r="V14" i="342"/>
  <c r="R14" i="342"/>
  <c r="K14" i="342"/>
  <c r="J14" i="342"/>
  <c r="I14" i="342"/>
  <c r="G14" i="342"/>
  <c r="E14" i="342"/>
  <c r="AQ13" i="342"/>
  <c r="AH13" i="342"/>
  <c r="V13" i="342"/>
  <c r="R13" i="342"/>
  <c r="K13" i="342"/>
  <c r="J13" i="342"/>
  <c r="I13" i="342"/>
  <c r="G13" i="342"/>
  <c r="E13" i="342"/>
  <c r="AQ12" i="342"/>
  <c r="AH12" i="342"/>
  <c r="V12" i="342"/>
  <c r="R12" i="342"/>
  <c r="S12" i="342" s="1"/>
  <c r="K12" i="342"/>
  <c r="J12" i="342"/>
  <c r="I12" i="342"/>
  <c r="G12" i="342"/>
  <c r="E12" i="342"/>
  <c r="V11" i="342"/>
  <c r="K11" i="342"/>
  <c r="J11" i="342"/>
  <c r="I11" i="342"/>
  <c r="G11" i="342"/>
  <c r="E11" i="342"/>
  <c r="AH11" i="342"/>
  <c r="R11" i="342"/>
  <c r="AG8" i="342"/>
  <c r="AI32" i="342" l="1"/>
  <c r="S32" i="342"/>
  <c r="S31" i="342"/>
  <c r="T31" i="342"/>
  <c r="AI31" i="342" s="1"/>
  <c r="S30" i="342"/>
  <c r="T30" i="342"/>
  <c r="AI30" i="342" s="1"/>
  <c r="AI29" i="342"/>
  <c r="S29" i="342"/>
  <c r="S28" i="342"/>
  <c r="T28" i="342"/>
  <c r="AI28" i="342" s="1"/>
  <c r="T27" i="342"/>
  <c r="AI27" i="342" s="1"/>
  <c r="S27" i="342"/>
  <c r="S26" i="342"/>
  <c r="T26" i="342"/>
  <c r="AI26" i="342" s="1"/>
  <c r="S25" i="342"/>
  <c r="T25" i="342"/>
  <c r="AI25" i="342" s="1"/>
  <c r="S24" i="342"/>
  <c r="T24" i="342"/>
  <c r="AI24" i="342" s="1"/>
  <c r="S23" i="342"/>
  <c r="T23" i="342"/>
  <c r="AI23" i="342" s="1"/>
  <c r="S22" i="342"/>
  <c r="T22" i="342"/>
  <c r="AI22" i="342" s="1"/>
  <c r="S21" i="342"/>
  <c r="T21" i="342"/>
  <c r="AI21" i="342" s="1"/>
  <c r="S20" i="342"/>
  <c r="T20" i="342"/>
  <c r="AI20" i="342" s="1"/>
  <c r="T19" i="342"/>
  <c r="AI19" i="342" s="1"/>
  <c r="S19" i="342"/>
  <c r="S18" i="342"/>
  <c r="T18" i="342"/>
  <c r="AI18" i="342" s="1"/>
  <c r="S17" i="342"/>
  <c r="T17" i="342"/>
  <c r="AI17" i="342" s="1"/>
  <c r="S16" i="342"/>
  <c r="T16" i="342"/>
  <c r="AI16" i="342" s="1"/>
  <c r="S15" i="342"/>
  <c r="T15" i="342"/>
  <c r="AI15" i="342" s="1"/>
  <c r="T14" i="342"/>
  <c r="AI14" i="342" s="1"/>
  <c r="S14" i="342"/>
  <c r="S13" i="342"/>
  <c r="T13" i="342"/>
  <c r="AI13" i="342" s="1"/>
  <c r="T12" i="342"/>
  <c r="AI12" i="342"/>
  <c r="AI34" i="342"/>
  <c r="AI33" i="342"/>
  <c r="R35" i="342"/>
  <c r="T11" i="342"/>
  <c r="S11" i="342"/>
  <c r="AH35" i="342"/>
  <c r="AQ11" i="342"/>
  <c r="AQ35" i="342" s="1"/>
  <c r="I33" i="342"/>
  <c r="S33" i="342"/>
  <c r="I34" i="342"/>
  <c r="S34" i="342"/>
  <c r="AG35" i="342"/>
  <c r="S35" i="342" l="1"/>
  <c r="T35" i="342"/>
  <c r="AI35" i="342" s="1"/>
  <c r="AI11" i="342"/>
  <c r="AP10" i="341" l="1"/>
  <c r="AG10" i="341"/>
  <c r="AG35" i="341" s="1"/>
  <c r="Q10" i="341"/>
  <c r="R11" i="341" s="1"/>
  <c r="AR35" i="341"/>
  <c r="AQ34" i="341"/>
  <c r="AH34" i="341"/>
  <c r="V34" i="341"/>
  <c r="R34" i="341"/>
  <c r="T34" i="341" s="1"/>
  <c r="J34" i="341"/>
  <c r="I34" i="341" s="1"/>
  <c r="G34" i="341"/>
  <c r="E34" i="341"/>
  <c r="AQ33" i="341"/>
  <c r="AH33" i="341"/>
  <c r="V33" i="341"/>
  <c r="R33" i="341"/>
  <c r="T33" i="341" s="1"/>
  <c r="J33" i="341"/>
  <c r="I33" i="341" s="1"/>
  <c r="G33" i="341"/>
  <c r="E33" i="341"/>
  <c r="AW32" i="341"/>
  <c r="AQ32" i="341"/>
  <c r="AH32" i="341"/>
  <c r="V32" i="341"/>
  <c r="R32" i="341"/>
  <c r="S32" i="341" s="1"/>
  <c r="K32" i="341"/>
  <c r="J32" i="341"/>
  <c r="I32" i="341" s="1"/>
  <c r="G32" i="341"/>
  <c r="E32" i="341"/>
  <c r="AQ31" i="341"/>
  <c r="AH31" i="341"/>
  <c r="V31" i="341"/>
  <c r="R31" i="341"/>
  <c r="S31" i="341" s="1"/>
  <c r="K31" i="341"/>
  <c r="J31" i="341"/>
  <c r="I31" i="341" s="1"/>
  <c r="G31" i="341"/>
  <c r="E31" i="341"/>
  <c r="AQ30" i="341"/>
  <c r="AH30" i="341"/>
  <c r="V30" i="341"/>
  <c r="R30" i="341"/>
  <c r="S30" i="341" s="1"/>
  <c r="K30" i="341"/>
  <c r="J30" i="341"/>
  <c r="I30" i="341" s="1"/>
  <c r="G30" i="341"/>
  <c r="E30" i="341"/>
  <c r="AQ29" i="341"/>
  <c r="AH29" i="341"/>
  <c r="V29" i="341"/>
  <c r="R29" i="341"/>
  <c r="S29" i="341" s="1"/>
  <c r="K29" i="341"/>
  <c r="J29" i="341"/>
  <c r="I29" i="341" s="1"/>
  <c r="G29" i="341"/>
  <c r="E29" i="341"/>
  <c r="AQ28" i="341"/>
  <c r="AH28" i="341"/>
  <c r="V28" i="341"/>
  <c r="R28" i="341"/>
  <c r="S28" i="341" s="1"/>
  <c r="K28" i="341"/>
  <c r="J28" i="341"/>
  <c r="I28" i="341" s="1"/>
  <c r="G28" i="341"/>
  <c r="E28" i="341"/>
  <c r="AQ27" i="341"/>
  <c r="AH27" i="341"/>
  <c r="V27" i="341"/>
  <c r="R27" i="341"/>
  <c r="S27" i="341" s="1"/>
  <c r="K27" i="341"/>
  <c r="J27" i="341"/>
  <c r="I27" i="341" s="1"/>
  <c r="G27" i="341"/>
  <c r="E27" i="341"/>
  <c r="AQ26" i="341"/>
  <c r="AH26" i="341"/>
  <c r="V26" i="341"/>
  <c r="R26" i="341"/>
  <c r="S26" i="341" s="1"/>
  <c r="K26" i="341"/>
  <c r="J26" i="341"/>
  <c r="I26" i="341" s="1"/>
  <c r="G26" i="341"/>
  <c r="E26" i="341"/>
  <c r="AQ25" i="341"/>
  <c r="AH25" i="341"/>
  <c r="V25" i="341"/>
  <c r="R25" i="341"/>
  <c r="S25" i="341" s="1"/>
  <c r="K25" i="341"/>
  <c r="J25" i="341"/>
  <c r="I25" i="341" s="1"/>
  <c r="G25" i="341"/>
  <c r="E25" i="341"/>
  <c r="AQ24" i="341"/>
  <c r="AH24" i="341"/>
  <c r="V24" i="341"/>
  <c r="R24" i="341"/>
  <c r="S24" i="341" s="1"/>
  <c r="K24" i="341"/>
  <c r="J24" i="341"/>
  <c r="I24" i="341" s="1"/>
  <c r="G24" i="341"/>
  <c r="E24" i="341"/>
  <c r="AQ23" i="341"/>
  <c r="AH23" i="341"/>
  <c r="V23" i="341"/>
  <c r="R23" i="341"/>
  <c r="S23" i="341" s="1"/>
  <c r="K23" i="341"/>
  <c r="J23" i="341"/>
  <c r="I23" i="341" s="1"/>
  <c r="G23" i="341"/>
  <c r="E23" i="341"/>
  <c r="AQ22" i="341"/>
  <c r="AH22" i="341"/>
  <c r="V22" i="341"/>
  <c r="R22" i="341"/>
  <c r="S22" i="341" s="1"/>
  <c r="K22" i="341"/>
  <c r="J22" i="341"/>
  <c r="I22" i="341" s="1"/>
  <c r="G22" i="341"/>
  <c r="E22" i="341"/>
  <c r="AQ21" i="341"/>
  <c r="AH21" i="341"/>
  <c r="V21" i="341"/>
  <c r="R21" i="341"/>
  <c r="S21" i="341" s="1"/>
  <c r="K21" i="341"/>
  <c r="J21" i="341"/>
  <c r="I21" i="341" s="1"/>
  <c r="G21" i="341"/>
  <c r="E21" i="341"/>
  <c r="AQ20" i="341"/>
  <c r="AH20" i="341"/>
  <c r="V20" i="341"/>
  <c r="R20" i="341"/>
  <c r="S20" i="341" s="1"/>
  <c r="K20" i="341"/>
  <c r="J20" i="341"/>
  <c r="I20" i="341" s="1"/>
  <c r="G20" i="341"/>
  <c r="E20" i="341"/>
  <c r="AQ19" i="341"/>
  <c r="AH19" i="341"/>
  <c r="V19" i="341"/>
  <c r="R19" i="341"/>
  <c r="S19" i="341" s="1"/>
  <c r="K19" i="341"/>
  <c r="J19" i="341"/>
  <c r="I19" i="341" s="1"/>
  <c r="G19" i="341"/>
  <c r="E19" i="341"/>
  <c r="AQ18" i="341"/>
  <c r="AH18" i="341"/>
  <c r="V18" i="341"/>
  <c r="R18" i="341"/>
  <c r="S18" i="341" s="1"/>
  <c r="K18" i="341"/>
  <c r="J18" i="341"/>
  <c r="I18" i="341" s="1"/>
  <c r="G18" i="341"/>
  <c r="E18" i="341"/>
  <c r="AQ17" i="341"/>
  <c r="AH17" i="341"/>
  <c r="V17" i="341"/>
  <c r="R17" i="341"/>
  <c r="S17" i="341" s="1"/>
  <c r="K17" i="341"/>
  <c r="J17" i="341"/>
  <c r="I17" i="341" s="1"/>
  <c r="G17" i="341"/>
  <c r="E17" i="341"/>
  <c r="AQ16" i="341"/>
  <c r="AH16" i="341"/>
  <c r="V16" i="341"/>
  <c r="R16" i="341"/>
  <c r="S16" i="341" s="1"/>
  <c r="K16" i="341"/>
  <c r="J16" i="341"/>
  <c r="I16" i="341" s="1"/>
  <c r="G16" i="341"/>
  <c r="E16" i="341"/>
  <c r="AQ15" i="341"/>
  <c r="AH15" i="341"/>
  <c r="V15" i="341"/>
  <c r="R15" i="341"/>
  <c r="S15" i="341" s="1"/>
  <c r="K15" i="341"/>
  <c r="J15" i="341"/>
  <c r="I15" i="341" s="1"/>
  <c r="G15" i="341"/>
  <c r="E15" i="341"/>
  <c r="AQ14" i="341"/>
  <c r="AH14" i="341"/>
  <c r="V14" i="341"/>
  <c r="R14" i="341"/>
  <c r="S14" i="341" s="1"/>
  <c r="K14" i="341"/>
  <c r="J14" i="341"/>
  <c r="I14" i="341" s="1"/>
  <c r="G14" i="341"/>
  <c r="E14" i="341"/>
  <c r="AQ13" i="341"/>
  <c r="AH13" i="341"/>
  <c r="V13" i="341"/>
  <c r="R13" i="341"/>
  <c r="S13" i="341" s="1"/>
  <c r="K13" i="341"/>
  <c r="J13" i="341"/>
  <c r="I13" i="341" s="1"/>
  <c r="G13" i="341"/>
  <c r="E13" i="341"/>
  <c r="AQ12" i="341"/>
  <c r="AH12" i="341"/>
  <c r="V12" i="341"/>
  <c r="R12" i="341"/>
  <c r="S12" i="341" s="1"/>
  <c r="K12" i="341"/>
  <c r="J12" i="341"/>
  <c r="I12" i="341" s="1"/>
  <c r="G12" i="341"/>
  <c r="E12" i="341"/>
  <c r="AH11" i="341"/>
  <c r="V11" i="341"/>
  <c r="K11" i="341"/>
  <c r="J11" i="341"/>
  <c r="I11" i="341" s="1"/>
  <c r="G11" i="341"/>
  <c r="E11" i="341"/>
  <c r="AP35" i="341"/>
  <c r="AI33" i="341" l="1"/>
  <c r="AI34" i="341"/>
  <c r="T31" i="341"/>
  <c r="T27" i="341"/>
  <c r="T23" i="341"/>
  <c r="AI23" i="341" s="1"/>
  <c r="T19" i="341"/>
  <c r="AI19" i="341" s="1"/>
  <c r="T15" i="341"/>
  <c r="AI15" i="341" s="1"/>
  <c r="AG8" i="341"/>
  <c r="T20" i="341"/>
  <c r="AI20" i="341" s="1"/>
  <c r="T28" i="341"/>
  <c r="AI28" i="341" s="1"/>
  <c r="T13" i="341"/>
  <c r="AI13" i="341" s="1"/>
  <c r="T17" i="341"/>
  <c r="AI17" i="341" s="1"/>
  <c r="AI27" i="341"/>
  <c r="AI31" i="341"/>
  <c r="S33" i="341"/>
  <c r="T14" i="341"/>
  <c r="AI14" i="341" s="1"/>
  <c r="AI16" i="341"/>
  <c r="T18" i="341"/>
  <c r="AI18" i="341" s="1"/>
  <c r="T22" i="341"/>
  <c r="AI22" i="341" s="1"/>
  <c r="T26" i="341"/>
  <c r="AI26" i="341" s="1"/>
  <c r="T30" i="341"/>
  <c r="AI30" i="341" s="1"/>
  <c r="S34" i="341"/>
  <c r="T24" i="341"/>
  <c r="AI24" i="341" s="1"/>
  <c r="T32" i="341"/>
  <c r="AI32" i="341" s="1"/>
  <c r="T16" i="341"/>
  <c r="T21" i="341"/>
  <c r="AI21" i="341" s="1"/>
  <c r="T25" i="341"/>
  <c r="AI25" i="341" s="1"/>
  <c r="T29" i="341"/>
  <c r="AI29" i="341" s="1"/>
  <c r="T12" i="341"/>
  <c r="AI12" i="341"/>
  <c r="T11" i="341"/>
  <c r="S11" i="341"/>
  <c r="R35" i="341"/>
  <c r="K33" i="341"/>
  <c r="K34" i="341"/>
  <c r="AH35" i="341"/>
  <c r="AQ11" i="341"/>
  <c r="AQ35" i="341" s="1"/>
  <c r="S35" i="341" l="1"/>
  <c r="T35" i="341"/>
  <c r="AI35" i="341" s="1"/>
  <c r="AI11" i="341"/>
  <c r="AP10" i="340" l="1"/>
  <c r="AP35" i="340" s="1"/>
  <c r="AG10" i="340"/>
  <c r="AG35" i="340" s="1"/>
  <c r="Q10" i="340"/>
  <c r="AR35" i="340"/>
  <c r="AQ34" i="340"/>
  <c r="AH34" i="340"/>
  <c r="V34" i="340"/>
  <c r="R34" i="340"/>
  <c r="J34" i="340"/>
  <c r="K34" i="340" s="1"/>
  <c r="G34" i="340"/>
  <c r="E34" i="340"/>
  <c r="AQ33" i="340"/>
  <c r="AH33" i="340"/>
  <c r="V33" i="340"/>
  <c r="R33" i="340"/>
  <c r="J33" i="340"/>
  <c r="K33" i="340" s="1"/>
  <c r="G33" i="340"/>
  <c r="E33" i="340"/>
  <c r="AW32" i="340"/>
  <c r="AQ32" i="340"/>
  <c r="AH32" i="340"/>
  <c r="V32" i="340"/>
  <c r="R32" i="340"/>
  <c r="K32" i="340"/>
  <c r="J32" i="340"/>
  <c r="I32" i="340"/>
  <c r="G32" i="340"/>
  <c r="E32" i="340"/>
  <c r="AQ31" i="340"/>
  <c r="AH31" i="340"/>
  <c r="V31" i="340"/>
  <c r="R31" i="340"/>
  <c r="K31" i="340"/>
  <c r="J31" i="340"/>
  <c r="I31" i="340"/>
  <c r="G31" i="340"/>
  <c r="E31" i="340"/>
  <c r="AQ30" i="340"/>
  <c r="AH30" i="340"/>
  <c r="V30" i="340"/>
  <c r="R30" i="340"/>
  <c r="K30" i="340"/>
  <c r="J30" i="340"/>
  <c r="I30" i="340"/>
  <c r="G30" i="340"/>
  <c r="E30" i="340"/>
  <c r="AQ29" i="340"/>
  <c r="AH29" i="340"/>
  <c r="V29" i="340"/>
  <c r="R29" i="340"/>
  <c r="K29" i="340"/>
  <c r="J29" i="340"/>
  <c r="I29" i="340"/>
  <c r="G29" i="340"/>
  <c r="E29" i="340"/>
  <c r="AQ28" i="340"/>
  <c r="AH28" i="340"/>
  <c r="V28" i="340"/>
  <c r="R28" i="340"/>
  <c r="K28" i="340"/>
  <c r="J28" i="340"/>
  <c r="I28" i="340"/>
  <c r="G28" i="340"/>
  <c r="E28" i="340"/>
  <c r="AQ27" i="340"/>
  <c r="AH27" i="340"/>
  <c r="V27" i="340"/>
  <c r="R27" i="340"/>
  <c r="K27" i="340"/>
  <c r="J27" i="340"/>
  <c r="I27" i="340"/>
  <c r="G27" i="340"/>
  <c r="E27" i="340"/>
  <c r="AQ26" i="340"/>
  <c r="AH26" i="340"/>
  <c r="V26" i="340"/>
  <c r="R26" i="340"/>
  <c r="K26" i="340"/>
  <c r="J26" i="340"/>
  <c r="I26" i="340"/>
  <c r="G26" i="340"/>
  <c r="E26" i="340"/>
  <c r="AQ25" i="340"/>
  <c r="AH25" i="340"/>
  <c r="V25" i="340"/>
  <c r="R25" i="340"/>
  <c r="K25" i="340"/>
  <c r="J25" i="340"/>
  <c r="I25" i="340"/>
  <c r="G25" i="340"/>
  <c r="E25" i="340"/>
  <c r="AQ24" i="340"/>
  <c r="AH24" i="340"/>
  <c r="V24" i="340"/>
  <c r="R24" i="340"/>
  <c r="K24" i="340"/>
  <c r="J24" i="340"/>
  <c r="I24" i="340"/>
  <c r="G24" i="340"/>
  <c r="E24" i="340"/>
  <c r="AQ23" i="340"/>
  <c r="AH23" i="340"/>
  <c r="V23" i="340"/>
  <c r="R23" i="340"/>
  <c r="T23" i="340" s="1"/>
  <c r="K23" i="340"/>
  <c r="J23" i="340"/>
  <c r="I23" i="340"/>
  <c r="G23" i="340"/>
  <c r="E23" i="340"/>
  <c r="AQ22" i="340"/>
  <c r="AH22" i="340"/>
  <c r="V22" i="340"/>
  <c r="R22" i="340"/>
  <c r="T22" i="340" s="1"/>
  <c r="K22" i="340"/>
  <c r="J22" i="340"/>
  <c r="I22" i="340"/>
  <c r="G22" i="340"/>
  <c r="E22" i="340"/>
  <c r="AQ21" i="340"/>
  <c r="AH21" i="340"/>
  <c r="V21" i="340"/>
  <c r="R21" i="340"/>
  <c r="T21" i="340" s="1"/>
  <c r="K21" i="340"/>
  <c r="J21" i="340"/>
  <c r="I21" i="340"/>
  <c r="G21" i="340"/>
  <c r="E21" i="340"/>
  <c r="AQ20" i="340"/>
  <c r="AH20" i="340"/>
  <c r="V20" i="340"/>
  <c r="R20" i="340"/>
  <c r="T20" i="340" s="1"/>
  <c r="K20" i="340"/>
  <c r="J20" i="340"/>
  <c r="I20" i="340"/>
  <c r="G20" i="340"/>
  <c r="E20" i="340"/>
  <c r="AQ19" i="340"/>
  <c r="AH19" i="340"/>
  <c r="V19" i="340"/>
  <c r="R19" i="340"/>
  <c r="T19" i="340" s="1"/>
  <c r="K19" i="340"/>
  <c r="J19" i="340"/>
  <c r="I19" i="340"/>
  <c r="G19" i="340"/>
  <c r="E19" i="340"/>
  <c r="AQ18" i="340"/>
  <c r="AH18" i="340"/>
  <c r="V18" i="340"/>
  <c r="R18" i="340"/>
  <c r="T18" i="340" s="1"/>
  <c r="K18" i="340"/>
  <c r="J18" i="340"/>
  <c r="I18" i="340" s="1"/>
  <c r="G18" i="340"/>
  <c r="E18" i="340"/>
  <c r="AQ17" i="340"/>
  <c r="AH17" i="340"/>
  <c r="V17" i="340"/>
  <c r="R17" i="340"/>
  <c r="T17" i="340" s="1"/>
  <c r="K17" i="340"/>
  <c r="J17" i="340"/>
  <c r="I17" i="340" s="1"/>
  <c r="G17" i="340"/>
  <c r="E17" i="340"/>
  <c r="AQ16" i="340"/>
  <c r="AH16" i="340"/>
  <c r="V16" i="340"/>
  <c r="R16" i="340"/>
  <c r="T16" i="340" s="1"/>
  <c r="K16" i="340"/>
  <c r="J16" i="340"/>
  <c r="I16" i="340" s="1"/>
  <c r="G16" i="340"/>
  <c r="E16" i="340"/>
  <c r="AQ15" i="340"/>
  <c r="AH15" i="340"/>
  <c r="V15" i="340"/>
  <c r="R15" i="340"/>
  <c r="T15" i="340" s="1"/>
  <c r="K15" i="340"/>
  <c r="J15" i="340"/>
  <c r="I15" i="340" s="1"/>
  <c r="G15" i="340"/>
  <c r="E15" i="340"/>
  <c r="AQ14" i="340"/>
  <c r="AH14" i="340"/>
  <c r="V14" i="340"/>
  <c r="R14" i="340"/>
  <c r="T14" i="340" s="1"/>
  <c r="K14" i="340"/>
  <c r="J14" i="340"/>
  <c r="I14" i="340" s="1"/>
  <c r="G14" i="340"/>
  <c r="E14" i="340"/>
  <c r="AQ13" i="340"/>
  <c r="AH13" i="340"/>
  <c r="V13" i="340"/>
  <c r="R13" i="340"/>
  <c r="T13" i="340" s="1"/>
  <c r="K13" i="340"/>
  <c r="J13" i="340"/>
  <c r="I13" i="340" s="1"/>
  <c r="G13" i="340"/>
  <c r="E13" i="340"/>
  <c r="AQ12" i="340"/>
  <c r="AH12" i="340"/>
  <c r="V12" i="340"/>
  <c r="R12" i="340"/>
  <c r="T12" i="340" s="1"/>
  <c r="K12" i="340"/>
  <c r="J12" i="340"/>
  <c r="I12" i="340" s="1"/>
  <c r="G12" i="340"/>
  <c r="E12" i="340"/>
  <c r="AH11" i="340"/>
  <c r="V11" i="340"/>
  <c r="K11" i="340"/>
  <c r="J11" i="340"/>
  <c r="I11" i="340" s="1"/>
  <c r="G11" i="340"/>
  <c r="E11" i="340"/>
  <c r="R11" i="340"/>
  <c r="AG8" i="340"/>
  <c r="S34" i="340" l="1"/>
  <c r="S33" i="340"/>
  <c r="T32" i="340"/>
  <c r="T31" i="340"/>
  <c r="AI31" i="340" s="1"/>
  <c r="T30" i="340"/>
  <c r="AI30" i="340" s="1"/>
  <c r="T29" i="340"/>
  <c r="T28" i="340"/>
  <c r="AI28" i="340" s="1"/>
  <c r="T27" i="340"/>
  <c r="AI27" i="340" s="1"/>
  <c r="T26" i="340"/>
  <c r="AI26" i="340" s="1"/>
  <c r="T24" i="340"/>
  <c r="T25" i="340"/>
  <c r="AI25" i="340" s="1"/>
  <c r="AI23" i="340"/>
  <c r="AI22" i="340"/>
  <c r="AI19" i="340"/>
  <c r="AI18" i="340"/>
  <c r="AI17" i="340"/>
  <c r="AI16" i="340"/>
  <c r="AI15" i="340"/>
  <c r="AI14" i="340"/>
  <c r="AI13" i="340"/>
  <c r="AI12" i="340"/>
  <c r="AH35" i="340"/>
  <c r="T33" i="340"/>
  <c r="AI33" i="340" s="1"/>
  <c r="T34" i="340"/>
  <c r="AI34" i="340" s="1"/>
  <c r="R35" i="340"/>
  <c r="T11" i="340"/>
  <c r="S11" i="340"/>
  <c r="AI20" i="340"/>
  <c r="AI24" i="340"/>
  <c r="AI32" i="340"/>
  <c r="AI21" i="340"/>
  <c r="AI29" i="340"/>
  <c r="S12" i="340"/>
  <c r="S13" i="340"/>
  <c r="S14" i="340"/>
  <c r="S15" i="340"/>
  <c r="S16" i="340"/>
  <c r="S17" i="340"/>
  <c r="S18" i="340"/>
  <c r="S19" i="340"/>
  <c r="S20" i="340"/>
  <c r="S21" i="340"/>
  <c r="S22" i="340"/>
  <c r="S23" i="340"/>
  <c r="S24" i="340"/>
  <c r="S25" i="340"/>
  <c r="S26" i="340"/>
  <c r="S27" i="340"/>
  <c r="S28" i="340"/>
  <c r="S29" i="340"/>
  <c r="S30" i="340"/>
  <c r="S31" i="340"/>
  <c r="S32" i="340"/>
  <c r="AQ11" i="340"/>
  <c r="AQ35" i="340" s="1"/>
  <c r="I33" i="340"/>
  <c r="I34" i="340"/>
  <c r="E21" i="339"/>
  <c r="T35" i="340" l="1"/>
  <c r="AI35" i="340" s="1"/>
  <c r="AI11" i="340"/>
  <c r="S35" i="340"/>
  <c r="AP10" i="339" l="1"/>
  <c r="AG10" i="339"/>
  <c r="Q10" i="339"/>
  <c r="R11" i="339" s="1"/>
  <c r="AR35" i="339"/>
  <c r="AQ34" i="339"/>
  <c r="AH34" i="339"/>
  <c r="V34" i="339"/>
  <c r="R34" i="339"/>
  <c r="T34" i="339" s="1"/>
  <c r="J34" i="339"/>
  <c r="K34" i="339" s="1"/>
  <c r="G34" i="339"/>
  <c r="E34" i="339"/>
  <c r="AQ33" i="339"/>
  <c r="AH33" i="339"/>
  <c r="V33" i="339"/>
  <c r="R33" i="339"/>
  <c r="T33" i="339" s="1"/>
  <c r="J33" i="339"/>
  <c r="K33" i="339" s="1"/>
  <c r="G33" i="339"/>
  <c r="E33" i="339"/>
  <c r="AW32" i="339"/>
  <c r="AQ32" i="339"/>
  <c r="AH32" i="339"/>
  <c r="V32" i="339"/>
  <c r="R32" i="339"/>
  <c r="T32" i="339" s="1"/>
  <c r="K32" i="339"/>
  <c r="J32" i="339"/>
  <c r="I32" i="339"/>
  <c r="G32" i="339"/>
  <c r="E32" i="339"/>
  <c r="AQ31" i="339"/>
  <c r="AH31" i="339"/>
  <c r="V31" i="339"/>
  <c r="R31" i="339"/>
  <c r="T31" i="339" s="1"/>
  <c r="K31" i="339"/>
  <c r="J31" i="339"/>
  <c r="I31" i="339"/>
  <c r="G31" i="339"/>
  <c r="E31" i="339"/>
  <c r="AQ30" i="339"/>
  <c r="AH30" i="339"/>
  <c r="V30" i="339"/>
  <c r="R30" i="339"/>
  <c r="T30" i="339" s="1"/>
  <c r="K30" i="339"/>
  <c r="J30" i="339"/>
  <c r="I30" i="339"/>
  <c r="G30" i="339"/>
  <c r="E30" i="339"/>
  <c r="AQ29" i="339"/>
  <c r="AH29" i="339"/>
  <c r="V29" i="339"/>
  <c r="R29" i="339"/>
  <c r="T29" i="339" s="1"/>
  <c r="K29" i="339"/>
  <c r="J29" i="339"/>
  <c r="I29" i="339"/>
  <c r="G29" i="339"/>
  <c r="E29" i="339"/>
  <c r="AQ28" i="339"/>
  <c r="AH28" i="339"/>
  <c r="V28" i="339"/>
  <c r="R28" i="339"/>
  <c r="T28" i="339" s="1"/>
  <c r="K28" i="339"/>
  <c r="J28" i="339"/>
  <c r="I28" i="339"/>
  <c r="G28" i="339"/>
  <c r="E28" i="339"/>
  <c r="AQ27" i="339"/>
  <c r="AH27" i="339"/>
  <c r="V27" i="339"/>
  <c r="R27" i="339"/>
  <c r="T27" i="339" s="1"/>
  <c r="K27" i="339"/>
  <c r="J27" i="339"/>
  <c r="I27" i="339"/>
  <c r="G27" i="339"/>
  <c r="E27" i="339"/>
  <c r="AQ26" i="339"/>
  <c r="AH26" i="339"/>
  <c r="V26" i="339"/>
  <c r="R26" i="339"/>
  <c r="T26" i="339" s="1"/>
  <c r="K26" i="339"/>
  <c r="J26" i="339"/>
  <c r="I26" i="339"/>
  <c r="G26" i="339"/>
  <c r="E26" i="339"/>
  <c r="AQ25" i="339"/>
  <c r="AH25" i="339"/>
  <c r="V25" i="339"/>
  <c r="R25" i="339"/>
  <c r="T25" i="339" s="1"/>
  <c r="K25" i="339"/>
  <c r="J25" i="339"/>
  <c r="I25" i="339"/>
  <c r="G25" i="339"/>
  <c r="E25" i="339"/>
  <c r="AQ24" i="339"/>
  <c r="AH24" i="339"/>
  <c r="V24" i="339"/>
  <c r="R24" i="339"/>
  <c r="T24" i="339" s="1"/>
  <c r="K24" i="339"/>
  <c r="J24" i="339"/>
  <c r="I24" i="339"/>
  <c r="G24" i="339"/>
  <c r="E24" i="339"/>
  <c r="AQ23" i="339"/>
  <c r="AH23" i="339"/>
  <c r="V23" i="339"/>
  <c r="R23" i="339"/>
  <c r="T23" i="339" s="1"/>
  <c r="K23" i="339"/>
  <c r="J23" i="339"/>
  <c r="I23" i="339"/>
  <c r="G23" i="339"/>
  <c r="E23" i="339"/>
  <c r="AQ22" i="339"/>
  <c r="AH22" i="339"/>
  <c r="V22" i="339"/>
  <c r="R22" i="339"/>
  <c r="T22" i="339" s="1"/>
  <c r="K22" i="339"/>
  <c r="J22" i="339"/>
  <c r="I22" i="339"/>
  <c r="G22" i="339"/>
  <c r="E22" i="339"/>
  <c r="AQ21" i="339"/>
  <c r="AH21" i="339"/>
  <c r="V21" i="339"/>
  <c r="R21" i="339"/>
  <c r="T21" i="339" s="1"/>
  <c r="K21" i="339"/>
  <c r="J21" i="339"/>
  <c r="I21" i="339"/>
  <c r="G21" i="339"/>
  <c r="AQ20" i="339"/>
  <c r="AH20" i="339"/>
  <c r="V20" i="339"/>
  <c r="R20" i="339"/>
  <c r="T20" i="339" s="1"/>
  <c r="K20" i="339"/>
  <c r="J20" i="339"/>
  <c r="I20" i="339"/>
  <c r="G20" i="339"/>
  <c r="E20" i="339"/>
  <c r="AQ19" i="339"/>
  <c r="AH19" i="339"/>
  <c r="V19" i="339"/>
  <c r="R19" i="339"/>
  <c r="T19" i="339" s="1"/>
  <c r="K19" i="339"/>
  <c r="J19" i="339"/>
  <c r="I19" i="339"/>
  <c r="G19" i="339"/>
  <c r="E19" i="339"/>
  <c r="AQ18" i="339"/>
  <c r="AH18" i="339"/>
  <c r="V18" i="339"/>
  <c r="R18" i="339"/>
  <c r="T18" i="339" s="1"/>
  <c r="K18" i="339"/>
  <c r="J18" i="339"/>
  <c r="I18" i="339"/>
  <c r="G18" i="339"/>
  <c r="E18" i="339"/>
  <c r="AQ17" i="339"/>
  <c r="AH17" i="339"/>
  <c r="V17" i="339"/>
  <c r="R17" i="339"/>
  <c r="T17" i="339" s="1"/>
  <c r="K17" i="339"/>
  <c r="J17" i="339"/>
  <c r="I17" i="339"/>
  <c r="G17" i="339"/>
  <c r="E17" i="339"/>
  <c r="AQ16" i="339"/>
  <c r="AH16" i="339"/>
  <c r="V16" i="339"/>
  <c r="R16" i="339"/>
  <c r="T16" i="339" s="1"/>
  <c r="K16" i="339"/>
  <c r="J16" i="339"/>
  <c r="I16" i="339"/>
  <c r="G16" i="339"/>
  <c r="E16" i="339"/>
  <c r="AQ15" i="339"/>
  <c r="AH15" i="339"/>
  <c r="V15" i="339"/>
  <c r="R15" i="339"/>
  <c r="T15" i="339" s="1"/>
  <c r="K15" i="339"/>
  <c r="J15" i="339"/>
  <c r="I15" i="339"/>
  <c r="G15" i="339"/>
  <c r="E15" i="339"/>
  <c r="AQ14" i="339"/>
  <c r="AH14" i="339"/>
  <c r="V14" i="339"/>
  <c r="R14" i="339"/>
  <c r="T14" i="339" s="1"/>
  <c r="K14" i="339"/>
  <c r="J14" i="339"/>
  <c r="I14" i="339"/>
  <c r="G14" i="339"/>
  <c r="E14" i="339"/>
  <c r="AQ13" i="339"/>
  <c r="AH13" i="339"/>
  <c r="V13" i="339"/>
  <c r="R13" i="339"/>
  <c r="T13" i="339" s="1"/>
  <c r="K13" i="339"/>
  <c r="J13" i="339"/>
  <c r="I13" i="339"/>
  <c r="G13" i="339"/>
  <c r="E13" i="339"/>
  <c r="AQ12" i="339"/>
  <c r="AH12" i="339"/>
  <c r="V12" i="339"/>
  <c r="R12" i="339"/>
  <c r="T12" i="339" s="1"/>
  <c r="K12" i="339"/>
  <c r="J12" i="339"/>
  <c r="I12" i="339"/>
  <c r="G12" i="339"/>
  <c r="E12" i="339"/>
  <c r="V11" i="339"/>
  <c r="K11" i="339"/>
  <c r="J11" i="339"/>
  <c r="I11" i="339"/>
  <c r="G11" i="339"/>
  <c r="E11" i="339"/>
  <c r="AP35" i="339"/>
  <c r="AH11" i="339"/>
  <c r="AG8" i="339"/>
  <c r="AI32" i="339" l="1"/>
  <c r="S31" i="339"/>
  <c r="AI29" i="339"/>
  <c r="S29" i="339"/>
  <c r="S27" i="339"/>
  <c r="AI26" i="339"/>
  <c r="S25" i="339"/>
  <c r="AI24" i="339"/>
  <c r="S23" i="339"/>
  <c r="AI21" i="339"/>
  <c r="S21" i="339"/>
  <c r="S19" i="339"/>
  <c r="AI18" i="339"/>
  <c r="S17" i="339"/>
  <c r="AI16" i="339"/>
  <c r="S15" i="339"/>
  <c r="AI13" i="339"/>
  <c r="S13" i="339"/>
  <c r="AI19" i="339"/>
  <c r="AI14" i="339"/>
  <c r="AI17" i="339"/>
  <c r="AI22" i="339"/>
  <c r="AI25" i="339"/>
  <c r="AI30" i="339"/>
  <c r="AI15" i="339"/>
  <c r="AI20" i="339"/>
  <c r="AI23" i="339"/>
  <c r="AI28" i="339"/>
  <c r="AI31" i="339"/>
  <c r="AI27" i="339"/>
  <c r="AI12" i="339"/>
  <c r="S14" i="339"/>
  <c r="S16" i="339"/>
  <c r="S18" i="339"/>
  <c r="S20" i="339"/>
  <c r="S22" i="339"/>
  <c r="S24" i="339"/>
  <c r="S26" i="339"/>
  <c r="S28" i="339"/>
  <c r="S30" i="339"/>
  <c r="S32" i="339"/>
  <c r="AI34" i="339"/>
  <c r="AI33" i="339"/>
  <c r="S12" i="339"/>
  <c r="R35" i="339"/>
  <c r="T11" i="339"/>
  <c r="T35" i="339" s="1"/>
  <c r="S11" i="339"/>
  <c r="AH35" i="339"/>
  <c r="AQ11" i="339"/>
  <c r="AQ35" i="339" s="1"/>
  <c r="I33" i="339"/>
  <c r="S33" i="339"/>
  <c r="I34" i="339"/>
  <c r="S34" i="339"/>
  <c r="AG35" i="339"/>
  <c r="S35" i="339" l="1"/>
  <c r="AI11" i="339"/>
  <c r="AI35" i="339"/>
  <c r="AP10" i="338" l="1"/>
  <c r="AG10" i="338"/>
  <c r="AH11" i="338" s="1"/>
  <c r="Q10" i="338"/>
  <c r="R11" i="338" s="1"/>
  <c r="AR35" i="338"/>
  <c r="AQ34" i="338"/>
  <c r="AH34" i="338"/>
  <c r="V34" i="338"/>
  <c r="R34" i="338"/>
  <c r="S34" i="338" s="1"/>
  <c r="K34" i="338"/>
  <c r="J34" i="338"/>
  <c r="I34" i="338" s="1"/>
  <c r="G34" i="338"/>
  <c r="E34" i="338"/>
  <c r="AQ33" i="338"/>
  <c r="AH33" i="338"/>
  <c r="V33" i="338"/>
  <c r="R33" i="338"/>
  <c r="T33" i="338" s="1"/>
  <c r="K33" i="338"/>
  <c r="J33" i="338"/>
  <c r="I33" i="338" s="1"/>
  <c r="G33" i="338"/>
  <c r="E33" i="338"/>
  <c r="AW32" i="338"/>
  <c r="AQ32" i="338"/>
  <c r="AH32" i="338"/>
  <c r="V32" i="338"/>
  <c r="R32" i="338"/>
  <c r="T32" i="338" s="1"/>
  <c r="K32" i="338"/>
  <c r="J32" i="338"/>
  <c r="I32" i="338" s="1"/>
  <c r="G32" i="338"/>
  <c r="E32" i="338"/>
  <c r="AQ31" i="338"/>
  <c r="AH31" i="338"/>
  <c r="V31" i="338"/>
  <c r="R31" i="338"/>
  <c r="T31" i="338" s="1"/>
  <c r="K31" i="338"/>
  <c r="J31" i="338"/>
  <c r="I31" i="338" s="1"/>
  <c r="G31" i="338"/>
  <c r="E31" i="338"/>
  <c r="AQ30" i="338"/>
  <c r="AH30" i="338"/>
  <c r="V30" i="338"/>
  <c r="R30" i="338"/>
  <c r="T30" i="338" s="1"/>
  <c r="K30" i="338"/>
  <c r="J30" i="338"/>
  <c r="I30" i="338" s="1"/>
  <c r="G30" i="338"/>
  <c r="E30" i="338"/>
  <c r="AQ29" i="338"/>
  <c r="AH29" i="338"/>
  <c r="V29" i="338"/>
  <c r="R29" i="338"/>
  <c r="T29" i="338" s="1"/>
  <c r="K29" i="338"/>
  <c r="J29" i="338"/>
  <c r="I29" i="338" s="1"/>
  <c r="G29" i="338"/>
  <c r="E29" i="338"/>
  <c r="AQ28" i="338"/>
  <c r="AH28" i="338"/>
  <c r="V28" i="338"/>
  <c r="R28" i="338"/>
  <c r="T28" i="338" s="1"/>
  <c r="K28" i="338"/>
  <c r="J28" i="338"/>
  <c r="I28" i="338" s="1"/>
  <c r="G28" i="338"/>
  <c r="E28" i="338"/>
  <c r="AQ27" i="338"/>
  <c r="AH27" i="338"/>
  <c r="V27" i="338"/>
  <c r="R27" i="338"/>
  <c r="T27" i="338" s="1"/>
  <c r="K27" i="338"/>
  <c r="J27" i="338"/>
  <c r="I27" i="338" s="1"/>
  <c r="G27" i="338"/>
  <c r="E27" i="338"/>
  <c r="AQ26" i="338"/>
  <c r="AH26" i="338"/>
  <c r="V26" i="338"/>
  <c r="R26" i="338"/>
  <c r="T26" i="338" s="1"/>
  <c r="K26" i="338"/>
  <c r="J26" i="338"/>
  <c r="I26" i="338" s="1"/>
  <c r="G26" i="338"/>
  <c r="E26" i="338"/>
  <c r="AQ25" i="338"/>
  <c r="AH25" i="338"/>
  <c r="V25" i="338"/>
  <c r="R25" i="338"/>
  <c r="T25" i="338" s="1"/>
  <c r="K25" i="338"/>
  <c r="J25" i="338"/>
  <c r="I25" i="338" s="1"/>
  <c r="G25" i="338"/>
  <c r="E25" i="338"/>
  <c r="AQ24" i="338"/>
  <c r="AH24" i="338"/>
  <c r="V24" i="338"/>
  <c r="R24" i="338"/>
  <c r="T24" i="338" s="1"/>
  <c r="K24" i="338"/>
  <c r="J24" i="338"/>
  <c r="I24" i="338" s="1"/>
  <c r="G24" i="338"/>
  <c r="E24" i="338"/>
  <c r="AQ23" i="338"/>
  <c r="AH23" i="338"/>
  <c r="V23" i="338"/>
  <c r="R23" i="338"/>
  <c r="T23" i="338" s="1"/>
  <c r="K23" i="338"/>
  <c r="J23" i="338"/>
  <c r="I23" i="338" s="1"/>
  <c r="G23" i="338"/>
  <c r="E23" i="338"/>
  <c r="AQ22" i="338"/>
  <c r="AH22" i="338"/>
  <c r="V22" i="338"/>
  <c r="R22" i="338"/>
  <c r="T22" i="338" s="1"/>
  <c r="K22" i="338"/>
  <c r="J22" i="338"/>
  <c r="I22" i="338" s="1"/>
  <c r="G22" i="338"/>
  <c r="E22" i="338"/>
  <c r="AQ21" i="338"/>
  <c r="AH21" i="338"/>
  <c r="V21" i="338"/>
  <c r="R21" i="338"/>
  <c r="T21" i="338" s="1"/>
  <c r="K21" i="338"/>
  <c r="J21" i="338"/>
  <c r="I21" i="338" s="1"/>
  <c r="G21" i="338"/>
  <c r="E21" i="338"/>
  <c r="AQ20" i="338"/>
  <c r="AH20" i="338"/>
  <c r="V20" i="338"/>
  <c r="R20" i="338"/>
  <c r="T20" i="338" s="1"/>
  <c r="K20" i="338"/>
  <c r="J20" i="338"/>
  <c r="I20" i="338" s="1"/>
  <c r="G20" i="338"/>
  <c r="E20" i="338"/>
  <c r="AQ19" i="338"/>
  <c r="AH19" i="338"/>
  <c r="V19" i="338"/>
  <c r="R19" i="338"/>
  <c r="T19" i="338" s="1"/>
  <c r="K19" i="338"/>
  <c r="J19" i="338"/>
  <c r="I19" i="338" s="1"/>
  <c r="G19" i="338"/>
  <c r="E19" i="338"/>
  <c r="AQ18" i="338"/>
  <c r="AH18" i="338"/>
  <c r="V18" i="338"/>
  <c r="R18" i="338"/>
  <c r="T18" i="338" s="1"/>
  <c r="K18" i="338"/>
  <c r="J18" i="338"/>
  <c r="I18" i="338" s="1"/>
  <c r="G18" i="338"/>
  <c r="E18" i="338"/>
  <c r="AQ17" i="338"/>
  <c r="AH17" i="338"/>
  <c r="V17" i="338"/>
  <c r="R17" i="338"/>
  <c r="T17" i="338" s="1"/>
  <c r="K17" i="338"/>
  <c r="J17" i="338"/>
  <c r="I17" i="338" s="1"/>
  <c r="G17" i="338"/>
  <c r="E17" i="338"/>
  <c r="AQ16" i="338"/>
  <c r="AH16" i="338"/>
  <c r="V16" i="338"/>
  <c r="R16" i="338"/>
  <c r="T16" i="338" s="1"/>
  <c r="K16" i="338"/>
  <c r="J16" i="338"/>
  <c r="I16" i="338" s="1"/>
  <c r="G16" i="338"/>
  <c r="E16" i="338"/>
  <c r="AQ15" i="338"/>
  <c r="AH15" i="338"/>
  <c r="V15" i="338"/>
  <c r="R15" i="338"/>
  <c r="T15" i="338" s="1"/>
  <c r="K15" i="338"/>
  <c r="J15" i="338"/>
  <c r="I15" i="338" s="1"/>
  <c r="G15" i="338"/>
  <c r="E15" i="338"/>
  <c r="AQ14" i="338"/>
  <c r="AH14" i="338"/>
  <c r="V14" i="338"/>
  <c r="R14" i="338"/>
  <c r="T14" i="338" s="1"/>
  <c r="K14" i="338"/>
  <c r="J14" i="338"/>
  <c r="I14" i="338" s="1"/>
  <c r="G14" i="338"/>
  <c r="E14" i="338"/>
  <c r="AQ13" i="338"/>
  <c r="AH13" i="338"/>
  <c r="V13" i="338"/>
  <c r="R13" i="338"/>
  <c r="T13" i="338" s="1"/>
  <c r="K13" i="338"/>
  <c r="J13" i="338"/>
  <c r="I13" i="338" s="1"/>
  <c r="G13" i="338"/>
  <c r="E13" i="338"/>
  <c r="AQ12" i="338"/>
  <c r="AH12" i="338"/>
  <c r="V12" i="338"/>
  <c r="R12" i="338"/>
  <c r="T12" i="338" s="1"/>
  <c r="K12" i="338"/>
  <c r="J12" i="338"/>
  <c r="I12" i="338" s="1"/>
  <c r="G12" i="338"/>
  <c r="E12" i="338"/>
  <c r="V11" i="338"/>
  <c r="K11" i="338"/>
  <c r="J11" i="338"/>
  <c r="I11" i="338" s="1"/>
  <c r="G11" i="338"/>
  <c r="E11" i="338"/>
  <c r="AP35" i="338"/>
  <c r="AG35" i="338"/>
  <c r="AG8" i="338"/>
  <c r="T34" i="338" l="1"/>
  <c r="AI34" i="338" s="1"/>
  <c r="AI33" i="338"/>
  <c r="AH35" i="338"/>
  <c r="S33" i="338"/>
  <c r="R35" i="338"/>
  <c r="T11" i="338"/>
  <c r="S11" i="338"/>
  <c r="AI12" i="338"/>
  <c r="AI13" i="338"/>
  <c r="AI14" i="338"/>
  <c r="AI15" i="338"/>
  <c r="AI16" i="338"/>
  <c r="AI17" i="338"/>
  <c r="AI18" i="338"/>
  <c r="AI19" i="338"/>
  <c r="AI20" i="338"/>
  <c r="AI21" i="338"/>
  <c r="AI22" i="338"/>
  <c r="AI23" i="338"/>
  <c r="AI24" i="338"/>
  <c r="AI25" i="338"/>
  <c r="AI26" i="338"/>
  <c r="AI27" i="338"/>
  <c r="AI28" i="338"/>
  <c r="AI29" i="338"/>
  <c r="AI30" i="338"/>
  <c r="AI31" i="338"/>
  <c r="AI32" i="338"/>
  <c r="S12" i="338"/>
  <c r="S13" i="338"/>
  <c r="S14" i="338"/>
  <c r="S15" i="338"/>
  <c r="S16" i="338"/>
  <c r="S17" i="338"/>
  <c r="S18" i="338"/>
  <c r="S19" i="338"/>
  <c r="S20" i="338"/>
  <c r="S21" i="338"/>
  <c r="S22" i="338"/>
  <c r="S23" i="338"/>
  <c r="S24" i="338"/>
  <c r="S25" i="338"/>
  <c r="S26" i="338"/>
  <c r="S27" i="338"/>
  <c r="S28" i="338"/>
  <c r="S29" i="338"/>
  <c r="S30" i="338"/>
  <c r="S31" i="338"/>
  <c r="S32" i="338"/>
  <c r="AQ11" i="338"/>
  <c r="AQ35" i="338" s="1"/>
  <c r="T35" i="338" l="1"/>
  <c r="AI35" i="338" s="1"/>
  <c r="AI11" i="338"/>
  <c r="S35" i="338"/>
  <c r="AP10" i="337" l="1"/>
  <c r="AP35" i="337" s="1"/>
  <c r="AG10" i="337"/>
  <c r="AH11" i="337" s="1"/>
  <c r="Q10" i="337"/>
  <c r="AR35" i="337"/>
  <c r="AQ34" i="337"/>
  <c r="AH34" i="337"/>
  <c r="V34" i="337"/>
  <c r="R34" i="337"/>
  <c r="S34" i="337" s="1"/>
  <c r="J34" i="337"/>
  <c r="K34" i="337" s="1"/>
  <c r="I34" i="337"/>
  <c r="G34" i="337"/>
  <c r="E34" i="337"/>
  <c r="AQ33" i="337"/>
  <c r="AH33" i="337"/>
  <c r="V33" i="337"/>
  <c r="R33" i="337"/>
  <c r="S33" i="337" s="1"/>
  <c r="J33" i="337"/>
  <c r="K33" i="337" s="1"/>
  <c r="I33" i="337"/>
  <c r="G33" i="337"/>
  <c r="E33" i="337"/>
  <c r="AW32" i="337"/>
  <c r="AQ32" i="337"/>
  <c r="AH32" i="337"/>
  <c r="V32" i="337"/>
  <c r="R32" i="337"/>
  <c r="S32" i="337" s="1"/>
  <c r="K32" i="337"/>
  <c r="J32" i="337"/>
  <c r="I32" i="337" s="1"/>
  <c r="G32" i="337"/>
  <c r="E32" i="337"/>
  <c r="AQ31" i="337"/>
  <c r="AH31" i="337"/>
  <c r="V31" i="337"/>
  <c r="R31" i="337"/>
  <c r="S31" i="337" s="1"/>
  <c r="K31" i="337"/>
  <c r="J31" i="337"/>
  <c r="I31" i="337" s="1"/>
  <c r="G31" i="337"/>
  <c r="E31" i="337"/>
  <c r="AQ30" i="337"/>
  <c r="AH30" i="337"/>
  <c r="V30" i="337"/>
  <c r="R30" i="337"/>
  <c r="S30" i="337" s="1"/>
  <c r="K30" i="337"/>
  <c r="J30" i="337"/>
  <c r="I30" i="337" s="1"/>
  <c r="G30" i="337"/>
  <c r="E30" i="337"/>
  <c r="AQ29" i="337"/>
  <c r="AH29" i="337"/>
  <c r="V29" i="337"/>
  <c r="R29" i="337"/>
  <c r="S29" i="337" s="1"/>
  <c r="K29" i="337"/>
  <c r="J29" i="337"/>
  <c r="I29" i="337" s="1"/>
  <c r="G29" i="337"/>
  <c r="E29" i="337"/>
  <c r="AQ28" i="337"/>
  <c r="AH28" i="337"/>
  <c r="V28" i="337"/>
  <c r="R28" i="337"/>
  <c r="S28" i="337" s="1"/>
  <c r="K28" i="337"/>
  <c r="J28" i="337"/>
  <c r="I28" i="337" s="1"/>
  <c r="G28" i="337"/>
  <c r="E28" i="337"/>
  <c r="AQ27" i="337"/>
  <c r="AH27" i="337"/>
  <c r="V27" i="337"/>
  <c r="R27" i="337"/>
  <c r="S27" i="337" s="1"/>
  <c r="K27" i="337"/>
  <c r="J27" i="337"/>
  <c r="I27" i="337" s="1"/>
  <c r="G27" i="337"/>
  <c r="E27" i="337"/>
  <c r="AQ26" i="337"/>
  <c r="AH26" i="337"/>
  <c r="V26" i="337"/>
  <c r="R26" i="337"/>
  <c r="S26" i="337" s="1"/>
  <c r="K26" i="337"/>
  <c r="J26" i="337"/>
  <c r="I26" i="337" s="1"/>
  <c r="G26" i="337"/>
  <c r="E26" i="337"/>
  <c r="AQ25" i="337"/>
  <c r="AH25" i="337"/>
  <c r="V25" i="337"/>
  <c r="R25" i="337"/>
  <c r="S25" i="337" s="1"/>
  <c r="K25" i="337"/>
  <c r="J25" i="337"/>
  <c r="I25" i="337" s="1"/>
  <c r="G25" i="337"/>
  <c r="E25" i="337"/>
  <c r="AQ24" i="337"/>
  <c r="AH24" i="337"/>
  <c r="V24" i="337"/>
  <c r="R24" i="337"/>
  <c r="S24" i="337" s="1"/>
  <c r="K24" i="337"/>
  <c r="J24" i="337"/>
  <c r="I24" i="337" s="1"/>
  <c r="G24" i="337"/>
  <c r="E24" i="337"/>
  <c r="AQ23" i="337"/>
  <c r="AH23" i="337"/>
  <c r="V23" i="337"/>
  <c r="R23" i="337"/>
  <c r="S23" i="337" s="1"/>
  <c r="K23" i="337"/>
  <c r="J23" i="337"/>
  <c r="I23" i="337" s="1"/>
  <c r="G23" i="337"/>
  <c r="E23" i="337"/>
  <c r="AQ22" i="337"/>
  <c r="AH22" i="337"/>
  <c r="V22" i="337"/>
  <c r="R22" i="337"/>
  <c r="S22" i="337" s="1"/>
  <c r="K22" i="337"/>
  <c r="J22" i="337"/>
  <c r="I22" i="337" s="1"/>
  <c r="G22" i="337"/>
  <c r="E22" i="337"/>
  <c r="AQ21" i="337"/>
  <c r="AH21" i="337"/>
  <c r="V21" i="337"/>
  <c r="R21" i="337"/>
  <c r="S21" i="337" s="1"/>
  <c r="K21" i="337"/>
  <c r="J21" i="337"/>
  <c r="I21" i="337" s="1"/>
  <c r="G21" i="337"/>
  <c r="E21" i="337"/>
  <c r="AQ20" i="337"/>
  <c r="AH20" i="337"/>
  <c r="V20" i="337"/>
  <c r="R20" i="337"/>
  <c r="S20" i="337" s="1"/>
  <c r="K20" i="337"/>
  <c r="J20" i="337"/>
  <c r="I20" i="337" s="1"/>
  <c r="G20" i="337"/>
  <c r="E20" i="337"/>
  <c r="AQ19" i="337"/>
  <c r="AH19" i="337"/>
  <c r="V19" i="337"/>
  <c r="R19" i="337"/>
  <c r="S19" i="337" s="1"/>
  <c r="K19" i="337"/>
  <c r="J19" i="337"/>
  <c r="I19" i="337" s="1"/>
  <c r="G19" i="337"/>
  <c r="E19" i="337"/>
  <c r="AQ18" i="337"/>
  <c r="AH18" i="337"/>
  <c r="V18" i="337"/>
  <c r="R18" i="337"/>
  <c r="S18" i="337" s="1"/>
  <c r="K18" i="337"/>
  <c r="J18" i="337"/>
  <c r="I18" i="337" s="1"/>
  <c r="G18" i="337"/>
  <c r="E18" i="337"/>
  <c r="AQ17" i="337"/>
  <c r="AH17" i="337"/>
  <c r="V17" i="337"/>
  <c r="R17" i="337"/>
  <c r="S17" i="337" s="1"/>
  <c r="K17" i="337"/>
  <c r="J17" i="337"/>
  <c r="I17" i="337" s="1"/>
  <c r="G17" i="337"/>
  <c r="E17" i="337"/>
  <c r="AQ16" i="337"/>
  <c r="AH16" i="337"/>
  <c r="V16" i="337"/>
  <c r="R16" i="337"/>
  <c r="S16" i="337" s="1"/>
  <c r="K16" i="337"/>
  <c r="J16" i="337"/>
  <c r="I16" i="337" s="1"/>
  <c r="G16" i="337"/>
  <c r="E16" i="337"/>
  <c r="AQ15" i="337"/>
  <c r="AH15" i="337"/>
  <c r="V15" i="337"/>
  <c r="R15" i="337"/>
  <c r="S15" i="337" s="1"/>
  <c r="K15" i="337"/>
  <c r="J15" i="337"/>
  <c r="I15" i="337" s="1"/>
  <c r="G15" i="337"/>
  <c r="E15" i="337"/>
  <c r="AQ14" i="337"/>
  <c r="AH14" i="337"/>
  <c r="V14" i="337"/>
  <c r="R14" i="337"/>
  <c r="S14" i="337" s="1"/>
  <c r="K14" i="337"/>
  <c r="J14" i="337"/>
  <c r="I14" i="337" s="1"/>
  <c r="G14" i="337"/>
  <c r="E14" i="337"/>
  <c r="AQ13" i="337"/>
  <c r="AH13" i="337"/>
  <c r="V13" i="337"/>
  <c r="R13" i="337"/>
  <c r="S13" i="337" s="1"/>
  <c r="K13" i="337"/>
  <c r="J13" i="337"/>
  <c r="I13" i="337" s="1"/>
  <c r="G13" i="337"/>
  <c r="E13" i="337"/>
  <c r="AQ12" i="337"/>
  <c r="AH12" i="337"/>
  <c r="V12" i="337"/>
  <c r="R12" i="337"/>
  <c r="S12" i="337" s="1"/>
  <c r="K12" i="337"/>
  <c r="J12" i="337"/>
  <c r="I12" i="337" s="1"/>
  <c r="G12" i="337"/>
  <c r="E12" i="337"/>
  <c r="V11" i="337"/>
  <c r="J11" i="337"/>
  <c r="K11" i="337" s="1"/>
  <c r="G11" i="337"/>
  <c r="E11" i="337"/>
  <c r="AG35" i="337"/>
  <c r="R11" i="337"/>
  <c r="T34" i="337" l="1"/>
  <c r="AI34" i="337" s="1"/>
  <c r="T32" i="337"/>
  <c r="AI32" i="337" s="1"/>
  <c r="T28" i="337"/>
  <c r="AI28" i="337" s="1"/>
  <c r="T24" i="337"/>
  <c r="AI24" i="337" s="1"/>
  <c r="T20" i="337"/>
  <c r="AI20" i="337" s="1"/>
  <c r="T16" i="337"/>
  <c r="AI16" i="337" s="1"/>
  <c r="AH35" i="337"/>
  <c r="AG8" i="337"/>
  <c r="T25" i="337"/>
  <c r="AI25" i="337" s="1"/>
  <c r="T29" i="337"/>
  <c r="AI29" i="337" s="1"/>
  <c r="T14" i="337"/>
  <c r="AI14" i="337" s="1"/>
  <c r="T18" i="337"/>
  <c r="AI18" i="337" s="1"/>
  <c r="T22" i="337"/>
  <c r="T26" i="337"/>
  <c r="T30" i="337"/>
  <c r="AI30" i="337" s="1"/>
  <c r="T15" i="337"/>
  <c r="AI15" i="337" s="1"/>
  <c r="T19" i="337"/>
  <c r="AI19" i="337" s="1"/>
  <c r="T23" i="337"/>
  <c r="AI23" i="337" s="1"/>
  <c r="T27" i="337"/>
  <c r="AI27" i="337" s="1"/>
  <c r="T31" i="337"/>
  <c r="AI31" i="337" s="1"/>
  <c r="T33" i="337"/>
  <c r="AI33" i="337" s="1"/>
  <c r="AI22" i="337"/>
  <c r="AI26" i="337"/>
  <c r="T17" i="337"/>
  <c r="AI17" i="337" s="1"/>
  <c r="T21" i="337"/>
  <c r="AI21" i="337" s="1"/>
  <c r="T13" i="337"/>
  <c r="AI13" i="337" s="1"/>
  <c r="T12" i="337"/>
  <c r="AI12" i="337" s="1"/>
  <c r="R35" i="337"/>
  <c r="T11" i="337"/>
  <c r="S11" i="337"/>
  <c r="S35" i="337" s="1"/>
  <c r="I11" i="337"/>
  <c r="AQ11" i="337"/>
  <c r="AQ35" i="337" s="1"/>
  <c r="T35" i="337" l="1"/>
  <c r="AI35" i="337" s="1"/>
  <c r="AI11" i="337"/>
  <c r="AP10" i="336" l="1"/>
  <c r="AG10" i="336"/>
  <c r="Q10" i="336"/>
  <c r="AR35" i="336"/>
  <c r="AQ34" i="336"/>
  <c r="AH34" i="336"/>
  <c r="V34" i="336"/>
  <c r="R34" i="336"/>
  <c r="S34" i="336" s="1"/>
  <c r="J34" i="336"/>
  <c r="I34" i="336" s="1"/>
  <c r="G34" i="336"/>
  <c r="E34" i="336"/>
  <c r="AQ33" i="336"/>
  <c r="AH33" i="336"/>
  <c r="V33" i="336"/>
  <c r="R33" i="336"/>
  <c r="S33" i="336" s="1"/>
  <c r="J33" i="336"/>
  <c r="I33" i="336" s="1"/>
  <c r="G33" i="336"/>
  <c r="E33" i="336"/>
  <c r="AW32" i="336"/>
  <c r="AQ32" i="336"/>
  <c r="AH32" i="336"/>
  <c r="V32" i="336"/>
  <c r="R32" i="336"/>
  <c r="T32" i="336" s="1"/>
  <c r="K32" i="336"/>
  <c r="J32" i="336"/>
  <c r="I32" i="336" s="1"/>
  <c r="G32" i="336"/>
  <c r="E32" i="336"/>
  <c r="AQ31" i="336"/>
  <c r="AH31" i="336"/>
  <c r="V31" i="336"/>
  <c r="R31" i="336"/>
  <c r="T31" i="336" s="1"/>
  <c r="K31" i="336"/>
  <c r="J31" i="336"/>
  <c r="I31" i="336" s="1"/>
  <c r="G31" i="336"/>
  <c r="E31" i="336"/>
  <c r="AQ30" i="336"/>
  <c r="AH30" i="336"/>
  <c r="V30" i="336"/>
  <c r="R30" i="336"/>
  <c r="T30" i="336" s="1"/>
  <c r="K30" i="336"/>
  <c r="J30" i="336"/>
  <c r="I30" i="336" s="1"/>
  <c r="G30" i="336"/>
  <c r="E30" i="336"/>
  <c r="AQ29" i="336"/>
  <c r="AH29" i="336"/>
  <c r="V29" i="336"/>
  <c r="R29" i="336"/>
  <c r="T29" i="336" s="1"/>
  <c r="J29" i="336"/>
  <c r="I29" i="336" s="1"/>
  <c r="G29" i="336"/>
  <c r="E29" i="336"/>
  <c r="AQ28" i="336"/>
  <c r="AH28" i="336"/>
  <c r="V28" i="336"/>
  <c r="R28" i="336"/>
  <c r="T28" i="336" s="1"/>
  <c r="J28" i="336"/>
  <c r="I28" i="336" s="1"/>
  <c r="G28" i="336"/>
  <c r="E28" i="336"/>
  <c r="AQ27" i="336"/>
  <c r="AH27" i="336"/>
  <c r="V27" i="336"/>
  <c r="R27" i="336"/>
  <c r="T27" i="336" s="1"/>
  <c r="J27" i="336"/>
  <c r="I27" i="336" s="1"/>
  <c r="G27" i="336"/>
  <c r="E27" i="336"/>
  <c r="AQ26" i="336"/>
  <c r="AH26" i="336"/>
  <c r="V26" i="336"/>
  <c r="R26" i="336"/>
  <c r="T26" i="336" s="1"/>
  <c r="J26" i="336"/>
  <c r="I26" i="336" s="1"/>
  <c r="G26" i="336"/>
  <c r="E26" i="336"/>
  <c r="AQ25" i="336"/>
  <c r="AH25" i="336"/>
  <c r="V25" i="336"/>
  <c r="R25" i="336"/>
  <c r="T25" i="336" s="1"/>
  <c r="J25" i="336"/>
  <c r="I25" i="336" s="1"/>
  <c r="G25" i="336"/>
  <c r="E25" i="336"/>
  <c r="AQ24" i="336"/>
  <c r="AH24" i="336"/>
  <c r="V24" i="336"/>
  <c r="R24" i="336"/>
  <c r="T24" i="336" s="1"/>
  <c r="J24" i="336"/>
  <c r="I24" i="336" s="1"/>
  <c r="G24" i="336"/>
  <c r="E24" i="336"/>
  <c r="AQ23" i="336"/>
  <c r="AH23" i="336"/>
  <c r="V23" i="336"/>
  <c r="R23" i="336"/>
  <c r="T23" i="336" s="1"/>
  <c r="J23" i="336"/>
  <c r="I23" i="336" s="1"/>
  <c r="G23" i="336"/>
  <c r="E23" i="336"/>
  <c r="AQ22" i="336"/>
  <c r="AH22" i="336"/>
  <c r="V22" i="336"/>
  <c r="R22" i="336"/>
  <c r="T22" i="336" s="1"/>
  <c r="J22" i="336"/>
  <c r="I22" i="336" s="1"/>
  <c r="G22" i="336"/>
  <c r="E22" i="336"/>
  <c r="AQ21" i="336"/>
  <c r="AH21" i="336"/>
  <c r="V21" i="336"/>
  <c r="R21" i="336"/>
  <c r="T21" i="336" s="1"/>
  <c r="J21" i="336"/>
  <c r="I21" i="336" s="1"/>
  <c r="G21" i="336"/>
  <c r="E21" i="336"/>
  <c r="AQ20" i="336"/>
  <c r="AH20" i="336"/>
  <c r="V20" i="336"/>
  <c r="R20" i="336"/>
  <c r="T20" i="336" s="1"/>
  <c r="J20" i="336"/>
  <c r="I20" i="336" s="1"/>
  <c r="G20" i="336"/>
  <c r="E20" i="336"/>
  <c r="AQ19" i="336"/>
  <c r="AH19" i="336"/>
  <c r="V19" i="336"/>
  <c r="R19" i="336"/>
  <c r="T19" i="336" s="1"/>
  <c r="J19" i="336"/>
  <c r="I19" i="336" s="1"/>
  <c r="G19" i="336"/>
  <c r="E19" i="336"/>
  <c r="AQ18" i="336"/>
  <c r="AH18" i="336"/>
  <c r="V18" i="336"/>
  <c r="R18" i="336"/>
  <c r="T18" i="336" s="1"/>
  <c r="J18" i="336"/>
  <c r="I18" i="336" s="1"/>
  <c r="G18" i="336"/>
  <c r="E18" i="336"/>
  <c r="AQ17" i="336"/>
  <c r="AH17" i="336"/>
  <c r="V17" i="336"/>
  <c r="R17" i="336"/>
  <c r="T17" i="336" s="1"/>
  <c r="J17" i="336"/>
  <c r="I17" i="336" s="1"/>
  <c r="G17" i="336"/>
  <c r="E17" i="336"/>
  <c r="AQ16" i="336"/>
  <c r="AH16" i="336"/>
  <c r="V16" i="336"/>
  <c r="R16" i="336"/>
  <c r="S16" i="336" s="1"/>
  <c r="J16" i="336"/>
  <c r="I16" i="336" s="1"/>
  <c r="G16" i="336"/>
  <c r="E16" i="336"/>
  <c r="AQ15" i="336"/>
  <c r="AH15" i="336"/>
  <c r="V15" i="336"/>
  <c r="R15" i="336"/>
  <c r="S15" i="336" s="1"/>
  <c r="J15" i="336"/>
  <c r="I15" i="336" s="1"/>
  <c r="G15" i="336"/>
  <c r="E15" i="336"/>
  <c r="AQ14" i="336"/>
  <c r="AH14" i="336"/>
  <c r="V14" i="336"/>
  <c r="R14" i="336"/>
  <c r="S14" i="336" s="1"/>
  <c r="J14" i="336"/>
  <c r="I14" i="336" s="1"/>
  <c r="G14" i="336"/>
  <c r="E14" i="336"/>
  <c r="AQ13" i="336"/>
  <c r="AH13" i="336"/>
  <c r="V13" i="336"/>
  <c r="R13" i="336"/>
  <c r="S13" i="336" s="1"/>
  <c r="J13" i="336"/>
  <c r="I13" i="336" s="1"/>
  <c r="G13" i="336"/>
  <c r="E13" i="336"/>
  <c r="AQ12" i="336"/>
  <c r="AH12" i="336"/>
  <c r="V12" i="336"/>
  <c r="R12" i="336"/>
  <c r="S12" i="336" s="1"/>
  <c r="J12" i="336"/>
  <c r="I12" i="336" s="1"/>
  <c r="G12" i="336"/>
  <c r="E12" i="336"/>
  <c r="AH11" i="336"/>
  <c r="V11" i="336"/>
  <c r="J11" i="336"/>
  <c r="I11" i="336" s="1"/>
  <c r="G11" i="336"/>
  <c r="E11" i="336"/>
  <c r="AP35" i="336"/>
  <c r="AG35" i="336"/>
  <c r="R11" i="336"/>
  <c r="AG8" i="336"/>
  <c r="T16" i="336" l="1"/>
  <c r="AI16" i="336" s="1"/>
  <c r="K11" i="336"/>
  <c r="K17" i="336"/>
  <c r="K18" i="336"/>
  <c r="K19" i="336"/>
  <c r="K20" i="336"/>
  <c r="K21" i="336"/>
  <c r="K22" i="336"/>
  <c r="K23" i="336"/>
  <c r="K24" i="336"/>
  <c r="K25" i="336"/>
  <c r="K26" i="336"/>
  <c r="K27" i="336"/>
  <c r="K28" i="336"/>
  <c r="K29" i="336"/>
  <c r="K33" i="336"/>
  <c r="K34" i="336"/>
  <c r="AH35" i="336"/>
  <c r="K12" i="336"/>
  <c r="K13" i="336"/>
  <c r="K14" i="336"/>
  <c r="K15" i="336"/>
  <c r="K16" i="336"/>
  <c r="T34" i="336"/>
  <c r="AI34" i="336" s="1"/>
  <c r="T15" i="336"/>
  <c r="AI15" i="336" s="1"/>
  <c r="T33" i="336"/>
  <c r="AI33" i="336" s="1"/>
  <c r="T13" i="336"/>
  <c r="AI13" i="336" s="1"/>
  <c r="T14" i="336"/>
  <c r="AI14" i="336" s="1"/>
  <c r="T12" i="336"/>
  <c r="AI12" i="336" s="1"/>
  <c r="R35" i="336"/>
  <c r="T11" i="336"/>
  <c r="S11" i="336"/>
  <c r="AI17" i="336"/>
  <c r="AI18" i="336"/>
  <c r="AI19" i="336"/>
  <c r="AI20" i="336"/>
  <c r="AI21" i="336"/>
  <c r="AI22" i="336"/>
  <c r="AI23" i="336"/>
  <c r="AI24" i="336"/>
  <c r="AI25" i="336"/>
  <c r="AI26" i="336"/>
  <c r="AI27" i="336"/>
  <c r="AI28" i="336"/>
  <c r="AI29" i="336"/>
  <c r="AI30" i="336"/>
  <c r="AI31" i="336"/>
  <c r="AI32" i="336"/>
  <c r="S17" i="336"/>
  <c r="S18" i="336"/>
  <c r="S19" i="336"/>
  <c r="S20" i="336"/>
  <c r="S21" i="336"/>
  <c r="S22" i="336"/>
  <c r="S23" i="336"/>
  <c r="S24" i="336"/>
  <c r="S25" i="336"/>
  <c r="S26" i="336"/>
  <c r="S27" i="336"/>
  <c r="S28" i="336"/>
  <c r="S29" i="336"/>
  <c r="S30" i="336"/>
  <c r="S31" i="336"/>
  <c r="S32" i="336"/>
  <c r="AQ11" i="336"/>
  <c r="AQ35" i="336" s="1"/>
  <c r="T35" i="336" l="1"/>
  <c r="AI35" i="336" s="1"/>
  <c r="AI11" i="336"/>
  <c r="S35" i="336"/>
  <c r="AP10" i="335" l="1"/>
  <c r="AG10" i="335"/>
  <c r="AG8" i="335" s="1"/>
  <c r="Q10" i="335"/>
  <c r="AR35" i="335"/>
  <c r="AQ34" i="335"/>
  <c r="AH34" i="335"/>
  <c r="V34" i="335"/>
  <c r="R34" i="335"/>
  <c r="J34" i="335"/>
  <c r="K34" i="335" s="1"/>
  <c r="G34" i="335"/>
  <c r="E34" i="335"/>
  <c r="AQ33" i="335"/>
  <c r="AH33" i="335"/>
  <c r="V33" i="335"/>
  <c r="R33" i="335"/>
  <c r="J33" i="335"/>
  <c r="K33" i="335" s="1"/>
  <c r="G33" i="335"/>
  <c r="E33" i="335"/>
  <c r="AW32" i="335"/>
  <c r="AQ32" i="335"/>
  <c r="AH32" i="335"/>
  <c r="V32" i="335"/>
  <c r="R32" i="335"/>
  <c r="K32" i="335"/>
  <c r="J32" i="335"/>
  <c r="I32" i="335"/>
  <c r="G32" i="335"/>
  <c r="E32" i="335"/>
  <c r="AQ31" i="335"/>
  <c r="AH31" i="335"/>
  <c r="V31" i="335"/>
  <c r="R31" i="335"/>
  <c r="K31" i="335"/>
  <c r="J31" i="335"/>
  <c r="I31" i="335"/>
  <c r="G31" i="335"/>
  <c r="E31" i="335"/>
  <c r="AQ30" i="335"/>
  <c r="AH30" i="335"/>
  <c r="V30" i="335"/>
  <c r="R30" i="335"/>
  <c r="K30" i="335"/>
  <c r="J30" i="335"/>
  <c r="I30" i="335"/>
  <c r="G30" i="335"/>
  <c r="E30" i="335"/>
  <c r="AQ29" i="335"/>
  <c r="AH29" i="335"/>
  <c r="V29" i="335"/>
  <c r="R29" i="335"/>
  <c r="K29" i="335"/>
  <c r="J29" i="335"/>
  <c r="I29" i="335"/>
  <c r="G29" i="335"/>
  <c r="E29" i="335"/>
  <c r="AQ28" i="335"/>
  <c r="AH28" i="335"/>
  <c r="V28" i="335"/>
  <c r="R28" i="335"/>
  <c r="K28" i="335"/>
  <c r="J28" i="335"/>
  <c r="I28" i="335"/>
  <c r="G28" i="335"/>
  <c r="E28" i="335"/>
  <c r="AQ27" i="335"/>
  <c r="AH27" i="335"/>
  <c r="V27" i="335"/>
  <c r="R27" i="335"/>
  <c r="K27" i="335"/>
  <c r="J27" i="335"/>
  <c r="I27" i="335"/>
  <c r="G27" i="335"/>
  <c r="E27" i="335"/>
  <c r="AQ26" i="335"/>
  <c r="AH26" i="335"/>
  <c r="V26" i="335"/>
  <c r="R26" i="335"/>
  <c r="K26" i="335"/>
  <c r="J26" i="335"/>
  <c r="I26" i="335"/>
  <c r="G26" i="335"/>
  <c r="E26" i="335"/>
  <c r="AQ25" i="335"/>
  <c r="AH25" i="335"/>
  <c r="V25" i="335"/>
  <c r="R25" i="335"/>
  <c r="K25" i="335"/>
  <c r="J25" i="335"/>
  <c r="I25" i="335"/>
  <c r="G25" i="335"/>
  <c r="E25" i="335"/>
  <c r="AQ24" i="335"/>
  <c r="AH24" i="335"/>
  <c r="V24" i="335"/>
  <c r="R24" i="335"/>
  <c r="K24" i="335"/>
  <c r="J24" i="335"/>
  <c r="I24" i="335"/>
  <c r="G24" i="335"/>
  <c r="E24" i="335"/>
  <c r="AQ23" i="335"/>
  <c r="AH23" i="335"/>
  <c r="V23" i="335"/>
  <c r="R23" i="335"/>
  <c r="K23" i="335"/>
  <c r="J23" i="335"/>
  <c r="I23" i="335"/>
  <c r="G23" i="335"/>
  <c r="E23" i="335"/>
  <c r="AQ22" i="335"/>
  <c r="AH22" i="335"/>
  <c r="V22" i="335"/>
  <c r="R22" i="335"/>
  <c r="K22" i="335"/>
  <c r="J22" i="335"/>
  <c r="I22" i="335"/>
  <c r="G22" i="335"/>
  <c r="E22" i="335"/>
  <c r="AQ21" i="335"/>
  <c r="AH21" i="335"/>
  <c r="V21" i="335"/>
  <c r="R21" i="335"/>
  <c r="K21" i="335"/>
  <c r="J21" i="335"/>
  <c r="I21" i="335"/>
  <c r="G21" i="335"/>
  <c r="E21" i="335"/>
  <c r="AQ20" i="335"/>
  <c r="AH20" i="335"/>
  <c r="V20" i="335"/>
  <c r="R20" i="335"/>
  <c r="K20" i="335"/>
  <c r="J20" i="335"/>
  <c r="I20" i="335"/>
  <c r="G20" i="335"/>
  <c r="E20" i="335"/>
  <c r="AQ19" i="335"/>
  <c r="AH19" i="335"/>
  <c r="V19" i="335"/>
  <c r="R19" i="335"/>
  <c r="K19" i="335"/>
  <c r="J19" i="335"/>
  <c r="I19" i="335"/>
  <c r="G19" i="335"/>
  <c r="E19" i="335"/>
  <c r="AQ18" i="335"/>
  <c r="AH18" i="335"/>
  <c r="V18" i="335"/>
  <c r="R18" i="335"/>
  <c r="K18" i="335"/>
  <c r="J18" i="335"/>
  <c r="I18" i="335"/>
  <c r="G18" i="335"/>
  <c r="E18" i="335"/>
  <c r="AQ17" i="335"/>
  <c r="AH17" i="335"/>
  <c r="V17" i="335"/>
  <c r="R17" i="335"/>
  <c r="K17" i="335"/>
  <c r="J17" i="335"/>
  <c r="I17" i="335"/>
  <c r="G17" i="335"/>
  <c r="E17" i="335"/>
  <c r="AQ16" i="335"/>
  <c r="AH16" i="335"/>
  <c r="V16" i="335"/>
  <c r="R16" i="335"/>
  <c r="K16" i="335"/>
  <c r="J16" i="335"/>
  <c r="I16" i="335"/>
  <c r="G16" i="335"/>
  <c r="E16" i="335"/>
  <c r="AQ15" i="335"/>
  <c r="AH15" i="335"/>
  <c r="V15" i="335"/>
  <c r="R15" i="335"/>
  <c r="K15" i="335"/>
  <c r="J15" i="335"/>
  <c r="I15" i="335"/>
  <c r="G15" i="335"/>
  <c r="E15" i="335"/>
  <c r="AQ14" i="335"/>
  <c r="AH14" i="335"/>
  <c r="V14" i="335"/>
  <c r="R14" i="335"/>
  <c r="T14" i="335" s="1"/>
  <c r="K14" i="335"/>
  <c r="J14" i="335"/>
  <c r="I14" i="335"/>
  <c r="G14" i="335"/>
  <c r="E14" i="335"/>
  <c r="AQ13" i="335"/>
  <c r="AH13" i="335"/>
  <c r="V13" i="335"/>
  <c r="R13" i="335"/>
  <c r="T13" i="335" s="1"/>
  <c r="K13" i="335"/>
  <c r="J13" i="335"/>
  <c r="I13" i="335"/>
  <c r="G13" i="335"/>
  <c r="E13" i="335"/>
  <c r="AQ12" i="335"/>
  <c r="AH12" i="335"/>
  <c r="V12" i="335"/>
  <c r="R12" i="335"/>
  <c r="S12" i="335" s="1"/>
  <c r="K12" i="335"/>
  <c r="J12" i="335"/>
  <c r="I12" i="335"/>
  <c r="G12" i="335"/>
  <c r="E12" i="335"/>
  <c r="V11" i="335"/>
  <c r="K11" i="335"/>
  <c r="J11" i="335"/>
  <c r="I11" i="335"/>
  <c r="G11" i="335"/>
  <c r="E11" i="335"/>
  <c r="AP35" i="335"/>
  <c r="AH11" i="335"/>
  <c r="R11" i="335"/>
  <c r="T34" i="335" l="1"/>
  <c r="AI34" i="335" s="1"/>
  <c r="T33" i="335"/>
  <c r="AI33" i="335" s="1"/>
  <c r="S32" i="335"/>
  <c r="T32" i="335"/>
  <c r="AI32" i="335" s="1"/>
  <c r="S31" i="335"/>
  <c r="T31" i="335"/>
  <c r="AI31" i="335" s="1"/>
  <c r="S30" i="335"/>
  <c r="T30" i="335"/>
  <c r="AI30" i="335" s="1"/>
  <c r="S29" i="335"/>
  <c r="T29" i="335"/>
  <c r="AI29" i="335" s="1"/>
  <c r="S28" i="335"/>
  <c r="T28" i="335"/>
  <c r="AI28" i="335" s="1"/>
  <c r="T27" i="335"/>
  <c r="AI27" i="335" s="1"/>
  <c r="S27" i="335"/>
  <c r="S26" i="335"/>
  <c r="T26" i="335"/>
  <c r="AI26" i="335" s="1"/>
  <c r="S25" i="335"/>
  <c r="T25" i="335"/>
  <c r="AI25" i="335" s="1"/>
  <c r="S24" i="335"/>
  <c r="T24" i="335"/>
  <c r="AI24" i="335" s="1"/>
  <c r="S23" i="335"/>
  <c r="T23" i="335"/>
  <c r="AI23" i="335" s="1"/>
  <c r="S22" i="335"/>
  <c r="T22" i="335"/>
  <c r="AI22" i="335" s="1"/>
  <c r="T21" i="335"/>
  <c r="AI21" i="335" s="1"/>
  <c r="S21" i="335"/>
  <c r="S20" i="335"/>
  <c r="T20" i="335"/>
  <c r="AI20" i="335" s="1"/>
  <c r="S19" i="335"/>
  <c r="T19" i="335"/>
  <c r="AI19" i="335" s="1"/>
  <c r="T15" i="335"/>
  <c r="S18" i="335"/>
  <c r="T18" i="335"/>
  <c r="AI18" i="335" s="1"/>
  <c r="T17" i="335"/>
  <c r="AI17" i="335" s="1"/>
  <c r="S17" i="335"/>
  <c r="S16" i="335"/>
  <c r="T16" i="335"/>
  <c r="AI16" i="335" s="1"/>
  <c r="AI15" i="335"/>
  <c r="S15" i="335"/>
  <c r="AI14" i="335"/>
  <c r="S14" i="335"/>
  <c r="AI13" i="335"/>
  <c r="S13" i="335"/>
  <c r="T12" i="335"/>
  <c r="AI12" i="335" s="1"/>
  <c r="R35" i="335"/>
  <c r="T11" i="335"/>
  <c r="S11" i="335"/>
  <c r="AH35" i="335"/>
  <c r="AQ11" i="335"/>
  <c r="AQ35" i="335" s="1"/>
  <c r="I33" i="335"/>
  <c r="S33" i="335"/>
  <c r="I34" i="335"/>
  <c r="S34" i="335"/>
  <c r="AG35" i="335"/>
  <c r="S35" i="335" l="1"/>
  <c r="T35" i="335"/>
  <c r="AI35" i="335" s="1"/>
  <c r="AI11" i="335"/>
  <c r="E23" i="334" l="1"/>
  <c r="E17" i="334" l="1"/>
  <c r="Q10" i="334" l="1"/>
  <c r="AP10" i="334"/>
  <c r="AG10" i="334"/>
  <c r="R28" i="334"/>
  <c r="AR35" i="334"/>
  <c r="AQ34" i="334"/>
  <c r="AH34" i="334"/>
  <c r="V34" i="334"/>
  <c r="R34" i="334"/>
  <c r="J34" i="334"/>
  <c r="K34" i="334" s="1"/>
  <c r="I34" i="334"/>
  <c r="G34" i="334"/>
  <c r="E34" i="334"/>
  <c r="AQ33" i="334"/>
  <c r="AH33" i="334"/>
  <c r="V33" i="334"/>
  <c r="R33" i="334"/>
  <c r="J33" i="334"/>
  <c r="K33" i="334" s="1"/>
  <c r="I33" i="334"/>
  <c r="G33" i="334"/>
  <c r="E33" i="334"/>
  <c r="AW32" i="334"/>
  <c r="AQ32" i="334"/>
  <c r="AH32" i="334"/>
  <c r="V32" i="334"/>
  <c r="R32" i="334"/>
  <c r="J32" i="334"/>
  <c r="K32" i="334" s="1"/>
  <c r="G32" i="334"/>
  <c r="E32" i="334"/>
  <c r="AQ31" i="334"/>
  <c r="AH31" i="334"/>
  <c r="V31" i="334"/>
  <c r="R31" i="334"/>
  <c r="J31" i="334"/>
  <c r="I31" i="334" s="1"/>
  <c r="G31" i="334"/>
  <c r="E31" i="334"/>
  <c r="AQ30" i="334"/>
  <c r="AH30" i="334"/>
  <c r="V30" i="334"/>
  <c r="R30" i="334"/>
  <c r="J30" i="334"/>
  <c r="I30" i="334" s="1"/>
  <c r="G30" i="334"/>
  <c r="E30" i="334"/>
  <c r="AQ29" i="334"/>
  <c r="AH29" i="334"/>
  <c r="V29" i="334"/>
  <c r="R29" i="334"/>
  <c r="J29" i="334"/>
  <c r="K29" i="334" s="1"/>
  <c r="G29" i="334"/>
  <c r="E29" i="334"/>
  <c r="AQ28" i="334"/>
  <c r="AH28" i="334"/>
  <c r="V28" i="334"/>
  <c r="J28" i="334"/>
  <c r="K28" i="334" s="1"/>
  <c r="I28" i="334"/>
  <c r="G28" i="334"/>
  <c r="E28" i="334"/>
  <c r="AQ27" i="334"/>
  <c r="AH27" i="334"/>
  <c r="V27" i="334"/>
  <c r="R27" i="334"/>
  <c r="J27" i="334"/>
  <c r="K27" i="334" s="1"/>
  <c r="I27" i="334"/>
  <c r="G27" i="334"/>
  <c r="E27" i="334"/>
  <c r="AQ26" i="334"/>
  <c r="AH26" i="334"/>
  <c r="V26" i="334"/>
  <c r="R26" i="334"/>
  <c r="J26" i="334"/>
  <c r="K26" i="334" s="1"/>
  <c r="I26" i="334"/>
  <c r="G26" i="334"/>
  <c r="E26" i="334"/>
  <c r="AQ25" i="334"/>
  <c r="AH25" i="334"/>
  <c r="V25" i="334"/>
  <c r="R25" i="334"/>
  <c r="J25" i="334"/>
  <c r="K25" i="334" s="1"/>
  <c r="I25" i="334"/>
  <c r="G25" i="334"/>
  <c r="E25" i="334"/>
  <c r="AQ24" i="334"/>
  <c r="AH24" i="334"/>
  <c r="V24" i="334"/>
  <c r="R24" i="334"/>
  <c r="J24" i="334"/>
  <c r="K24" i="334" s="1"/>
  <c r="I24" i="334"/>
  <c r="G24" i="334"/>
  <c r="E24" i="334"/>
  <c r="AQ23" i="334"/>
  <c r="AH23" i="334"/>
  <c r="V23" i="334"/>
  <c r="R23" i="334"/>
  <c r="J23" i="334"/>
  <c r="K23" i="334" s="1"/>
  <c r="I23" i="334"/>
  <c r="G23" i="334"/>
  <c r="AQ22" i="334"/>
  <c r="AH22" i="334"/>
  <c r="V22" i="334"/>
  <c r="R22" i="334"/>
  <c r="J22" i="334"/>
  <c r="K22" i="334" s="1"/>
  <c r="I22" i="334"/>
  <c r="G22" i="334"/>
  <c r="E22" i="334"/>
  <c r="AQ21" i="334"/>
  <c r="AH21" i="334"/>
  <c r="V21" i="334"/>
  <c r="R21" i="334"/>
  <c r="J21" i="334"/>
  <c r="K21" i="334" s="1"/>
  <c r="I21" i="334"/>
  <c r="G21" i="334"/>
  <c r="E21" i="334"/>
  <c r="AQ20" i="334"/>
  <c r="AH20" i="334"/>
  <c r="V20" i="334"/>
  <c r="R20" i="334"/>
  <c r="J20" i="334"/>
  <c r="K20" i="334" s="1"/>
  <c r="I20" i="334"/>
  <c r="G20" i="334"/>
  <c r="E20" i="334"/>
  <c r="AQ19" i="334"/>
  <c r="AH19" i="334"/>
  <c r="V19" i="334"/>
  <c r="R19" i="334"/>
  <c r="T19" i="334" s="1"/>
  <c r="J19" i="334"/>
  <c r="K19" i="334" s="1"/>
  <c r="I19" i="334"/>
  <c r="G19" i="334"/>
  <c r="E19" i="334"/>
  <c r="AQ18" i="334"/>
  <c r="AH18" i="334"/>
  <c r="V18" i="334"/>
  <c r="R18" i="334"/>
  <c r="J18" i="334"/>
  <c r="K18" i="334" s="1"/>
  <c r="I18" i="334"/>
  <c r="G18" i="334"/>
  <c r="E18" i="334"/>
  <c r="AQ17" i="334"/>
  <c r="AH17" i="334"/>
  <c r="V17" i="334"/>
  <c r="R17" i="334"/>
  <c r="J17" i="334"/>
  <c r="K17" i="334" s="1"/>
  <c r="I17" i="334"/>
  <c r="G17" i="334"/>
  <c r="AQ16" i="334"/>
  <c r="AH16" i="334"/>
  <c r="V16" i="334"/>
  <c r="R16" i="334"/>
  <c r="J16" i="334"/>
  <c r="K16" i="334" s="1"/>
  <c r="I16" i="334"/>
  <c r="G16" i="334"/>
  <c r="E16" i="334"/>
  <c r="AQ15" i="334"/>
  <c r="AH15" i="334"/>
  <c r="V15" i="334"/>
  <c r="R15" i="334"/>
  <c r="T15" i="334" s="1"/>
  <c r="J15" i="334"/>
  <c r="K15" i="334" s="1"/>
  <c r="I15" i="334"/>
  <c r="G15" i="334"/>
  <c r="E15" i="334"/>
  <c r="AQ14" i="334"/>
  <c r="AH14" i="334"/>
  <c r="V14" i="334"/>
  <c r="R14" i="334"/>
  <c r="J14" i="334"/>
  <c r="K14" i="334" s="1"/>
  <c r="I14" i="334"/>
  <c r="G14" i="334"/>
  <c r="E14" i="334"/>
  <c r="AQ13" i="334"/>
  <c r="AH13" i="334"/>
  <c r="V13" i="334"/>
  <c r="R13" i="334"/>
  <c r="J13" i="334"/>
  <c r="K13" i="334" s="1"/>
  <c r="I13" i="334"/>
  <c r="G13" i="334"/>
  <c r="E13" i="334"/>
  <c r="AQ12" i="334"/>
  <c r="AH12" i="334"/>
  <c r="V12" i="334"/>
  <c r="R12" i="334"/>
  <c r="J12" i="334"/>
  <c r="K12" i="334" s="1"/>
  <c r="I12" i="334"/>
  <c r="G12" i="334"/>
  <c r="E12" i="334"/>
  <c r="V11" i="334"/>
  <c r="J11" i="334"/>
  <c r="K11" i="334" s="1"/>
  <c r="I11" i="334"/>
  <c r="G11" i="334"/>
  <c r="E11" i="334"/>
  <c r="AP35" i="334"/>
  <c r="AG8" i="334"/>
  <c r="R11" i="334"/>
  <c r="S34" i="334" l="1"/>
  <c r="T34" i="334"/>
  <c r="AI34" i="334" s="1"/>
  <c r="S33" i="334"/>
  <c r="T33" i="334"/>
  <c r="AI33" i="334" s="1"/>
  <c r="S32" i="334"/>
  <c r="S31" i="334"/>
  <c r="S30" i="334"/>
  <c r="S29" i="334"/>
  <c r="T28" i="334"/>
  <c r="S28" i="334"/>
  <c r="S27" i="334"/>
  <c r="T27" i="334"/>
  <c r="AI27" i="334" s="1"/>
  <c r="T26" i="334"/>
  <c r="AI26" i="334" s="1"/>
  <c r="S26" i="334"/>
  <c r="T25" i="334"/>
  <c r="T24" i="334"/>
  <c r="AI24" i="334" s="1"/>
  <c r="S23" i="334"/>
  <c r="T23" i="334"/>
  <c r="AI23" i="334" s="1"/>
  <c r="S22" i="334"/>
  <c r="T22" i="334"/>
  <c r="AI22" i="334" s="1"/>
  <c r="T21" i="334"/>
  <c r="AI21" i="334" s="1"/>
  <c r="T20" i="334"/>
  <c r="AI20" i="334" s="1"/>
  <c r="S19" i="334"/>
  <c r="S18" i="334"/>
  <c r="T18" i="334"/>
  <c r="AI18" i="334" s="1"/>
  <c r="S17" i="334"/>
  <c r="T16" i="334"/>
  <c r="AI16" i="334" s="1"/>
  <c r="S15" i="334"/>
  <c r="T14" i="334"/>
  <c r="AI14" i="334" s="1"/>
  <c r="S14" i="334"/>
  <c r="T13" i="334"/>
  <c r="T12" i="334"/>
  <c r="AI12" i="334" s="1"/>
  <c r="AI25" i="334"/>
  <c r="AI13" i="334"/>
  <c r="AI15" i="334"/>
  <c r="AI19" i="334"/>
  <c r="AI28" i="334"/>
  <c r="S13" i="334"/>
  <c r="S21" i="334"/>
  <c r="S25" i="334"/>
  <c r="S16" i="334"/>
  <c r="T17" i="334"/>
  <c r="AI17" i="334" s="1"/>
  <c r="S20" i="334"/>
  <c r="S24" i="334"/>
  <c r="T29" i="334"/>
  <c r="AI29" i="334" s="1"/>
  <c r="T30" i="334"/>
  <c r="AI30" i="334" s="1"/>
  <c r="T31" i="334"/>
  <c r="AI31" i="334" s="1"/>
  <c r="T32" i="334"/>
  <c r="AI32" i="334" s="1"/>
  <c r="S12" i="334"/>
  <c r="T11" i="334"/>
  <c r="S11" i="334"/>
  <c r="R35" i="334"/>
  <c r="AQ11" i="334"/>
  <c r="AQ35" i="334" s="1"/>
  <c r="K30" i="334"/>
  <c r="K31" i="334"/>
  <c r="AH11" i="334"/>
  <c r="I29" i="334"/>
  <c r="I32" i="334"/>
  <c r="AG35" i="334"/>
  <c r="T35" i="334" l="1"/>
  <c r="S35" i="334"/>
  <c r="AI11" i="334"/>
  <c r="AH35" i="334"/>
  <c r="AI35" i="334" l="1"/>
  <c r="AP10" i="304" l="1"/>
  <c r="AG10" i="304"/>
  <c r="Q10" i="304"/>
  <c r="E26" i="304" l="1"/>
  <c r="AG8" i="304" l="1"/>
  <c r="R11" i="304"/>
  <c r="AR35" i="304"/>
  <c r="AQ34" i="304"/>
  <c r="AH34" i="304"/>
  <c r="V34" i="304"/>
  <c r="R34" i="304"/>
  <c r="J34" i="304"/>
  <c r="I34" i="304" s="1"/>
  <c r="G34" i="304"/>
  <c r="E34" i="304"/>
  <c r="AQ33" i="304"/>
  <c r="AH33" i="304"/>
  <c r="V33" i="304"/>
  <c r="R33" i="304"/>
  <c r="J33" i="304"/>
  <c r="I33" i="304" s="1"/>
  <c r="G33" i="304"/>
  <c r="E33" i="304"/>
  <c r="AW32" i="304"/>
  <c r="AQ32" i="304"/>
  <c r="AH32" i="304"/>
  <c r="V32" i="304"/>
  <c r="R32" i="304"/>
  <c r="J32" i="304"/>
  <c r="K32" i="304" s="1"/>
  <c r="G32" i="304"/>
  <c r="E32" i="304"/>
  <c r="AQ31" i="304"/>
  <c r="AH31" i="304"/>
  <c r="V31" i="304"/>
  <c r="R31" i="304"/>
  <c r="J31" i="304"/>
  <c r="I31" i="304" s="1"/>
  <c r="G31" i="304"/>
  <c r="E31" i="304"/>
  <c r="AQ30" i="304"/>
  <c r="AH30" i="304"/>
  <c r="V30" i="304"/>
  <c r="R30" i="304"/>
  <c r="J30" i="304"/>
  <c r="I30" i="304" s="1"/>
  <c r="G30" i="304"/>
  <c r="E30" i="304"/>
  <c r="AQ29" i="304"/>
  <c r="AH29" i="304"/>
  <c r="V29" i="304"/>
  <c r="R29" i="304"/>
  <c r="J29" i="304"/>
  <c r="K29" i="304" s="1"/>
  <c r="G29" i="304"/>
  <c r="E29" i="304"/>
  <c r="AQ28" i="304"/>
  <c r="AH28" i="304"/>
  <c r="V28" i="304"/>
  <c r="J28" i="304"/>
  <c r="I28" i="304" s="1"/>
  <c r="G28" i="304"/>
  <c r="E28" i="304"/>
  <c r="AQ27" i="304"/>
  <c r="AH27" i="304"/>
  <c r="V27" i="304"/>
  <c r="R27" i="304"/>
  <c r="J27" i="304"/>
  <c r="K27" i="304" s="1"/>
  <c r="G27" i="304"/>
  <c r="E27" i="304"/>
  <c r="AQ26" i="304"/>
  <c r="AH26" i="304"/>
  <c r="V26" i="304"/>
  <c r="R26" i="304"/>
  <c r="J26" i="304"/>
  <c r="K26" i="304" s="1"/>
  <c r="G26" i="304"/>
  <c r="AQ25" i="304"/>
  <c r="AH25" i="304"/>
  <c r="V25" i="304"/>
  <c r="R25" i="304"/>
  <c r="J25" i="304"/>
  <c r="I25" i="304" s="1"/>
  <c r="G25" i="304"/>
  <c r="E25" i="304"/>
  <c r="AQ24" i="304"/>
  <c r="AH24" i="304"/>
  <c r="V24" i="304"/>
  <c r="R24" i="304"/>
  <c r="J24" i="304"/>
  <c r="I24" i="304" s="1"/>
  <c r="G24" i="304"/>
  <c r="E24" i="304"/>
  <c r="AQ23" i="304"/>
  <c r="AH23" i="304"/>
  <c r="V23" i="304"/>
  <c r="R23" i="304"/>
  <c r="J23" i="304"/>
  <c r="I23" i="304" s="1"/>
  <c r="G23" i="304"/>
  <c r="E23" i="304"/>
  <c r="AQ22" i="304"/>
  <c r="AH22" i="304"/>
  <c r="V22" i="304"/>
  <c r="R22" i="304"/>
  <c r="J22" i="304"/>
  <c r="I22" i="304" s="1"/>
  <c r="G22" i="304"/>
  <c r="E22" i="304"/>
  <c r="AQ21" i="304"/>
  <c r="AH21" i="304"/>
  <c r="V21" i="304"/>
  <c r="R21" i="304"/>
  <c r="J21" i="304"/>
  <c r="I21" i="304" s="1"/>
  <c r="G21" i="304"/>
  <c r="E21" i="304"/>
  <c r="AQ20" i="304"/>
  <c r="AH20" i="304"/>
  <c r="V20" i="304"/>
  <c r="R20" i="304"/>
  <c r="J20" i="304"/>
  <c r="I20" i="304" s="1"/>
  <c r="G20" i="304"/>
  <c r="E20" i="304"/>
  <c r="AQ19" i="304"/>
  <c r="AH19" i="304"/>
  <c r="V19" i="304"/>
  <c r="R19" i="304"/>
  <c r="J19" i="304"/>
  <c r="I19" i="304" s="1"/>
  <c r="G19" i="304"/>
  <c r="E19" i="304"/>
  <c r="AQ18" i="304"/>
  <c r="AH18" i="304"/>
  <c r="V18" i="304"/>
  <c r="R18" i="304"/>
  <c r="J18" i="304"/>
  <c r="I18" i="304" s="1"/>
  <c r="G18" i="304"/>
  <c r="E18" i="304"/>
  <c r="AQ17" i="304"/>
  <c r="AH17" i="304"/>
  <c r="V17" i="304"/>
  <c r="R17" i="304"/>
  <c r="J17" i="304"/>
  <c r="I17" i="304" s="1"/>
  <c r="G17" i="304"/>
  <c r="E17" i="304"/>
  <c r="AQ16" i="304"/>
  <c r="AH16" i="304"/>
  <c r="V16" i="304"/>
  <c r="R16" i="304"/>
  <c r="J16" i="304"/>
  <c r="I16" i="304" s="1"/>
  <c r="G16" i="304"/>
  <c r="E16" i="304"/>
  <c r="AQ15" i="304"/>
  <c r="AH15" i="304"/>
  <c r="V15" i="304"/>
  <c r="R15" i="304"/>
  <c r="J15" i="304"/>
  <c r="I15" i="304" s="1"/>
  <c r="G15" i="304"/>
  <c r="E15" i="304"/>
  <c r="AQ14" i="304"/>
  <c r="AH14" i="304"/>
  <c r="V14" i="304"/>
  <c r="R14" i="304"/>
  <c r="J14" i="304"/>
  <c r="I14" i="304" s="1"/>
  <c r="G14" i="304"/>
  <c r="E14" i="304"/>
  <c r="AQ13" i="304"/>
  <c r="AH13" i="304"/>
  <c r="V13" i="304"/>
  <c r="R13" i="304"/>
  <c r="J13" i="304"/>
  <c r="I13" i="304" s="1"/>
  <c r="G13" i="304"/>
  <c r="E13" i="304"/>
  <c r="AQ12" i="304"/>
  <c r="AH12" i="304"/>
  <c r="V12" i="304"/>
  <c r="R12" i="304"/>
  <c r="J12" i="304"/>
  <c r="I12" i="304" s="1"/>
  <c r="G12" i="304"/>
  <c r="E12" i="304"/>
  <c r="V11" i="304"/>
  <c r="J11" i="304"/>
  <c r="I11" i="304" s="1"/>
  <c r="G11" i="304"/>
  <c r="E11" i="304"/>
  <c r="AQ11" i="304"/>
  <c r="AG35" i="304"/>
  <c r="S32" i="304" l="1"/>
  <c r="S30" i="304"/>
  <c r="I26" i="304"/>
  <c r="I27" i="304"/>
  <c r="I29" i="304"/>
  <c r="K30" i="304"/>
  <c r="K28" i="304"/>
  <c r="I32" i="304"/>
  <c r="K33" i="304"/>
  <c r="K34" i="304"/>
  <c r="K11" i="304"/>
  <c r="T28" i="304"/>
  <c r="AI28" i="304" s="1"/>
  <c r="K31" i="304"/>
  <c r="T33" i="304"/>
  <c r="AI33" i="304" s="1"/>
  <c r="T34" i="304"/>
  <c r="AI34" i="304" s="1"/>
  <c r="K12" i="304"/>
  <c r="K13" i="304"/>
  <c r="K14" i="304"/>
  <c r="K15" i="304"/>
  <c r="K16" i="304"/>
  <c r="K17" i="304"/>
  <c r="K18" i="304"/>
  <c r="K19" i="304"/>
  <c r="K20" i="304"/>
  <c r="K21" i="304"/>
  <c r="K22" i="304"/>
  <c r="K23" i="304"/>
  <c r="K24" i="304"/>
  <c r="K25" i="304"/>
  <c r="S28" i="304"/>
  <c r="T31" i="304"/>
  <c r="AI31" i="304" s="1"/>
  <c r="T30" i="304"/>
  <c r="AI30" i="304" s="1"/>
  <c r="T12" i="304"/>
  <c r="AI12" i="304" s="1"/>
  <c r="T13" i="304"/>
  <c r="AI13" i="304" s="1"/>
  <c r="T14" i="304"/>
  <c r="AI14" i="304" s="1"/>
  <c r="T15" i="304"/>
  <c r="AI15" i="304" s="1"/>
  <c r="T16" i="304"/>
  <c r="AI16" i="304" s="1"/>
  <c r="T17" i="304"/>
  <c r="AI17" i="304" s="1"/>
  <c r="T18" i="304"/>
  <c r="AI18" i="304" s="1"/>
  <c r="T19" i="304"/>
  <c r="AI19" i="304" s="1"/>
  <c r="T20" i="304"/>
  <c r="AI20" i="304" s="1"/>
  <c r="T21" i="304"/>
  <c r="AI21" i="304" s="1"/>
  <c r="T22" i="304"/>
  <c r="AI22" i="304" s="1"/>
  <c r="T29" i="304"/>
  <c r="AI29" i="304" s="1"/>
  <c r="T32" i="304"/>
  <c r="AI32" i="304" s="1"/>
  <c r="T27" i="304"/>
  <c r="AI27" i="304" s="1"/>
  <c r="T26" i="304"/>
  <c r="AI26" i="304" s="1"/>
  <c r="S26" i="304"/>
  <c r="T25" i="304"/>
  <c r="AI25" i="304" s="1"/>
  <c r="T23" i="304"/>
  <c r="AI23" i="304" s="1"/>
  <c r="T24" i="304"/>
  <c r="AI24" i="304" s="1"/>
  <c r="AH11" i="304"/>
  <c r="AQ35" i="304"/>
  <c r="S27" i="304"/>
  <c r="S29" i="304"/>
  <c r="S31" i="304"/>
  <c r="R35" i="304"/>
  <c r="T11" i="304"/>
  <c r="S11" i="304"/>
  <c r="S12" i="304"/>
  <c r="S13" i="304"/>
  <c r="S14" i="304"/>
  <c r="S15" i="304"/>
  <c r="S16" i="304"/>
  <c r="S17" i="304"/>
  <c r="S18" i="304"/>
  <c r="S19" i="304"/>
  <c r="S20" i="304"/>
  <c r="S21" i="304"/>
  <c r="S22" i="304"/>
  <c r="S23" i="304"/>
  <c r="S24" i="304"/>
  <c r="S25" i="304"/>
  <c r="S33" i="304"/>
  <c r="S34" i="304"/>
  <c r="AP35" i="304"/>
  <c r="T35" i="304" l="1"/>
  <c r="AH35" i="304"/>
  <c r="AI11" i="304"/>
  <c r="S35" i="304"/>
  <c r="AI35" i="304" l="1"/>
</calcChain>
</file>

<file path=xl/sharedStrings.xml><?xml version="1.0" encoding="utf-8"?>
<sst xmlns="http://schemas.openxmlformats.org/spreadsheetml/2006/main" count="11380" uniqueCount="277">
  <si>
    <t>ENGINEER / OPERATOR ON DUTY</t>
  </si>
  <si>
    <t>BDOM DAILY OPERATION REPORT</t>
  </si>
  <si>
    <t>6am - 2pm</t>
  </si>
  <si>
    <t>WATER NETWORK</t>
  </si>
  <si>
    <t>2pm - 10pm</t>
  </si>
  <si>
    <t>10pm - 6am</t>
  </si>
  <si>
    <t xml:space="preserve">LOCATION: </t>
  </si>
  <si>
    <t>Villamor Pump Station and Reservoir</t>
  </si>
  <si>
    <t>DATE</t>
  </si>
  <si>
    <t>UNIT</t>
  </si>
  <si>
    <t>OPERATIONAL STATUS</t>
  </si>
  <si>
    <t>Min</t>
  </si>
  <si>
    <t>Target</t>
  </si>
  <si>
    <t>Max</t>
  </si>
  <si>
    <t>Suction Line  (900mm)</t>
  </si>
  <si>
    <t>Discharge Line  (1600mm)</t>
  </si>
  <si>
    <t>Reservoir MIN/MAX (m)</t>
  </si>
  <si>
    <t>Operational Pumps</t>
  </si>
  <si>
    <t>Green</t>
  </si>
  <si>
    <t>Orange</t>
  </si>
  <si>
    <t>RED</t>
  </si>
  <si>
    <t>MIN SPEED (RPM)</t>
  </si>
  <si>
    <t>MULTIPLIER</t>
  </si>
  <si>
    <t>Totalizer KWHR</t>
  </si>
  <si>
    <t>Max KwHr</t>
  </si>
  <si>
    <t>Max KwHr/ML</t>
  </si>
  <si>
    <t>VALVE SETTING</t>
  </si>
  <si>
    <t>RESERVOIR REFILL</t>
  </si>
  <si>
    <t>Res. Chl.</t>
  </si>
  <si>
    <t>m of H2O</t>
  </si>
  <si>
    <t>MLD</t>
  </si>
  <si>
    <t>m3</t>
  </si>
  <si>
    <t>ML</t>
  </si>
  <si>
    <t>1.3m - 10m</t>
  </si>
  <si>
    <t>3B+2S</t>
  </si>
  <si>
    <t>&gt;0 to &lt;1185</t>
  </si>
  <si>
    <t>0% - 100%</t>
  </si>
  <si>
    <t>0.3 - 1.5</t>
  </si>
  <si>
    <t>PLANT STATUS</t>
  </si>
  <si>
    <t>Time</t>
  </si>
  <si>
    <t>Suction</t>
  </si>
  <si>
    <t>Discharge</t>
  </si>
  <si>
    <t>Plant Status</t>
  </si>
  <si>
    <t xml:space="preserve">Pressure Requirement </t>
  </si>
  <si>
    <t>Change in Pressure Setting / Requirement</t>
  </si>
  <si>
    <t>Instructed By:</t>
  </si>
  <si>
    <t>i2o pressure</t>
  </si>
  <si>
    <t>Suction Flow Rate</t>
  </si>
  <si>
    <t>Discharge  Flow Rate</t>
  </si>
  <si>
    <t>Total Production</t>
  </si>
  <si>
    <t>Hourly Production (1600mm)</t>
  </si>
  <si>
    <t>Reservoir Level A</t>
  </si>
  <si>
    <t>Reservoir Level B</t>
  </si>
  <si>
    <t>No of units in operation</t>
  </si>
  <si>
    <t>Motor Speed  (RPM)</t>
  </si>
  <si>
    <t>Power Consumption Meralco rdg</t>
  </si>
  <si>
    <t>Power Consumption ATS rdg (KWHr)</t>
  </si>
  <si>
    <t>Hourly Energy Consumption (KWHr)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</si>
  <si>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</si>
  <si>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MOV 1 SP1</t>
  </si>
  <si>
    <t>MOV 2 SP2</t>
  </si>
  <si>
    <t>MOV 3 BP1</t>
  </si>
  <si>
    <t>MOV 4 BP2</t>
  </si>
  <si>
    <t>MOV 5 BP3</t>
  </si>
  <si>
    <t>Reservoir      Inlet        XCVI</t>
  </si>
  <si>
    <t>Totalizer Reading</t>
  </si>
  <si>
    <t>Reservoir  Hourly Refill         XCV4</t>
  </si>
  <si>
    <t>Chlorine Residual</t>
  </si>
  <si>
    <t>Hourly Remarks</t>
  </si>
  <si>
    <t>Details</t>
  </si>
  <si>
    <t>Code</t>
  </si>
  <si>
    <t>SOUTH BOOSTER OPERATION OPERATORS</t>
  </si>
  <si>
    <t>From</t>
  </si>
  <si>
    <t>To</t>
  </si>
  <si>
    <t>psi</t>
  </si>
  <si>
    <t>(m)</t>
  </si>
  <si>
    <t>SP1</t>
  </si>
  <si>
    <t>SP2</t>
  </si>
  <si>
    <t>BP1</t>
  </si>
  <si>
    <t>BP2</t>
  </si>
  <si>
    <t>BP3</t>
  </si>
  <si>
    <t>BP4</t>
  </si>
  <si>
    <t>BP5</t>
  </si>
  <si>
    <t>BP6</t>
  </si>
  <si>
    <t>DVO</t>
  </si>
  <si>
    <t>mg /l</t>
  </si>
  <si>
    <t>Automatic - i2O</t>
  </si>
  <si>
    <t>AI</t>
  </si>
  <si>
    <t>Automatic - Pressure Setting</t>
  </si>
  <si>
    <t>A.ONG</t>
  </si>
  <si>
    <t>N/A</t>
  </si>
  <si>
    <t>AP</t>
  </si>
  <si>
    <t>Manual Operation</t>
  </si>
  <si>
    <t>MO</t>
  </si>
  <si>
    <t>Scheduled Shutdown</t>
  </si>
  <si>
    <t>SS</t>
  </si>
  <si>
    <t>Start Up Error</t>
  </si>
  <si>
    <t>SU</t>
  </si>
  <si>
    <t>Shutdown Error</t>
  </si>
  <si>
    <t>SE</t>
  </si>
  <si>
    <t xml:space="preserve">A ONG </t>
  </si>
  <si>
    <t>Normal operation schedule</t>
  </si>
  <si>
    <t>Error - General</t>
  </si>
  <si>
    <t>E</t>
  </si>
  <si>
    <t>Power Interruption</t>
  </si>
  <si>
    <t>PI</t>
  </si>
  <si>
    <t>Water Interruption</t>
  </si>
  <si>
    <t>WI</t>
  </si>
  <si>
    <t>Equipment Maintenance</t>
  </si>
  <si>
    <t>EM</t>
  </si>
  <si>
    <t>UNITS</t>
  </si>
  <si>
    <t>PRESSURE</t>
  </si>
  <si>
    <t>Atmospheric Pressure</t>
  </si>
  <si>
    <t>Additional 3psi to normal target discharge pressure as request OF Engr. Edmundo Llagas Jr  (SPM)</t>
  </si>
  <si>
    <t>bar</t>
  </si>
  <si>
    <t>atm</t>
  </si>
  <si>
    <t>kPA</t>
  </si>
  <si>
    <t>Convert Pressure (Enter Unit and Value)</t>
  </si>
  <si>
    <t>A ONG</t>
  </si>
  <si>
    <t>FLOW</t>
  </si>
  <si>
    <t>TOTAL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</si>
  <si>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</si>
  <si>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NOTABLE REMARKS FOR THE DAY :</t>
  </si>
  <si>
    <t>Liter/sec</t>
  </si>
  <si>
    <t>2B</t>
  </si>
  <si>
    <t xml:space="preserve">  </t>
  </si>
  <si>
    <t>FIDEL RAMOS</t>
  </si>
  <si>
    <t>TARGET DISCHARGE PRESSURE SET TO  75 PSI @ 5:01 AM AS PER SCHEDULE</t>
  </si>
  <si>
    <t>GLITTERS SY</t>
  </si>
  <si>
    <t>ANDRO MIRAFLOR</t>
  </si>
  <si>
    <t>3B+1S</t>
  </si>
  <si>
    <t>TARGET DISCHARGE PRESSURE SET TO  83 PSI @ 6:01 AM TO 12:01 PM AS PER SCHEDULE</t>
  </si>
  <si>
    <t>Additional 3 psi to target discharge pressure from 12:01 am to 5am as per request of Engr.Frances Morla (SPM-South), due to shifting of WSR and Posadas Influence area.</t>
  </si>
  <si>
    <t>Target Discharge Pressure set to 66psi @ 12:01 am as per request of Engr.FRANCIS MORLA (SPM-South)</t>
  </si>
  <si>
    <t>PAUL LABIAN</t>
  </si>
  <si>
    <t>2B+1S</t>
  </si>
  <si>
    <t xml:space="preserve"> </t>
  </si>
  <si>
    <t>BP1 - STARTED @ 6:00 AM TO MEET 83 PSI TARGET DISCHARGE PRESSURE</t>
  </si>
  <si>
    <t>TARGET DISCHARGE PRESSURE SET TO  81 PSI @ 12:01 PM TO 5:01 PM AS PER SCHEDULE</t>
  </si>
  <si>
    <t>TARGET DISCHARGE PRESSURE SET TO 78 PSI @ 5:01 PM TO 7:01PM AS PER SCHEDULE</t>
  </si>
  <si>
    <t>BP3 - STOPPED @ 7:00 PM DUE TO HIGH DISCHARGE</t>
  </si>
  <si>
    <t>TARGET DISCHARGE PRESSURE SET TO 76 PSI @ 7:01 PM TO 10:01 PM AS PER SCHEDULE</t>
  </si>
  <si>
    <t>SP1 - STOPPED @ 10:00 PM DUE TO EXCESS CAPACITY</t>
  </si>
  <si>
    <t>TARGET DISCHARGE PRESSURE SET TO 66PSI @ 10:01 PM TO 12:01 PM AS PER SCHEDULE</t>
  </si>
  <si>
    <t>BP1 - STOPPED @ 7:00 PM DUE TO HIGH DISCHARGE</t>
  </si>
  <si>
    <t>BP3 - STARTED @ 6:00 AM TO MEET 83 PSI TARGET DISCHARGE PRESSURE</t>
  </si>
  <si>
    <t>SP1 - STARTED @ 6:01 AM TO MEET 83 PSI TARGET DISCHARGE PRESSURE</t>
  </si>
  <si>
    <t>XCV1 - OPENED @ 10:01 PM (35%)</t>
  </si>
  <si>
    <t>XCV1- INCREASE OPENING  @ 12:00 AM (40%)</t>
  </si>
  <si>
    <t>XCV1- CLOSED @ 3:36 AM,WATER  ELEVATION  (9.5M)</t>
  </si>
  <si>
    <t>Additional 3 psi to target discharge pressure from 12:01 PM to 5am (MARCH 01, 2016) as per request of Engr. Frances Morla (SPM-South), due to shifting of WSR and Posadas Influence area.</t>
  </si>
  <si>
    <t>XCV2 - OPENED @ 10:01 PM (30%)</t>
  </si>
  <si>
    <t>XCV2- INCREASE OPENING  @ 12:00 AM (40%)</t>
  </si>
  <si>
    <t>XCV2- CLOSED @ 4:07 AM,WATER  ELEVATION  (9.5M)</t>
  </si>
  <si>
    <t>Additional 3 psi to target discharge pressure from 12:01 PM to 5am (MARCH 02, 2016) as per request of Engr. Frances Morla (SPM-South), due to shifting of WSR and Posadas Influence area.</t>
  </si>
  <si>
    <t>BP1 - STARTED @ 11:00 PM TO MEET 66 PSI TARGET DISCHARGE PRESSURE</t>
  </si>
  <si>
    <t>BP2 - STOPPED @ 11:00 PM DUE TO TERMINATION FOR POWER SUPPLY OF NEW PANEL SOFT STARTER</t>
  </si>
  <si>
    <t>BP2 - STARTED @ 1:45 AM TO MEET 66 PSI TARGET DISCHARGE PRESSURE</t>
  </si>
  <si>
    <t>BP1 - STOPPED @ 1:46 AM DUE TO HIGH DISCHARGE</t>
  </si>
  <si>
    <t>XCV1- CLOSED @ 3:55 AM,WATER  ELEVATION  (9.5M)</t>
  </si>
  <si>
    <t>TARGET DISCHARGE PRESSURE SET TO  83 PSI @ 6:00 AM TO 12:01 PM AS PER SCHEDULE</t>
  </si>
  <si>
    <t>Additional 3 psi to target discharge pressure from 12:01 PM to 5am (MARCH 3, 2016) as per request of Engr. Frances Morla (SPM-South), due to shifting of WSR and Posadas Influence area.</t>
  </si>
  <si>
    <t>XCV2 - OPENED @ 10:01 PM (35%)</t>
  </si>
  <si>
    <t>XCV2- CLOSED @ 4:00 AM,WATER  ELEVATION  (9.5M)</t>
  </si>
  <si>
    <t>Additional 3 psi to target discharge pressure from 12:01 PM to 5am (MARCH 4, 2016) as per request of Engr. Frances Morla (SPM-South), due to shifting of WSR and Posadas Influence area.</t>
  </si>
  <si>
    <t>XCV1- CLOSED @ 2:55 AM,WATER  ELEVATION  (9.5M)</t>
  </si>
  <si>
    <t>Additional 3 psi to target discharge pressure from 12:01 PM to 5am (MARCH 5, 2016) as per request of Engr. Frances Morla (SPM-South), due to shifting of WSR and Posadas Influence area.</t>
  </si>
  <si>
    <t>BP3 - STOPPED @ 8:00 PM DUE TO HIGH DISCHARGE</t>
  </si>
  <si>
    <t>XCV2 - OPENED @ 10:01 PM (40%)</t>
  </si>
  <si>
    <t>XCV2- CLOSED @ 2:55 AM,WATER  ELEVATION  (9.5M)</t>
  </si>
  <si>
    <t>XCV2- INCREASE OPENING  @ 12:00 AM (46%)</t>
  </si>
  <si>
    <t>9..2</t>
  </si>
  <si>
    <t>XCV2- CLOSED @ 4:10 AM,WATER  ELEVATION  (9.5M)</t>
  </si>
  <si>
    <t>Additional 3 psi to target discharge pressure from 12:01 PM to 5am (MARCH 6, 2016) as per request of Engr. Frances Morla (SPM-South), due to shifting of WSR and Posadas Influence area.</t>
  </si>
  <si>
    <t>XCV1 - OPENED @ 10:01 PM (40%)</t>
  </si>
  <si>
    <t>XCV1- INCREASE OPENING  @ 12:00 AM (45%)</t>
  </si>
  <si>
    <t>XCV1- CLOSED @ 2:42 AM,WATER  ELEVATION  (9.5M)</t>
  </si>
  <si>
    <t>Additional 3 psi to target discharge pressure from 12:01 PM to 5am (MARCH 7, 2016) as per request of Engr. Frances Morla (SPM-South), due to shifting of WSR and Posadas Influence area.</t>
  </si>
  <si>
    <t>XCV2 - OPENED @ 10:01 PM (43%)</t>
  </si>
  <si>
    <t>XCV2- INCREASE OPENING  @ 12:00 AM (47%)</t>
  </si>
  <si>
    <t>Additional 3 psi to target discharge pressure from 12:01 PM to 5am (MARCH 8, 2016) as per request of Engr. Frances Morla (SPM-South), due to shifting of WSR and Posadas Influence area.</t>
  </si>
  <si>
    <t>BP1 - STOPPED @ 8:00 PM DUE TO HIGH DISCHARGE</t>
  </si>
  <si>
    <t>XCV1- INCREASE OPENING  @ 12:00 AM (47%)</t>
  </si>
  <si>
    <t>XCV1- CLOSED @ 2:40 AM,WATER  ELEVATION  (9.5M)</t>
  </si>
  <si>
    <t>Additional 3 psi to target discharge pressure from 12:01 PM to 5am (MARCH 9, 2016) as per request of Engr. Frances Morla (SPM-South), due to shifting of WSR and Posadas Influence area.</t>
  </si>
  <si>
    <t>XCV2- INCREASE OPENING  @ 12:00 AM (45%)</t>
  </si>
  <si>
    <t>XCV2- CLOSED @ 4:25 AM,WATER  ELEVATION  (9.5M)</t>
  </si>
  <si>
    <t>Additional 3 psi to target discharge pressure from 12:01 PM to 5am (MARCH 10, 2016) as per request of Engr. Frances Morla (SPM-South), due to shifting of WSR and Posadas Influence area.</t>
  </si>
  <si>
    <t>XCV1- CLOSED @ 4:25 AM,WATER  ELEVATION  (9.5M)</t>
  </si>
  <si>
    <t>Additional 3 psi to target discharge pressure from 12:01 PM to 5am (MARCH 11, 2016) as per request of Engr. Frances Morla (SPM-South), due to shifting of WSR and Posadas Influence area.</t>
  </si>
  <si>
    <t>XCV2- CLOSED @ 3:56 AM,WATER  ELEVATION  (9.5M)</t>
  </si>
  <si>
    <t>Additional 3 psi to target discharge pressure from 12:01 PM to 5am (MARCH 12, 2016) as per request of Engr. Frances Morla (SPM-South), due to shifting of WSR and Posadas Influence area.</t>
  </si>
  <si>
    <t>BP1 - STOPPED @ 9:00 PM DUE TO HIGH DISCHARGE</t>
  </si>
  <si>
    <t>XCV1 - OPENED @ 10:01 PM (44%)</t>
  </si>
  <si>
    <t>XCV1- INCREASE OPENING  @ 12:00 AM (50%)</t>
  </si>
  <si>
    <t>XCV1- CLOSED @ 4:35 AM,WATER  ELEVATION  (9.5M)</t>
  </si>
  <si>
    <t>Additional 3 psi to target discharge pressure from 12:01 PM to 5am (MARCH 13, 2016) as per request of Engr. Frances Morla (SPM-South), due to shifting of WSR and Posadas Influence area.</t>
  </si>
  <si>
    <t>XCV2 - OPENED @ 10:01 PM (46%)</t>
  </si>
  <si>
    <t>XCV2- INCREASE OPENING  @ 12:00 AM (51%)</t>
  </si>
  <si>
    <t>XCV2- CLOSED @ 3:37 AM,WATER  ELEVATION  (9.5M)</t>
  </si>
  <si>
    <t>Additional 3 psi to target discharge pressure from 12:01 PM to 5am (MARCH 14, 2016) as per request of Engr. Frances Morla (SPM-South), due to shifting of WSR and Posadas Influence area.</t>
  </si>
  <si>
    <t>XCV1 - OPENED @ 10:01 PM (46%)</t>
  </si>
  <si>
    <t>BP1 - STARTED @9:01 PM DUE TO PREVENTIVE MAINTENANCE</t>
  </si>
  <si>
    <t>BP3 - STOPPED @9:00 PM DUE TO PREVENTIVE MAINTENANCE</t>
  </si>
  <si>
    <t>BP2 - STOPPED @ 11:00 PM DUE TO PREVENTIVE MAINTENANCE</t>
  </si>
  <si>
    <t>BP3 - STARTED @ 11:01 PM DUE TO PREVENTIVE MAINTENANCE</t>
  </si>
  <si>
    <t>XCV1- INCREASE OPENING  @ 12:00 AM (55%)</t>
  </si>
  <si>
    <t>XCV1- CLOSED @ 3:23 AM,WATER  ELEVATION  (9.5M)</t>
  </si>
  <si>
    <t>BP2 - STARTED @ 6:00 AM TO MEET 83 PSI TARGET DISCHARGE PRESSURE</t>
  </si>
  <si>
    <t>Additional 3 psi to target discharge pressure from 12:01 PM to 5am (MARCH 15, 2016) as per request of Engr. Frances Morla (SPM-South), due to shifting of WSR and Posadas Influence area.</t>
  </si>
  <si>
    <t>XCV2 - OPENED @ 10:01 PM (45%)</t>
  </si>
  <si>
    <t>XCV2- CLOSED @ 3:38 AM,WATER  ELEVATION  (9.5M)</t>
  </si>
  <si>
    <t>Additional 3 psi to target discharge pressure from 12:01 PM to 5am (MARCH 16, 2016) as per request of Engr. Frances Morla (SPM-South), due to shifting of WSR and Posadas Influence area.</t>
  </si>
  <si>
    <t>XCV1 - OPENED @ 10:01 PM (45%)</t>
  </si>
  <si>
    <t>XCV1- INCREASE OPENING  @ 12:00 AM (51%)</t>
  </si>
  <si>
    <t>Additional 3 psi to target discharge pressure from 12:01 PM to 5am (MARCH 17, 2016) as per request of Engr. Frances Morla (SPM-South), due to shifting of WSR and Posadas Influence area.</t>
  </si>
  <si>
    <t>XCV2- INCREASE OPENING  @ 12:00 AM (50%)</t>
  </si>
  <si>
    <t>XCV2- CLOSED @ 3:14 AM,WATER  ELEVATION  (9.5M)</t>
  </si>
  <si>
    <t>Additional 3 psi to target discharge pressure from 12:01 PM to 5am (MARCH 18, 2016) as per request of Engr. Frances Morla (SPM-South), due to shifting of WSR and Posadas Influence area.</t>
  </si>
  <si>
    <t>XCV1- CLOSED @ 3:45 AM,WATER  ELEVATION  (9.5M)</t>
  </si>
  <si>
    <t>SP1 - STARTED @ 6:22 AM TO MEET 83 PSI TARGET DISCHARGE PRESSURE</t>
  </si>
  <si>
    <t>MERALCO POWER FLUCTUATION @ 10:02AM</t>
  </si>
  <si>
    <t>ALL PUMP STOPPED DUE TO POWER FLUCTUATION @ 10:02AM</t>
  </si>
  <si>
    <t>BP2 POWER RESUME @ 10:04AM</t>
  </si>
  <si>
    <t>BP3 POWER RESUME @ 10:06AM</t>
  </si>
  <si>
    <t>BP1 POWER RESUME @ 10:08AM</t>
  </si>
  <si>
    <t>SP1 POWER RESUME @ 10:10AM</t>
  </si>
  <si>
    <t>Additional 3 psi to target discharge pressure from 12:01 PM to 5am (MARCH 19, 2016) as per request of Engr. Frances Morla (SPM-South), due to shifting of WSR and Posadas Influence area.</t>
  </si>
  <si>
    <t>XCV2- CLOSED @ 5:10 AM,WATER  ELEVATION  (9.5M)</t>
  </si>
  <si>
    <t>Additional 3 psi to target discharge pressure from 12:01 PM to 5am (MARCH 20, 2016) as per request of Engr. Frances Morla (SPM-South), due to shifting of WSR and Posadas Influence area.</t>
  </si>
  <si>
    <t>SP1 - STARTED @ 7:01 AM TO MEET 83 PSI TARGET DISCHARGE PRESSURE</t>
  </si>
  <si>
    <t>3B</t>
  </si>
  <si>
    <t>XCV1- CLOSED @ 4:00 AM,WATER  ELEVATION  (9.5M)</t>
  </si>
  <si>
    <t>Additional 3 psi to target discharge pressure from 12:01 PM to 5am (MARCH 21, 2016) as per request of Engr. Frances Morla (SPM-South), due to shifting of WSR and Posadas Influence area.</t>
  </si>
  <si>
    <t>XCV2 - OPENED @ 10:01 PM (50%)</t>
  </si>
  <si>
    <t>XCV2- INCREASE OPENING  @ 12:00 AM (60%)</t>
  </si>
  <si>
    <t>XCV2- CLOSED @ 4:01 AM,WATER  ELEVATION  (9.5M)</t>
  </si>
  <si>
    <t>Additional 3 psi to target discharge pressure from 12:01 PM to 5am (MARCH 22, 2016) as per request of Engr. Frances Morla (SPM-South), due to shifting of WSR and Posadas Influence area.</t>
  </si>
  <si>
    <t>XCV1- CLOSED @ 5:01 AM,WATER  ELEVATION  (9.5M)</t>
  </si>
  <si>
    <t>Additional 3 psi to target discharge pressure from 12:01 PM to 5am (MARCH 23, 2016) as per request of Engr. Frances Morla (SPM-South), due to shifting of WSR and Posadas Influence area.</t>
  </si>
  <si>
    <t>XCV2- INCREASE OPENING  @ 12:00 AM (55%)</t>
  </si>
  <si>
    <t>XCV2- CLOSED @ 3:35 AM,WATER  ELEVATION  (9.5M)</t>
  </si>
  <si>
    <t>Additional 3 psi to target discharge pressure from 12:01 PM to 5am (MARCH 24, 2016) as per request of Engr. Frances Morla (SPM-South), due to shifting of WSR and Posadas Influence area.</t>
  </si>
  <si>
    <t>SP1 - STARTED @ 9:00 AM TO MEET 83 PSI TARGET DISCHARGE PRESSURE</t>
  </si>
  <si>
    <t>XCV1- CLOSED @ 2:46 AM,WATER  ELEVATION  (9.5M)</t>
  </si>
  <si>
    <t>Additional 3 psi to target discharge pressure from 12:01 PM to 5am (MARCH 25, 2016) as per request of Engr. Frances Morla (SPM-South), due to shifting of WSR and Posadas Influence area.</t>
  </si>
  <si>
    <t>SP1 - STARTED @ 9:01 AM TO MEET 83 PSI TARGET DISCHARGE PRESSURE</t>
  </si>
  <si>
    <t>XCV2- CLOSED @ 2:15 AM,WATER  ELEVATION  (9.5M)</t>
  </si>
  <si>
    <t>Additional 3 psi to target discharge pressure from 12:01 PM to 5am (MARCH 26, 2016) as per request of Engr. Frances Morla (SPM-South), due to shifting of WSR and Posadas Influence area.</t>
  </si>
  <si>
    <t>SP1 - STARTED @ 7:00 AM TO MEET 83 PSI TARGET DISCHARGE PRESSURE</t>
  </si>
  <si>
    <t>XCV1- CLOSED @ 3:00 AM,WATER  ELEVATION  (9.5M)</t>
  </si>
  <si>
    <t>Additional 3 psi to target discharge pressure from 12:01 PM to 5am (MARCH 27, 2016) as per request of Engr. Frances Morla (SPM-South), due to shifting of WSR and Posadas Influence area.</t>
  </si>
  <si>
    <t>SP1 - STARTED @ 8:00 AM TO MEET 83 PSI TARGET DISCHARGE PRESSURE</t>
  </si>
  <si>
    <t>XCV2- CLOSED @ 2:30 AM,WATER  ELEVATION  (9.5M)</t>
  </si>
  <si>
    <t>Additional 3 psi to target discharge pressure from 12:01 PM to 5am (MARCH 28, 2016) as per request of Engr. Frances Morla (SPM-South), due to shifting of WSR and Posadas Influence area.</t>
  </si>
  <si>
    <t>ALL PUMP STOPPED DUE TO POWER FLUCTUATION @ 10:04AM</t>
  </si>
  <si>
    <t>BP1 POWER RESUME @ 10:07AM</t>
  </si>
  <si>
    <t>SP1 POWER RESUME @ 10:08AM</t>
  </si>
  <si>
    <t>MERALCO POWER FLUCTUATION @ 10:04AM DUE TO MAINTENACE INSTALLATION OF WIRING TO MOV STORAGE PUMP 2(SP2)</t>
  </si>
  <si>
    <t>SP1 - STOPPED @ 1:00 PM DUE TO EXCESS CAPACITY</t>
  </si>
  <si>
    <t xml:space="preserve">SP2 - STARTED @ 1:01 PM DUE TO WARM UP </t>
  </si>
  <si>
    <t>XCV1 - OPENED @ 10:01 PM (47%)</t>
  </si>
  <si>
    <t>XCV1- INCREASE OPENING  @ 12:00 AM (57%)</t>
  </si>
  <si>
    <t>XCV1- CLOSED @ 3:27 AM,WATER  ELEVATION  (9.5M)</t>
  </si>
  <si>
    <t>SP2 - STARTED @ 6:01 AM TO MEET 83 PSI TARGET DISCHARGE PRESSURE</t>
  </si>
  <si>
    <t>Additional 3 psi to target discharge pressure from 12:01 PM to 5am (MARCH 29, 2016) as per request of Engr. Frances Morla (SPM-South), due to shifting of WSR and Posadas Influence area.</t>
  </si>
  <si>
    <t>SP2 - STOPPED @ 10:00 PM DUE TO EXCESS CAPACITY</t>
  </si>
  <si>
    <t>XCV2- CLOSED @ 3:33 AM,WATER  ELEVATION  (9.5M)</t>
  </si>
  <si>
    <t>Additional 3 psi to target discharge pressure from 12:01 PM to 5am (MARCH 30, 2016) as per request of Engr. Frances Morla (SPM-South), due to shifting of WSR and Posadas Influence area.</t>
  </si>
  <si>
    <t>ALL PUMP STOPPED DUE TO GENSET WARM-UP WITH LOAD @ 12:00AM</t>
  </si>
  <si>
    <t>BP2 POWER RESUME @ 12:02AM</t>
  </si>
  <si>
    <t>BP3 POWER RESUME @ 12:04AM</t>
  </si>
  <si>
    <t>ALL PUMP STOPPED DUE TO POWER TRANSFER TO MERALCO @ 2:24AM</t>
  </si>
  <si>
    <t>BP2 POWER RESUME @ 2:26AM</t>
  </si>
  <si>
    <t>BP3 POWER RESUME @ 2:28AM</t>
  </si>
  <si>
    <t>XCV1- CLOSED @ 5:17 AM,WATER  ELEVATION  (9.5M)</t>
  </si>
  <si>
    <t>Additional 3 psi to target discharge pressure from 12:01 PM to 5am (MARCH 31, 2016) as per request of Engr. Frances Morla (SPM-South), due to shifting of WSR and Posadas Influence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</si>
</sst>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yy;@"/>
    <numFmt numFmtId="165" formatCode="[$-3409]dddd\,\ mmmm\ dd\,\ yyyy;@"/>
    <numFmt numFmtId="166" formatCode="_(* #,##0_);_(* \(#,##0\);_(* &quot;-&quot;??_);_(@_)"/>
    <numFmt numFmtId="167" formatCode="0.0"/>
    <numFmt numFmtId="168" formatCode="#,##0.000_);\(#,##0.000\)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10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6" fillId="0" borderId="0"/>
    <xf numFmtId="0" fontId="32" fillId="0" borderId="0" applyNumberFormat="0" applyFill="0" applyBorder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35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36" fillId="20" borderId="0" applyNumberFormat="0" applyBorder="0" applyAlignment="0" applyProtection="0"/>
    <xf numFmtId="0" fontId="37" fillId="21" borderId="0" applyNumberFormat="0" applyBorder="0" applyAlignment="0" applyProtection="0"/>
    <xf numFmtId="0" fontId="38" fillId="22" borderId="0" applyNumberFormat="0" applyBorder="0" applyAlignment="0" applyProtection="0"/>
    <xf numFmtId="0" fontId="39" fillId="23" borderId="16" applyNumberFormat="0" applyAlignment="0" applyProtection="0"/>
    <xf numFmtId="0" fontId="40" fillId="24" borderId="17" applyNumberFormat="0" applyAlignment="0" applyProtection="0"/>
    <xf numFmtId="0" fontId="41" fillId="24" borderId="16" applyNumberFormat="0" applyAlignment="0" applyProtection="0"/>
    <xf numFmtId="0" fontId="42" fillId="0" borderId="18" applyNumberFormat="0" applyFill="0" applyAlignment="0" applyProtection="0"/>
    <xf numFmtId="0" fontId="43" fillId="25" borderId="19" applyNumberFormat="0" applyAlignment="0" applyProtection="0"/>
    <xf numFmtId="0" fontId="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4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5" fillId="50" borderId="0" applyNumberFormat="0" applyBorder="0" applyAlignment="0" applyProtection="0"/>
    <xf numFmtId="0" fontId="47" fillId="0" borderId="0"/>
    <xf numFmtId="0" fontId="26" fillId="0" borderId="0"/>
    <xf numFmtId="0" fontId="26" fillId="0" borderId="0"/>
    <xf numFmtId="0" fontId="26" fillId="0" borderId="0"/>
    <xf numFmtId="0" fontId="46" fillId="26" borderId="20" applyNumberFormat="0" applyFont="0" applyAlignment="0" applyProtection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43" fontId="48" fillId="0" borderId="0" applyFont="0" applyFill="0" applyBorder="0" applyAlignment="0" applyProtection="0"/>
    <xf numFmtId="0" fontId="48" fillId="0" borderId="0"/>
    <xf numFmtId="43" fontId="26" fillId="0" borderId="0" applyFont="0" applyFill="0" applyBorder="0" applyAlignment="0" applyProtection="0"/>
    <xf numFmtId="0" fontId="26" fillId="0" borderId="0"/>
  </cellStyleXfs>
  <cellXfs count="266">
    <xf numFmtId="0" fontId="0" fillId="0" borderId="0" xfId="0"/>
    <xf numFmtId="1" fontId="5" fillId="51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18" fontId="5" fillId="8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/>
    </xf>
    <xf numFmtId="167" fontId="18" fillId="11" borderId="1" xfId="0" applyNumberFormat="1" applyFont="1" applyFill="1" applyBorder="1" applyAlignment="1" applyProtection="1">
      <alignment horizontal="center" vertical="center"/>
    </xf>
    <xf numFmtId="167" fontId="19" fillId="11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>
      <alignment horizontal="center" vertical="center"/>
    </xf>
    <xf numFmtId="1" fontId="20" fillId="7" borderId="1" xfId="0" applyNumberFormat="1" applyFont="1" applyFill="1" applyBorder="1" applyAlignment="1">
      <alignment horizontal="center" vertical="center"/>
    </xf>
    <xf numFmtId="168" fontId="5" fillId="13" borderId="1" xfId="1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/>
    </xf>
    <xf numFmtId="43" fontId="20" fillId="14" borderId="1" xfId="0" applyNumberFormat="1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2" fontId="0" fillId="16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2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167" fontId="12" fillId="6" borderId="1" xfId="0" applyNumberFormat="1" applyFont="1" applyFill="1" applyBorder="1" applyAlignment="1">
      <alignment horizontal="center" vertical="center"/>
    </xf>
    <xf numFmtId="166" fontId="22" fillId="14" borderId="1" xfId="1" applyNumberFormat="1" applyFont="1" applyFill="1" applyBorder="1" applyAlignment="1">
      <alignment horizontal="center" vertical="center"/>
    </xf>
    <xf numFmtId="2" fontId="12" fillId="14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6" fontId="12" fillId="14" borderId="1" xfId="1" applyNumberFormat="1" applyFont="1" applyFill="1" applyBorder="1" applyAlignment="1">
      <alignment horizontal="center" vertical="center"/>
    </xf>
    <xf numFmtId="43" fontId="12" fillId="14" borderId="1" xfId="1" applyNumberFormat="1" applyFont="1" applyFill="1" applyBorder="1" applyAlignment="1">
      <alignment horizontal="center" vertical="center"/>
    </xf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3" fillId="18" borderId="1" xfId="0" applyNumberFormat="1" applyFont="1" applyFill="1" applyBorder="1" applyAlignment="1"/>
    <xf numFmtId="2" fontId="22" fillId="1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9" borderId="0" xfId="1" applyFont="1" applyFill="1" applyBorder="1" applyAlignment="1">
      <alignment horizontal="center"/>
    </xf>
    <xf numFmtId="0" fontId="31" fillId="0" borderId="11" xfId="0" applyFont="1" applyFill="1" applyBorder="1" applyAlignment="1"/>
    <xf numFmtId="0" fontId="27" fillId="19" borderId="0" xfId="0" applyFont="1" applyFill="1" applyBorder="1" applyAlignment="1"/>
    <xf numFmtId="0" fontId="49" fillId="2" borderId="1" xfId="0" applyFont="1" applyFill="1" applyBorder="1" applyAlignment="1">
      <alignment horizontal="center" vertical="center"/>
    </xf>
    <xf numFmtId="0" fontId="28" fillId="0" borderId="11" xfId="0" applyFont="1" applyBorder="1"/>
    <xf numFmtId="0" fontId="29" fillId="19" borderId="3" xfId="0" applyFont="1" applyFill="1" applyBorder="1" applyAlignment="1">
      <alignment horizontal="left"/>
    </xf>
    <xf numFmtId="0" fontId="27" fillId="19" borderId="11" xfId="4" applyFont="1" applyFill="1" applyBorder="1" applyAlignment="1">
      <alignment horizontal="left"/>
    </xf>
    <xf numFmtId="0" fontId="5" fillId="0" borderId="11" xfId="0" applyFont="1" applyBorder="1"/>
    <xf numFmtId="0" fontId="50" fillId="0" borderId="11" xfId="0" applyFont="1" applyBorder="1"/>
    <xf numFmtId="1" fontId="5" fillId="17" borderId="1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2" xfId="0" applyNumberFormat="1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0" fontId="0" fillId="0" borderId="0" xfId="0"/>
    <xf numFmtId="9" fontId="5" fillId="5" borderId="1" xfId="2" applyFont="1" applyFill="1" applyBorder="1" applyAlignment="1">
      <alignment horizontal="center" vertical="center" wrapText="1"/>
    </xf>
    <xf numFmtId="0" fontId="5" fillId="0" borderId="0" xfId="0" applyFont="1"/>
    <xf numFmtId="1" fontId="5" fillId="10" borderId="1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9" fontId="25" fillId="0" borderId="0" xfId="2" applyFont="1" applyFill="1" applyBorder="1" applyAlignment="1"/>
    <xf numFmtId="9" fontId="25" fillId="0" borderId="0" xfId="2" applyFont="1" applyFill="1" applyBorder="1" applyAlignment="1">
      <alignment wrapText="1"/>
    </xf>
    <xf numFmtId="0" fontId="28" fillId="19" borderId="11" xfId="4" applyFont="1" applyFill="1" applyBorder="1" applyAlignment="1">
      <alignment horizontal="left"/>
    </xf>
    <xf numFmtId="0" fontId="29" fillId="19" borderId="11" xfId="0" applyFont="1" applyFill="1" applyBorder="1" applyAlignment="1">
      <alignment horizontal="left"/>
    </xf>
    <xf numFmtId="0" fontId="30" fillId="0" borderId="3" xfId="0" applyFont="1" applyFill="1" applyBorder="1" applyAlignment="1"/>
    <xf numFmtId="0" fontId="30" fillId="0" borderId="11" xfId="0" applyFont="1" applyFill="1" applyBorder="1" applyAlignment="1"/>
    <xf numFmtId="0" fontId="29" fillId="19" borderId="11" xfId="4" applyFont="1" applyFill="1" applyBorder="1" applyAlignment="1">
      <alignment horizontal="left"/>
    </xf>
    <xf numFmtId="1" fontId="5" fillId="9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19" borderId="3" xfId="0" applyFill="1" applyBorder="1"/>
    <xf numFmtId="2" fontId="51" fillId="16" borderId="1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0" fontId="30" fillId="19" borderId="11" xfId="0" applyFont="1" applyFill="1" applyBorder="1" applyAlignment="1"/>
    <xf numFmtId="0" fontId="0" fillId="19" borderId="0" xfId="0" applyFill="1"/>
    <xf numFmtId="0" fontId="31" fillId="19" borderId="11" xfId="0" applyFont="1" applyFill="1" applyBorder="1" applyAlignment="1"/>
    <xf numFmtId="1" fontId="5" fillId="3" borderId="1" xfId="0" applyNumberFormat="1" applyFont="1" applyFill="1" applyBorder="1" applyAlignment="1">
      <alignment horizontal="center" vertical="center"/>
    </xf>
    <xf numFmtId="0" fontId="52" fillId="19" borderId="11" xfId="4" applyFont="1" applyFill="1" applyBorder="1" applyAlignment="1">
      <alignment horizontal="left"/>
    </xf>
    <xf numFmtId="0" fontId="53" fillId="19" borderId="11" xfId="0" applyFont="1" applyFill="1" applyBorder="1"/>
    <xf numFmtId="0" fontId="52" fillId="19" borderId="11" xfId="0" applyFont="1" applyFill="1" applyBorder="1" applyAlignment="1">
      <alignment horizontal="left"/>
    </xf>
    <xf numFmtId="0" fontId="54" fillId="0" borderId="11" xfId="0" applyFont="1" applyFill="1" applyBorder="1" applyAlignment="1"/>
    <xf numFmtId="0" fontId="53" fillId="19" borderId="3" xfId="0" applyFont="1" applyFill="1" applyBorder="1"/>
    <xf numFmtId="0" fontId="29" fillId="0" borderId="11" xfId="4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/>
    </xf>
    <xf numFmtId="0" fontId="52" fillId="0" borderId="11" xfId="4" applyFont="1" applyFill="1" applyBorder="1" applyAlignment="1">
      <alignment horizontal="left"/>
    </xf>
    <xf numFmtId="0" fontId="53" fillId="0" borderId="11" xfId="0" applyFont="1" applyFill="1" applyBorder="1"/>
    <xf numFmtId="0" fontId="52" fillId="0" borderId="11" xfId="0" applyFont="1" applyFill="1" applyBorder="1" applyAlignment="1">
      <alignment horizontal="left"/>
    </xf>
    <xf numFmtId="0" fontId="54" fillId="0" borderId="3" xfId="4" applyFont="1" applyFill="1" applyBorder="1" applyAlignment="1">
      <alignment horizontal="left"/>
    </xf>
    <xf numFmtId="0" fontId="55" fillId="0" borderId="3" xfId="0" applyFont="1" applyFill="1" applyBorder="1"/>
    <xf numFmtId="0" fontId="52" fillId="0" borderId="3" xfId="4" applyFont="1" applyFill="1" applyBorder="1" applyAlignment="1">
      <alignment horizontal="left"/>
    </xf>
    <xf numFmtId="0" fontId="27" fillId="0" borderId="3" xfId="4" applyFont="1" applyFill="1" applyBorder="1" applyAlignment="1">
      <alignment horizontal="left"/>
    </xf>
    <xf numFmtId="0" fontId="53" fillId="0" borderId="3" xfId="0" applyFont="1" applyFill="1" applyBorder="1"/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27" fillId="19" borderId="3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2" fillId="19" borderId="3" xfId="4" applyFont="1" applyFill="1" applyBorder="1" applyAlignment="1">
      <alignment horizontal="left"/>
    </xf>
    <xf numFmtId="0" fontId="29" fillId="19" borderId="3" xfId="4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27" fillId="19" borderId="3" xfId="4" applyFont="1" applyFill="1" applyBorder="1" applyAlignment="1">
      <alignment horizontal="left"/>
    </xf>
    <xf numFmtId="0" fontId="29" fillId="19" borderId="3" xfId="4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49" fillId="19" borderId="11" xfId="0" applyFont="1" applyFill="1" applyBorder="1"/>
    <xf numFmtId="0" fontId="29" fillId="6" borderId="3" xfId="4" applyFont="1" applyFill="1" applyBorder="1" applyAlignment="1">
      <alignment horizontal="left"/>
    </xf>
    <xf numFmtId="0" fontId="52" fillId="6" borderId="11" xfId="4" applyFont="1" applyFill="1" applyBorder="1" applyAlignment="1">
      <alignment horizontal="left"/>
    </xf>
    <xf numFmtId="0" fontId="53" fillId="6" borderId="11" xfId="0" applyFont="1" applyFill="1" applyBorder="1"/>
    <xf numFmtId="0" fontId="28" fillId="6" borderId="11" xfId="4" applyFont="1" applyFill="1" applyBorder="1" applyAlignment="1">
      <alignment horizontal="left"/>
    </xf>
    <xf numFmtId="0" fontId="49" fillId="6" borderId="11" xfId="0" applyFont="1" applyFill="1" applyBorder="1"/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52" fillId="19" borderId="3" xfId="4" applyFont="1" applyFill="1" applyBorder="1" applyAlignment="1">
      <alignment horizontal="left"/>
    </xf>
    <xf numFmtId="0" fontId="54" fillId="19" borderId="11" xfId="4" applyFont="1" applyFill="1" applyBorder="1" applyAlignment="1">
      <alignment horizontal="left"/>
    </xf>
    <xf numFmtId="0" fontId="54" fillId="19" borderId="11" xfId="0" applyFont="1" applyFill="1" applyBorder="1" applyAlignment="1">
      <alignment horizontal="left"/>
    </xf>
    <xf numFmtId="0" fontId="54" fillId="19" borderId="11" xfId="0" applyFont="1" applyFill="1" applyBorder="1" applyAlignment="1"/>
    <xf numFmtId="0" fontId="27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2" fillId="19" borderId="3" xfId="4" applyFont="1" applyFill="1" applyBorder="1" applyAlignment="1">
      <alignment horizontal="left"/>
    </xf>
    <xf numFmtId="0" fontId="27" fillId="19" borderId="3" xfId="4" applyFont="1" applyFill="1" applyBorder="1" applyAlignment="1">
      <alignment horizontal="left"/>
    </xf>
    <xf numFmtId="0" fontId="52" fillId="19" borderId="3" xfId="4" applyFont="1" applyFill="1" applyBorder="1" applyAlignment="1">
      <alignment horizontal="left"/>
    </xf>
    <xf numFmtId="0" fontId="27" fillId="19" borderId="3" xfId="4" applyFont="1" applyFill="1" applyBorder="1" applyAlignment="1">
      <alignment horizontal="left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5" borderId="2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4" xfId="0" applyNumberFormat="1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6" fillId="6" borderId="5" xfId="3" quotePrefix="1" applyFill="1" applyBorder="1" applyAlignment="1">
      <alignment horizontal="center" vertical="center" wrapText="1"/>
    </xf>
    <xf numFmtId="0" fontId="16" fillId="6" borderId="9" xfId="3" quotePrefix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52" fillId="19" borderId="3" xfId="4" applyFont="1" applyFill="1" applyBorder="1" applyAlignment="1">
      <alignment horizontal="left"/>
    </xf>
    <xf numFmtId="0" fontId="27" fillId="19" borderId="3" xfId="4" applyFont="1" applyFill="1" applyBorder="1" applyAlignment="1">
      <alignment horizontal="left"/>
    </xf>
  </cellXfs>
  <cellStyles count="5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51"/>
    <cellStyle name="Comma 3" xfId="53"/>
    <cellStyle name="Comma 3 2" xfId="55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0"/>
    <cellStyle name="Normal 2 2" xfId="48"/>
    <cellStyle name="Normal 2 3" xfId="45"/>
    <cellStyle name="Normal 2 4" xfId="52"/>
    <cellStyle name="Normal 2_JUNE 16-22" xfId="47"/>
    <cellStyle name="Normal 3" xfId="4"/>
    <cellStyle name="Normal 4" xfId="54"/>
    <cellStyle name="Normal 4 2" xfId="56"/>
    <cellStyle name="Normal 5" xfId="46"/>
    <cellStyle name="Note 2" xfId="49"/>
    <cellStyle name="Output" xfId="14" builtinId="21" customBuiltin="1"/>
    <cellStyle name="Percent" xfId="2" builtinId="5"/>
    <cellStyle name="Title" xfId="5" builtinId="15" customBuiltin="1"/>
    <cellStyle name="Total" xfId="20" builtinId="25" customBuiltin="1"/>
    <cellStyle name="Warning Text" xfId="18" builtinId="11" customBuiltin="1"/>
  </cellStyles>
  <dxfs count="12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FF00"/>
      <color rgb="FF0000FF"/>
      <color rgb="FFF2DC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0/2.VILLAMOR%20DAILY%20DATA%20-%20FEB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  <sheetName val="FEB 29"/>
    </sheetNames>
    <sheetDataSet>
      <sheetData sheetId="0">
        <row r="11">
          <cell r="D11">
            <v>11</v>
          </cell>
        </row>
      </sheetData>
      <sheetData sheetId="1">
        <row r="11">
          <cell r="D11">
            <v>10</v>
          </cell>
        </row>
      </sheetData>
      <sheetData sheetId="2">
        <row r="11">
          <cell r="D11">
            <v>9</v>
          </cell>
        </row>
      </sheetData>
      <sheetData sheetId="3">
        <row r="11">
          <cell r="D11">
            <v>11</v>
          </cell>
        </row>
      </sheetData>
      <sheetData sheetId="4">
        <row r="11">
          <cell r="D11">
            <v>11</v>
          </cell>
        </row>
      </sheetData>
      <sheetData sheetId="5">
        <row r="11">
          <cell r="D11">
            <v>10</v>
          </cell>
        </row>
      </sheetData>
      <sheetData sheetId="6">
        <row r="11">
          <cell r="D11">
            <v>11</v>
          </cell>
        </row>
      </sheetData>
      <sheetData sheetId="7">
        <row r="11">
          <cell r="D11">
            <v>11</v>
          </cell>
        </row>
      </sheetData>
      <sheetData sheetId="8">
        <row r="11">
          <cell r="D11">
            <v>10</v>
          </cell>
        </row>
      </sheetData>
      <sheetData sheetId="9">
        <row r="11">
          <cell r="D11">
            <v>10</v>
          </cell>
        </row>
      </sheetData>
      <sheetData sheetId="10">
        <row r="11">
          <cell r="D11">
            <v>8</v>
          </cell>
        </row>
      </sheetData>
      <sheetData sheetId="11">
        <row r="11">
          <cell r="D11">
            <v>8</v>
          </cell>
        </row>
      </sheetData>
      <sheetData sheetId="12">
        <row r="11">
          <cell r="D11">
            <v>8</v>
          </cell>
        </row>
      </sheetData>
      <sheetData sheetId="13">
        <row r="11">
          <cell r="D11">
            <v>8</v>
          </cell>
        </row>
      </sheetData>
      <sheetData sheetId="14">
        <row r="11">
          <cell r="D11">
            <v>12</v>
          </cell>
        </row>
      </sheetData>
      <sheetData sheetId="15">
        <row r="11">
          <cell r="D11">
            <v>12</v>
          </cell>
        </row>
      </sheetData>
      <sheetData sheetId="16">
        <row r="11">
          <cell r="D11">
            <v>11</v>
          </cell>
        </row>
      </sheetData>
      <sheetData sheetId="17">
        <row r="11">
          <cell r="D11">
            <v>11</v>
          </cell>
        </row>
      </sheetData>
      <sheetData sheetId="18">
        <row r="11">
          <cell r="D11">
            <v>9</v>
          </cell>
        </row>
      </sheetData>
      <sheetData sheetId="19">
        <row r="11">
          <cell r="D11">
            <v>10</v>
          </cell>
        </row>
      </sheetData>
      <sheetData sheetId="20">
        <row r="11">
          <cell r="D11">
            <v>10</v>
          </cell>
        </row>
      </sheetData>
      <sheetData sheetId="21">
        <row r="11">
          <cell r="D11">
            <v>13</v>
          </cell>
        </row>
      </sheetData>
      <sheetData sheetId="22">
        <row r="11">
          <cell r="D11">
            <v>11</v>
          </cell>
        </row>
      </sheetData>
      <sheetData sheetId="23">
        <row r="11">
          <cell r="D11">
            <v>10</v>
          </cell>
        </row>
      </sheetData>
      <sheetData sheetId="24">
        <row r="11">
          <cell r="D11">
            <v>11</v>
          </cell>
        </row>
      </sheetData>
      <sheetData sheetId="25">
        <row r="11">
          <cell r="D11">
            <v>11</v>
          </cell>
        </row>
      </sheetData>
      <sheetData sheetId="26">
        <row r="11">
          <cell r="D11">
            <v>11</v>
          </cell>
        </row>
      </sheetData>
      <sheetData sheetId="27">
        <row r="11">
          <cell r="D11">
            <v>7</v>
          </cell>
        </row>
      </sheetData>
      <sheetData sheetId="28">
        <row r="10">
          <cell r="Q10">
            <v>72369061</v>
          </cell>
        </row>
        <row r="34">
          <cell r="Q34">
            <v>72494009</v>
          </cell>
          <cell r="AG34">
            <v>44450936</v>
          </cell>
          <cell r="AP34">
            <v>10353179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6"/>
  <sheetViews>
    <sheetView topLeftCell="A34" zoomScaleNormal="100" workbookViewId="0">
      <selection activeCell="B51" sqref="B51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126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140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44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44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42430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26260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142" t="s">
        <v>51</v>
      </c>
      <c r="V9" s="142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39" t="s">
        <v>55</v>
      </c>
      <c r="AG9" s="139" t="s">
        <v>56</v>
      </c>
      <c r="AH9" s="247" t="s">
        <v>57</v>
      </c>
      <c r="AI9" s="262" t="s">
        <v>58</v>
      </c>
      <c r="AJ9" s="142" t="s">
        <v>59</v>
      </c>
      <c r="AK9" s="142" t="s">
        <v>60</v>
      </c>
      <c r="AL9" s="142" t="s">
        <v>61</v>
      </c>
      <c r="AM9" s="142" t="s">
        <v>62</v>
      </c>
      <c r="AN9" s="142" t="s">
        <v>63</v>
      </c>
      <c r="AO9" s="142" t="s">
        <v>64</v>
      </c>
      <c r="AP9" s="142" t="s">
        <v>65</v>
      </c>
      <c r="AQ9" s="245" t="s">
        <v>66</v>
      </c>
      <c r="AR9" s="142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42" t="s">
        <v>72</v>
      </c>
      <c r="C10" s="142" t="s">
        <v>73</v>
      </c>
      <c r="D10" s="142" t="s">
        <v>74</v>
      </c>
      <c r="E10" s="142" t="s">
        <v>75</v>
      </c>
      <c r="F10" s="142" t="s">
        <v>74</v>
      </c>
      <c r="G10" s="142" t="s">
        <v>75</v>
      </c>
      <c r="H10" s="241"/>
      <c r="I10" s="142" t="s">
        <v>75</v>
      </c>
      <c r="J10" s="142" t="s">
        <v>75</v>
      </c>
      <c r="K10" s="142" t="s">
        <v>75</v>
      </c>
      <c r="L10" s="28" t="s">
        <v>29</v>
      </c>
      <c r="M10" s="244"/>
      <c r="N10" s="28" t="s">
        <v>29</v>
      </c>
      <c r="O10" s="246"/>
      <c r="P10" s="246"/>
      <c r="Q10" s="1">
        <f>'[1]FEB 29'!Q34</f>
        <v>72494009</v>
      </c>
      <c r="R10" s="255"/>
      <c r="S10" s="256"/>
      <c r="T10" s="257"/>
      <c r="U10" s="142" t="s">
        <v>75</v>
      </c>
      <c r="V10" s="142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'[1]FEB 29'!$AG$34</f>
        <v>44450936</v>
      </c>
      <c r="AH10" s="247"/>
      <c r="AI10" s="263"/>
      <c r="AJ10" s="142" t="s">
        <v>84</v>
      </c>
      <c r="AK10" s="142" t="s">
        <v>84</v>
      </c>
      <c r="AL10" s="142" t="s">
        <v>84</v>
      </c>
      <c r="AM10" s="142" t="s">
        <v>84</v>
      </c>
      <c r="AN10" s="142" t="s">
        <v>84</v>
      </c>
      <c r="AO10" s="142" t="s">
        <v>84</v>
      </c>
      <c r="AP10" s="1">
        <f>'[1]FEB 29'!$AP$34</f>
        <v>10353179</v>
      </c>
      <c r="AQ10" s="246"/>
      <c r="AR10" s="143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12</v>
      </c>
      <c r="E11" s="41">
        <f t="shared" ref="E11:E34" si="0">D11/1.42</f>
        <v>8.4507042253521139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120</v>
      </c>
      <c r="P11" s="111">
        <v>87</v>
      </c>
      <c r="Q11" s="111">
        <v>72497680</v>
      </c>
      <c r="R11" s="46">
        <f>IF(ISBLANK(Q11),"-",Q11-Q10)</f>
        <v>3671</v>
      </c>
      <c r="S11" s="47">
        <f>R11*24/1000</f>
        <v>88.103999999999999</v>
      </c>
      <c r="T11" s="47">
        <f>R11/1000</f>
        <v>3.6709999999999998</v>
      </c>
      <c r="U11" s="112">
        <v>6.9</v>
      </c>
      <c r="V11" s="112">
        <f t="shared" ref="V11:V34" si="1">U11</f>
        <v>6.9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946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44451601</v>
      </c>
      <c r="AH11" s="49">
        <f>IF(ISBLANK(AG11),"-",AG11-AG10)</f>
        <v>665</v>
      </c>
      <c r="AI11" s="50">
        <f>AH11/T11</f>
        <v>181.14955053119041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0.4</v>
      </c>
      <c r="AP11" s="115">
        <v>10354164</v>
      </c>
      <c r="AQ11" s="115">
        <f t="shared" ref="AQ11:AQ34" si="2">AP11-AP10</f>
        <v>985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13</v>
      </c>
      <c r="E12" s="41">
        <f t="shared" si="0"/>
        <v>9.1549295774647899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118</v>
      </c>
      <c r="P12" s="111">
        <v>85</v>
      </c>
      <c r="Q12" s="111">
        <v>72501356</v>
      </c>
      <c r="R12" s="46">
        <f t="shared" ref="R12:R34" si="5">IF(ISBLANK(Q12),"-",Q12-Q11)</f>
        <v>3676</v>
      </c>
      <c r="S12" s="47">
        <f t="shared" ref="S12:S34" si="6">R12*24/1000</f>
        <v>88.224000000000004</v>
      </c>
      <c r="T12" s="47">
        <f t="shared" ref="T12:T34" si="7">R12/1000</f>
        <v>3.6760000000000002</v>
      </c>
      <c r="U12" s="112">
        <v>8</v>
      </c>
      <c r="V12" s="112">
        <f t="shared" si="1"/>
        <v>8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946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44452271</v>
      </c>
      <c r="AH12" s="49">
        <f>IF(ISBLANK(AG12),"-",AG12-AG11)</f>
        <v>670</v>
      </c>
      <c r="AI12" s="50">
        <f t="shared" ref="AI12:AI34" si="8">AH12/T12</f>
        <v>182.2633297062024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0.4</v>
      </c>
      <c r="AP12" s="115">
        <v>10355154</v>
      </c>
      <c r="AQ12" s="115">
        <f t="shared" si="2"/>
        <v>990</v>
      </c>
      <c r="AR12" s="118">
        <v>1.01</v>
      </c>
      <c r="AS12" s="52" t="s">
        <v>113</v>
      </c>
      <c r="AV12" s="39" t="s">
        <v>92</v>
      </c>
      <c r="AW12" s="39" t="s">
        <v>93</v>
      </c>
      <c r="AY12" s="81" t="s">
        <v>129</v>
      </c>
    </row>
    <row r="13" spans="2:51" x14ac:dyDescent="0.25">
      <c r="B13" s="40">
        <v>2.0833333333333299</v>
      </c>
      <c r="C13" s="40">
        <v>0.125</v>
      </c>
      <c r="D13" s="110">
        <v>12</v>
      </c>
      <c r="E13" s="41">
        <f t="shared" si="0"/>
        <v>8.4507042253521139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113</v>
      </c>
      <c r="P13" s="111">
        <v>96</v>
      </c>
      <c r="Q13" s="111">
        <v>72505074</v>
      </c>
      <c r="R13" s="46">
        <f t="shared" si="5"/>
        <v>3718</v>
      </c>
      <c r="S13" s="47">
        <f t="shared" si="6"/>
        <v>89.231999999999999</v>
      </c>
      <c r="T13" s="47">
        <f t="shared" si="7"/>
        <v>3.718</v>
      </c>
      <c r="U13" s="112">
        <v>8.9</v>
      </c>
      <c r="V13" s="112">
        <f t="shared" si="1"/>
        <v>8.9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946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44452972</v>
      </c>
      <c r="AH13" s="49">
        <f>IF(ISBLANK(AG13),"-",AG13-AG12)</f>
        <v>701</v>
      </c>
      <c r="AI13" s="50">
        <f t="shared" si="8"/>
        <v>188.54222700376548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0.4</v>
      </c>
      <c r="AP13" s="115">
        <v>10356165</v>
      </c>
      <c r="AQ13" s="115">
        <f t="shared" si="2"/>
        <v>1011</v>
      </c>
      <c r="AR13" s="51"/>
      <c r="AS13" s="52" t="s">
        <v>113</v>
      </c>
      <c r="AV13" s="39" t="s">
        <v>94</v>
      </c>
      <c r="AW13" s="39" t="s">
        <v>95</v>
      </c>
      <c r="AY13" s="81" t="s">
        <v>126</v>
      </c>
    </row>
    <row r="14" spans="2:51" x14ac:dyDescent="0.25">
      <c r="B14" s="40">
        <v>2.125</v>
      </c>
      <c r="C14" s="40">
        <v>0.16666666666666699</v>
      </c>
      <c r="D14" s="110">
        <v>14</v>
      </c>
      <c r="E14" s="41">
        <f t="shared" si="0"/>
        <v>9.8591549295774659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102</v>
      </c>
      <c r="P14" s="111">
        <v>99</v>
      </c>
      <c r="Q14" s="111">
        <v>72509052</v>
      </c>
      <c r="R14" s="46">
        <f t="shared" si="5"/>
        <v>3978</v>
      </c>
      <c r="S14" s="47">
        <f t="shared" si="6"/>
        <v>95.471999999999994</v>
      </c>
      <c r="T14" s="47">
        <f t="shared" si="7"/>
        <v>3.9780000000000002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946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44453652</v>
      </c>
      <c r="AH14" s="49">
        <f t="shared" ref="AH14:AH34" si="9">IF(ISBLANK(AG14),"-",AG14-AG13)</f>
        <v>680</v>
      </c>
      <c r="AI14" s="50">
        <f t="shared" si="8"/>
        <v>170.94017094017093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0.4</v>
      </c>
      <c r="AP14" s="115">
        <v>10356695</v>
      </c>
      <c r="AQ14" s="115">
        <f t="shared" si="2"/>
        <v>530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x14ac:dyDescent="0.25">
      <c r="B15" s="40">
        <v>2.1666666666666701</v>
      </c>
      <c r="C15" s="40">
        <v>0.20833333333333301</v>
      </c>
      <c r="D15" s="110">
        <v>15</v>
      </c>
      <c r="E15" s="41">
        <f t="shared" si="0"/>
        <v>10.563380281690142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104</v>
      </c>
      <c r="P15" s="111">
        <v>103</v>
      </c>
      <c r="Q15" s="111">
        <v>72513047</v>
      </c>
      <c r="R15" s="46">
        <f t="shared" si="5"/>
        <v>3995</v>
      </c>
      <c r="S15" s="47">
        <f t="shared" si="6"/>
        <v>95.88</v>
      </c>
      <c r="T15" s="47">
        <f t="shared" si="7"/>
        <v>3.9950000000000001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946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44454348</v>
      </c>
      <c r="AH15" s="49">
        <f t="shared" si="9"/>
        <v>696</v>
      </c>
      <c r="AI15" s="50">
        <f t="shared" si="8"/>
        <v>174.21777221526909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</v>
      </c>
      <c r="AP15" s="115">
        <v>10356695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11</v>
      </c>
      <c r="E16" s="41">
        <f t="shared" si="0"/>
        <v>7.746478873239437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127</v>
      </c>
      <c r="P16" s="111">
        <v>123</v>
      </c>
      <c r="Q16" s="111">
        <v>72518124</v>
      </c>
      <c r="R16" s="46">
        <f t="shared" si="5"/>
        <v>5077</v>
      </c>
      <c r="S16" s="47">
        <f t="shared" si="6"/>
        <v>121.848</v>
      </c>
      <c r="T16" s="47">
        <f t="shared" si="7"/>
        <v>5.077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1188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44455284</v>
      </c>
      <c r="AH16" s="49">
        <f t="shared" si="9"/>
        <v>936</v>
      </c>
      <c r="AI16" s="50">
        <f t="shared" si="8"/>
        <v>184.36084301753004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10356695</v>
      </c>
      <c r="AQ16" s="115">
        <f t="shared" si="2"/>
        <v>0</v>
      </c>
      <c r="AR16" s="53">
        <v>1.1399999999999999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136</v>
      </c>
      <c r="P17" s="111">
        <v>144</v>
      </c>
      <c r="Q17" s="111">
        <v>72524039</v>
      </c>
      <c r="R17" s="46">
        <f t="shared" si="5"/>
        <v>5915</v>
      </c>
      <c r="S17" s="47">
        <f t="shared" si="6"/>
        <v>141.96</v>
      </c>
      <c r="T17" s="47">
        <f t="shared" si="7"/>
        <v>5.915</v>
      </c>
      <c r="U17" s="112">
        <v>9.1999999999999993</v>
      </c>
      <c r="V17" s="112">
        <f t="shared" si="1"/>
        <v>9.1999999999999993</v>
      </c>
      <c r="W17" s="113" t="s">
        <v>130</v>
      </c>
      <c r="X17" s="115">
        <v>1047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44456612</v>
      </c>
      <c r="AH17" s="49">
        <f t="shared" si="9"/>
        <v>1328</v>
      </c>
      <c r="AI17" s="50">
        <f t="shared" si="8"/>
        <v>224.51394759087066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10356695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7</v>
      </c>
      <c r="E18" s="41">
        <f t="shared" si="0"/>
        <v>4.9295774647887329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137</v>
      </c>
      <c r="P18" s="111">
        <v>148</v>
      </c>
      <c r="Q18" s="111">
        <v>72530198</v>
      </c>
      <c r="R18" s="46">
        <f t="shared" si="5"/>
        <v>6159</v>
      </c>
      <c r="S18" s="47">
        <f t="shared" si="6"/>
        <v>147.816</v>
      </c>
      <c r="T18" s="47">
        <f t="shared" si="7"/>
        <v>6.1589999999999998</v>
      </c>
      <c r="U18" s="112">
        <v>8.6</v>
      </c>
      <c r="V18" s="112">
        <f t="shared" si="1"/>
        <v>8.6</v>
      </c>
      <c r="W18" s="113" t="s">
        <v>130</v>
      </c>
      <c r="X18" s="115">
        <v>1050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44457996</v>
      </c>
      <c r="AH18" s="49">
        <f t="shared" si="9"/>
        <v>1384</v>
      </c>
      <c r="AI18" s="50">
        <f t="shared" si="8"/>
        <v>224.71180386426369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10356695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138</v>
      </c>
      <c r="P19" s="111">
        <v>147</v>
      </c>
      <c r="Q19" s="111">
        <v>72536395</v>
      </c>
      <c r="R19" s="46">
        <f t="shared" si="5"/>
        <v>6197</v>
      </c>
      <c r="S19" s="47">
        <f t="shared" si="6"/>
        <v>148.72800000000001</v>
      </c>
      <c r="T19" s="47">
        <f t="shared" si="7"/>
        <v>6.1970000000000001</v>
      </c>
      <c r="U19" s="112">
        <v>8</v>
      </c>
      <c r="V19" s="112">
        <f t="shared" si="1"/>
        <v>8</v>
      </c>
      <c r="W19" s="113" t="s">
        <v>130</v>
      </c>
      <c r="X19" s="115">
        <v>1047</v>
      </c>
      <c r="Y19" s="115">
        <v>0</v>
      </c>
      <c r="Z19" s="115">
        <v>1188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44459380</v>
      </c>
      <c r="AH19" s="49">
        <f t="shared" si="9"/>
        <v>1384</v>
      </c>
      <c r="AI19" s="50">
        <f t="shared" si="8"/>
        <v>223.33387122801355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10356695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7</v>
      </c>
      <c r="E20" s="41">
        <f t="shared" si="0"/>
        <v>4.9295774647887329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138</v>
      </c>
      <c r="P20" s="111">
        <v>146</v>
      </c>
      <c r="Q20" s="111">
        <v>72542545</v>
      </c>
      <c r="R20" s="46">
        <f t="shared" si="5"/>
        <v>6150</v>
      </c>
      <c r="S20" s="47">
        <f t="shared" si="6"/>
        <v>147.6</v>
      </c>
      <c r="T20" s="47">
        <f t="shared" si="7"/>
        <v>6.15</v>
      </c>
      <c r="U20" s="112">
        <v>7.4</v>
      </c>
      <c r="V20" s="112">
        <f t="shared" si="1"/>
        <v>7.4</v>
      </c>
      <c r="W20" s="113" t="s">
        <v>130</v>
      </c>
      <c r="X20" s="115">
        <v>1046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44460756</v>
      </c>
      <c r="AH20" s="49">
        <f t="shared" si="9"/>
        <v>1376</v>
      </c>
      <c r="AI20" s="50">
        <f t="shared" si="8"/>
        <v>223.73983739837396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10356695</v>
      </c>
      <c r="AQ20" s="115">
        <f t="shared" si="2"/>
        <v>0</v>
      </c>
      <c r="AR20" s="53">
        <v>1.26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8</v>
      </c>
      <c r="E21" s="41">
        <f t="shared" si="0"/>
        <v>5.6338028169014089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140</v>
      </c>
      <c r="P21" s="111">
        <v>145</v>
      </c>
      <c r="Q21" s="111">
        <v>72548730</v>
      </c>
      <c r="R21" s="46">
        <f t="shared" si="5"/>
        <v>6185</v>
      </c>
      <c r="S21" s="47">
        <f t="shared" si="6"/>
        <v>148.44</v>
      </c>
      <c r="T21" s="47">
        <f t="shared" si="7"/>
        <v>6.1849999999999996</v>
      </c>
      <c r="U21" s="112">
        <v>6.9</v>
      </c>
      <c r="V21" s="112">
        <f t="shared" si="1"/>
        <v>6.9</v>
      </c>
      <c r="W21" s="113" t="s">
        <v>130</v>
      </c>
      <c r="X21" s="115">
        <v>1025</v>
      </c>
      <c r="Y21" s="115">
        <v>0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44462132</v>
      </c>
      <c r="AH21" s="49">
        <f t="shared" si="9"/>
        <v>1376</v>
      </c>
      <c r="AI21" s="50">
        <f t="shared" si="8"/>
        <v>222.47372675828618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10356695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9</v>
      </c>
      <c r="E22" s="41">
        <f t="shared" si="0"/>
        <v>6.3380281690140849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141</v>
      </c>
      <c r="P22" s="111">
        <v>147</v>
      </c>
      <c r="Q22" s="111">
        <v>72554840</v>
      </c>
      <c r="R22" s="46">
        <f t="shared" si="5"/>
        <v>6110</v>
      </c>
      <c r="S22" s="47">
        <f t="shared" si="6"/>
        <v>146.63999999999999</v>
      </c>
      <c r="T22" s="47">
        <f t="shared" si="7"/>
        <v>6.11</v>
      </c>
      <c r="U22" s="112">
        <v>6.6</v>
      </c>
      <c r="V22" s="112">
        <f t="shared" si="1"/>
        <v>6.6</v>
      </c>
      <c r="W22" s="113" t="s">
        <v>130</v>
      </c>
      <c r="X22" s="115">
        <v>1025</v>
      </c>
      <c r="Y22" s="115">
        <v>0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44463500</v>
      </c>
      <c r="AH22" s="49">
        <f t="shared" si="9"/>
        <v>1368</v>
      </c>
      <c r="AI22" s="50">
        <f t="shared" si="8"/>
        <v>223.89525368248772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10356695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9</v>
      </c>
      <c r="E23" s="41">
        <f t="shared" si="0"/>
        <v>6.3380281690140849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139</v>
      </c>
      <c r="P23" s="111">
        <v>141</v>
      </c>
      <c r="Q23" s="111">
        <v>72560781</v>
      </c>
      <c r="R23" s="46">
        <f t="shared" si="5"/>
        <v>5941</v>
      </c>
      <c r="S23" s="47">
        <f t="shared" si="6"/>
        <v>142.584</v>
      </c>
      <c r="T23" s="47">
        <f t="shared" si="7"/>
        <v>5.9409999999999998</v>
      </c>
      <c r="U23" s="112">
        <v>6.5</v>
      </c>
      <c r="V23" s="112">
        <f t="shared" si="1"/>
        <v>6.5</v>
      </c>
      <c r="W23" s="113" t="s">
        <v>130</v>
      </c>
      <c r="X23" s="115">
        <v>995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44464840</v>
      </c>
      <c r="AH23" s="49">
        <f t="shared" si="9"/>
        <v>1340</v>
      </c>
      <c r="AI23" s="50">
        <f t="shared" si="8"/>
        <v>225.5512539976435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10356695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6</v>
      </c>
      <c r="E24" s="41">
        <f t="shared" si="0"/>
        <v>4.2253521126760569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138</v>
      </c>
      <c r="P24" s="111">
        <v>133</v>
      </c>
      <c r="Q24" s="111">
        <v>72566520</v>
      </c>
      <c r="R24" s="46">
        <f t="shared" si="5"/>
        <v>5739</v>
      </c>
      <c r="S24" s="47">
        <f t="shared" si="6"/>
        <v>137.73599999999999</v>
      </c>
      <c r="T24" s="47">
        <f t="shared" si="7"/>
        <v>5.7389999999999999</v>
      </c>
      <c r="U24" s="112">
        <v>6.3</v>
      </c>
      <c r="V24" s="112">
        <f t="shared" si="1"/>
        <v>6.3</v>
      </c>
      <c r="W24" s="113" t="s">
        <v>130</v>
      </c>
      <c r="X24" s="115">
        <v>986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44466156</v>
      </c>
      <c r="AH24" s="49">
        <f>IF(ISBLANK(AG24),"-",AG24-AG23)</f>
        <v>1316</v>
      </c>
      <c r="AI24" s="50">
        <f t="shared" si="8"/>
        <v>229.30824185398154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10356695</v>
      </c>
      <c r="AQ24" s="115">
        <f t="shared" si="2"/>
        <v>0</v>
      </c>
      <c r="AR24" s="53">
        <v>1.1499999999999999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8</v>
      </c>
      <c r="E25" s="41">
        <f t="shared" si="0"/>
        <v>5.6338028169014089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137</v>
      </c>
      <c r="P25" s="111">
        <v>132</v>
      </c>
      <c r="Q25" s="111">
        <v>72572236</v>
      </c>
      <c r="R25" s="46">
        <f t="shared" si="5"/>
        <v>5716</v>
      </c>
      <c r="S25" s="47">
        <f t="shared" si="6"/>
        <v>137.184</v>
      </c>
      <c r="T25" s="47">
        <f t="shared" si="7"/>
        <v>5.7160000000000002</v>
      </c>
      <c r="U25" s="112">
        <v>6.2</v>
      </c>
      <c r="V25" s="112">
        <f t="shared" si="1"/>
        <v>6.2</v>
      </c>
      <c r="W25" s="113" t="s">
        <v>130</v>
      </c>
      <c r="X25" s="115">
        <v>996</v>
      </c>
      <c r="Y25" s="115">
        <v>0</v>
      </c>
      <c r="Z25" s="115">
        <v>1178</v>
      </c>
      <c r="AA25" s="115">
        <v>1185</v>
      </c>
      <c r="AB25" s="115">
        <v>1177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44467470</v>
      </c>
      <c r="AH25" s="49">
        <f t="shared" si="9"/>
        <v>1314</v>
      </c>
      <c r="AI25" s="50">
        <f t="shared" si="8"/>
        <v>229.88103568929321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10356695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9</v>
      </c>
      <c r="E26" s="41">
        <f t="shared" si="0"/>
        <v>6.3380281690140849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136</v>
      </c>
      <c r="P26" s="111">
        <v>137</v>
      </c>
      <c r="Q26" s="111">
        <v>72577811</v>
      </c>
      <c r="R26" s="46">
        <f t="shared" si="5"/>
        <v>5575</v>
      </c>
      <c r="S26" s="47">
        <f t="shared" si="6"/>
        <v>133.80000000000001</v>
      </c>
      <c r="T26" s="47">
        <f t="shared" si="7"/>
        <v>5.5750000000000002</v>
      </c>
      <c r="U26" s="112">
        <v>6</v>
      </c>
      <c r="V26" s="112">
        <f t="shared" si="1"/>
        <v>6</v>
      </c>
      <c r="W26" s="113" t="s">
        <v>130</v>
      </c>
      <c r="X26" s="115">
        <v>1016</v>
      </c>
      <c r="Y26" s="115">
        <v>0</v>
      </c>
      <c r="Z26" s="115">
        <v>1147</v>
      </c>
      <c r="AA26" s="115">
        <v>1185</v>
      </c>
      <c r="AB26" s="115">
        <v>1147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44468713</v>
      </c>
      <c r="AH26" s="49">
        <f t="shared" si="9"/>
        <v>1243</v>
      </c>
      <c r="AI26" s="50">
        <f t="shared" si="8"/>
        <v>222.95964125560536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10356695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7</v>
      </c>
      <c r="E27" s="41">
        <f t="shared" si="0"/>
        <v>4.9295774647887329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129</v>
      </c>
      <c r="P27" s="111">
        <v>134</v>
      </c>
      <c r="Q27" s="111">
        <v>72583387</v>
      </c>
      <c r="R27" s="46">
        <f t="shared" si="5"/>
        <v>5576</v>
      </c>
      <c r="S27" s="47">
        <f t="shared" si="6"/>
        <v>133.82400000000001</v>
      </c>
      <c r="T27" s="47">
        <f t="shared" si="7"/>
        <v>5.5759999999999996</v>
      </c>
      <c r="U27" s="112">
        <v>5.8</v>
      </c>
      <c r="V27" s="112">
        <f t="shared" si="1"/>
        <v>5.8</v>
      </c>
      <c r="W27" s="113" t="s">
        <v>130</v>
      </c>
      <c r="X27" s="115">
        <v>1015</v>
      </c>
      <c r="Y27" s="115">
        <v>0</v>
      </c>
      <c r="Z27" s="115">
        <v>1167</v>
      </c>
      <c r="AA27" s="115">
        <v>1185</v>
      </c>
      <c r="AB27" s="115">
        <v>1147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44469956</v>
      </c>
      <c r="AH27" s="49">
        <f t="shared" si="9"/>
        <v>1243</v>
      </c>
      <c r="AI27" s="50">
        <f t="shared" si="8"/>
        <v>222.91965566714492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10356695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6</v>
      </c>
      <c r="E28" s="41">
        <f t="shared" si="0"/>
        <v>4.2253521126760569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129</v>
      </c>
      <c r="P28" s="111">
        <v>135</v>
      </c>
      <c r="Q28" s="111">
        <v>72589016</v>
      </c>
      <c r="R28" s="46">
        <v>5629</v>
      </c>
      <c r="S28" s="47">
        <f t="shared" si="6"/>
        <v>135.096</v>
      </c>
      <c r="T28" s="47">
        <f t="shared" si="7"/>
        <v>5.6289999999999996</v>
      </c>
      <c r="U28" s="112">
        <v>5.4</v>
      </c>
      <c r="V28" s="112">
        <f t="shared" si="1"/>
        <v>5.4</v>
      </c>
      <c r="W28" s="113" t="s">
        <v>130</v>
      </c>
      <c r="X28" s="115">
        <v>1015</v>
      </c>
      <c r="Y28" s="115">
        <v>0</v>
      </c>
      <c r="Z28" s="115">
        <v>1167</v>
      </c>
      <c r="AA28" s="115">
        <v>1185</v>
      </c>
      <c r="AB28" s="115">
        <v>1147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44471228</v>
      </c>
      <c r="AH28" s="49">
        <f t="shared" si="9"/>
        <v>1272</v>
      </c>
      <c r="AI28" s="50">
        <f t="shared" si="8"/>
        <v>225.97264167702969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10356695</v>
      </c>
      <c r="AQ28" s="115">
        <f t="shared" si="2"/>
        <v>0</v>
      </c>
      <c r="AR28" s="53">
        <v>1.17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5</v>
      </c>
      <c r="E29" s="41">
        <f t="shared" si="0"/>
        <v>3.5211267605633805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129</v>
      </c>
      <c r="P29" s="111">
        <v>134</v>
      </c>
      <c r="Q29" s="111">
        <v>72594612</v>
      </c>
      <c r="R29" s="46">
        <f t="shared" si="5"/>
        <v>5596</v>
      </c>
      <c r="S29" s="47">
        <f t="shared" si="6"/>
        <v>134.304</v>
      </c>
      <c r="T29" s="47">
        <f t="shared" si="7"/>
        <v>5.5960000000000001</v>
      </c>
      <c r="U29" s="112">
        <v>5.0999999999999996</v>
      </c>
      <c r="V29" s="112">
        <f t="shared" si="1"/>
        <v>5.0999999999999996</v>
      </c>
      <c r="W29" s="113" t="s">
        <v>130</v>
      </c>
      <c r="X29" s="115">
        <v>1016</v>
      </c>
      <c r="Y29" s="115">
        <v>0</v>
      </c>
      <c r="Z29" s="115">
        <v>1167</v>
      </c>
      <c r="AA29" s="115">
        <v>1185</v>
      </c>
      <c r="AB29" s="115">
        <v>1147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44472504</v>
      </c>
      <c r="AH29" s="49">
        <f t="shared" si="9"/>
        <v>1276</v>
      </c>
      <c r="AI29" s="50">
        <f t="shared" si="8"/>
        <v>228.02001429592565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10356695</v>
      </c>
      <c r="AQ29" s="115">
        <f t="shared" si="2"/>
        <v>0</v>
      </c>
      <c r="AR29" s="51" t="s">
        <v>136</v>
      </c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7</v>
      </c>
      <c r="E30" s="41">
        <f t="shared" si="0"/>
        <v>4.9295774647887329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115</v>
      </c>
      <c r="P30" s="111">
        <v>130</v>
      </c>
      <c r="Q30" s="111">
        <v>72599960</v>
      </c>
      <c r="R30" s="46">
        <f t="shared" si="5"/>
        <v>5348</v>
      </c>
      <c r="S30" s="47">
        <f t="shared" si="6"/>
        <v>128.352</v>
      </c>
      <c r="T30" s="47">
        <f t="shared" si="7"/>
        <v>5.3479999999999999</v>
      </c>
      <c r="U30" s="112">
        <v>4.5</v>
      </c>
      <c r="V30" s="112">
        <f t="shared" si="1"/>
        <v>4.5</v>
      </c>
      <c r="W30" s="113" t="s">
        <v>135</v>
      </c>
      <c r="X30" s="115">
        <v>1057</v>
      </c>
      <c r="Y30" s="115">
        <v>0</v>
      </c>
      <c r="Z30" s="115">
        <v>1188</v>
      </c>
      <c r="AA30" s="115">
        <v>1185</v>
      </c>
      <c r="AB30" s="115">
        <v>0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44473580</v>
      </c>
      <c r="AH30" s="49">
        <f t="shared" si="9"/>
        <v>1076</v>
      </c>
      <c r="AI30" s="50">
        <f t="shared" si="8"/>
        <v>201.19670905011219</v>
      </c>
      <c r="AJ30" s="98">
        <v>1</v>
      </c>
      <c r="AK30" s="98">
        <v>0</v>
      </c>
      <c r="AL30" s="98">
        <v>1</v>
      </c>
      <c r="AM30" s="98">
        <v>1</v>
      </c>
      <c r="AN30" s="98">
        <v>0</v>
      </c>
      <c r="AO30" s="98">
        <v>0</v>
      </c>
      <c r="AP30" s="115">
        <v>10356695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9</v>
      </c>
      <c r="E31" s="41">
        <f t="shared" si="0"/>
        <v>6.3380281690140849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114</v>
      </c>
      <c r="P31" s="111">
        <v>124</v>
      </c>
      <c r="Q31" s="111">
        <v>72605373</v>
      </c>
      <c r="R31" s="46">
        <f t="shared" si="5"/>
        <v>5413</v>
      </c>
      <c r="S31" s="47">
        <f t="shared" si="6"/>
        <v>129.91200000000001</v>
      </c>
      <c r="T31" s="47">
        <f t="shared" si="7"/>
        <v>5.4130000000000003</v>
      </c>
      <c r="U31" s="112">
        <v>3.7</v>
      </c>
      <c r="V31" s="112">
        <f t="shared" si="1"/>
        <v>3.7</v>
      </c>
      <c r="W31" s="113" t="s">
        <v>135</v>
      </c>
      <c r="X31" s="115">
        <v>1057</v>
      </c>
      <c r="Y31" s="115">
        <v>0</v>
      </c>
      <c r="Z31" s="115">
        <v>1188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44474636</v>
      </c>
      <c r="AH31" s="49">
        <f t="shared" si="9"/>
        <v>1056</v>
      </c>
      <c r="AI31" s="50">
        <f t="shared" si="8"/>
        <v>195.08590430445224</v>
      </c>
      <c r="AJ31" s="98">
        <v>1</v>
      </c>
      <c r="AK31" s="98">
        <v>0</v>
      </c>
      <c r="AL31" s="98">
        <v>1</v>
      </c>
      <c r="AM31" s="98">
        <v>1</v>
      </c>
      <c r="AN31" s="98">
        <v>0</v>
      </c>
      <c r="AO31" s="98">
        <v>0</v>
      </c>
      <c r="AP31" s="115">
        <v>10356695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12</v>
      </c>
      <c r="E32" s="41">
        <f t="shared" si="0"/>
        <v>8.4507042253521139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116</v>
      </c>
      <c r="P32" s="111">
        <v>122</v>
      </c>
      <c r="Q32" s="111">
        <v>72610506</v>
      </c>
      <c r="R32" s="46">
        <f t="shared" si="5"/>
        <v>5133</v>
      </c>
      <c r="S32" s="47">
        <f t="shared" si="6"/>
        <v>123.19199999999999</v>
      </c>
      <c r="T32" s="47">
        <f t="shared" si="7"/>
        <v>5.133</v>
      </c>
      <c r="U32" s="112">
        <v>3.2</v>
      </c>
      <c r="V32" s="112">
        <f t="shared" si="1"/>
        <v>3.2</v>
      </c>
      <c r="W32" s="113" t="s">
        <v>135</v>
      </c>
      <c r="X32" s="115">
        <v>1046</v>
      </c>
      <c r="Y32" s="115">
        <v>0</v>
      </c>
      <c r="Z32" s="115">
        <v>1187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44475652</v>
      </c>
      <c r="AH32" s="49">
        <f t="shared" si="9"/>
        <v>1016</v>
      </c>
      <c r="AI32" s="50">
        <f t="shared" si="8"/>
        <v>197.9349308396649</v>
      </c>
      <c r="AJ32" s="98">
        <v>1</v>
      </c>
      <c r="AK32" s="98">
        <v>0</v>
      </c>
      <c r="AL32" s="98">
        <v>1</v>
      </c>
      <c r="AM32" s="98">
        <v>1</v>
      </c>
      <c r="AN32" s="98">
        <v>0</v>
      </c>
      <c r="AO32" s="98">
        <v>0</v>
      </c>
      <c r="AP32" s="115">
        <v>10356695</v>
      </c>
      <c r="AQ32" s="115">
        <f t="shared" si="2"/>
        <v>0</v>
      </c>
      <c r="AR32" s="53">
        <v>1.4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9</v>
      </c>
      <c r="E33" s="41">
        <f t="shared" si="0"/>
        <v>6.3380281690140849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121</v>
      </c>
      <c r="P33" s="111">
        <v>100</v>
      </c>
      <c r="Q33" s="111">
        <v>72615012</v>
      </c>
      <c r="R33" s="46">
        <f t="shared" si="5"/>
        <v>4506</v>
      </c>
      <c r="S33" s="47">
        <f t="shared" si="6"/>
        <v>108.14400000000001</v>
      </c>
      <c r="T33" s="47">
        <f t="shared" si="7"/>
        <v>4.5060000000000002</v>
      </c>
      <c r="U33" s="112">
        <v>3.8</v>
      </c>
      <c r="V33" s="112">
        <f t="shared" si="1"/>
        <v>3.8</v>
      </c>
      <c r="W33" s="113" t="s">
        <v>124</v>
      </c>
      <c r="X33" s="115">
        <v>0</v>
      </c>
      <c r="Y33" s="115">
        <v>0</v>
      </c>
      <c r="Z33" s="115">
        <v>1047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44476472</v>
      </c>
      <c r="AH33" s="49">
        <f t="shared" si="9"/>
        <v>820</v>
      </c>
      <c r="AI33" s="50">
        <f t="shared" si="8"/>
        <v>181.97958277851751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0.3</v>
      </c>
      <c r="AP33" s="115">
        <v>10357350</v>
      </c>
      <c r="AQ33" s="115">
        <f t="shared" si="2"/>
        <v>655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13</v>
      </c>
      <c r="E34" s="41">
        <f t="shared" si="0"/>
        <v>9.1549295774647899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118</v>
      </c>
      <c r="P34" s="111">
        <v>93</v>
      </c>
      <c r="Q34" s="111">
        <v>72619125</v>
      </c>
      <c r="R34" s="46">
        <f t="shared" si="5"/>
        <v>4113</v>
      </c>
      <c r="S34" s="47">
        <f t="shared" si="6"/>
        <v>98.712000000000003</v>
      </c>
      <c r="T34" s="47">
        <f t="shared" si="7"/>
        <v>4.1130000000000004</v>
      </c>
      <c r="U34" s="112">
        <v>4.8</v>
      </c>
      <c r="V34" s="112">
        <f t="shared" si="1"/>
        <v>4.8</v>
      </c>
      <c r="W34" s="113" t="s">
        <v>124</v>
      </c>
      <c r="X34" s="115">
        <v>0</v>
      </c>
      <c r="Y34" s="115">
        <v>0</v>
      </c>
      <c r="Z34" s="115">
        <v>966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44477196</v>
      </c>
      <c r="AH34" s="49">
        <f t="shared" si="9"/>
        <v>724</v>
      </c>
      <c r="AI34" s="50">
        <f t="shared" si="8"/>
        <v>176.02723073182591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0.3</v>
      </c>
      <c r="AP34" s="115">
        <v>10358169</v>
      </c>
      <c r="AQ34" s="115">
        <f t="shared" si="2"/>
        <v>819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125116</v>
      </c>
      <c r="S35" s="65">
        <f>AVERAGE(S11:S34)</f>
        <v>125.116</v>
      </c>
      <c r="T35" s="65">
        <f>SUM(T11:T34)</f>
        <v>125.116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26260</v>
      </c>
      <c r="AH35" s="67">
        <f>SUM(AH11:AH34)</f>
        <v>26260</v>
      </c>
      <c r="AI35" s="68">
        <f>$AH$35/$T35</f>
        <v>209.88522650979891</v>
      </c>
      <c r="AJ35" s="98">
        <v>0</v>
      </c>
      <c r="AK35" s="98">
        <v>0</v>
      </c>
      <c r="AL35" s="98">
        <v>0</v>
      </c>
      <c r="AM35" s="98">
        <v>0</v>
      </c>
      <c r="AN35" s="98">
        <v>0</v>
      </c>
      <c r="AO35" s="69"/>
      <c r="AP35" s="70">
        <f>AP34-AP10</f>
        <v>4990</v>
      </c>
      <c r="AQ35" s="71">
        <f>SUM(AQ11:AQ34)</f>
        <v>4990</v>
      </c>
      <c r="AR35" s="72">
        <f>AVERAGE(AR11:AR34)</f>
        <v>1.1883333333333335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1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148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149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1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9" t="s">
        <v>137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146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8" t="s">
        <v>131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37" t="s">
        <v>150</v>
      </c>
      <c r="C46" s="136"/>
      <c r="D46" s="138"/>
      <c r="E46" s="136"/>
      <c r="F46" s="136"/>
      <c r="G46" s="136"/>
      <c r="H46" s="136"/>
      <c r="I46" s="136"/>
      <c r="J46" s="136"/>
      <c r="K46" s="136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148" t="s">
        <v>138</v>
      </c>
      <c r="C47" s="131"/>
      <c r="D47" s="132"/>
      <c r="E47" s="131"/>
      <c r="F47" s="131"/>
      <c r="G47" s="131"/>
      <c r="H47" s="131"/>
      <c r="I47" s="131"/>
      <c r="J47" s="131"/>
      <c r="K47" s="131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148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140</v>
      </c>
      <c r="C49" s="145"/>
      <c r="D49" s="128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48" t="s">
        <v>141</v>
      </c>
      <c r="C50" s="145"/>
      <c r="D50" s="128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145"/>
      <c r="D51" s="128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48" t="s">
        <v>143</v>
      </c>
      <c r="C52" s="131"/>
      <c r="D52" s="132"/>
      <c r="E52" s="131"/>
      <c r="F52" s="131"/>
      <c r="G52" s="131"/>
      <c r="H52" s="131"/>
      <c r="I52" s="131"/>
      <c r="J52" s="131"/>
      <c r="K52" s="131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151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9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49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49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149"/>
      <c r="C58" s="124"/>
      <c r="D58" s="125"/>
      <c r="E58" s="124"/>
      <c r="F58" s="124"/>
      <c r="G58" s="124"/>
      <c r="H58" s="124"/>
      <c r="I58" s="124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7"/>
      <c r="U58" s="127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50"/>
      <c r="C59" s="145"/>
      <c r="D59" s="128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B60" s="148"/>
      <c r="C60" s="145"/>
      <c r="D60" s="128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79"/>
      <c r="W60" s="102"/>
      <c r="X60" s="102"/>
      <c r="Y60" s="102"/>
      <c r="Z60" s="80"/>
      <c r="AA60" s="102"/>
      <c r="AB60" s="102"/>
      <c r="AC60" s="102"/>
      <c r="AD60" s="102"/>
      <c r="AE60" s="102"/>
      <c r="AM60" s="103"/>
      <c r="AN60" s="103"/>
      <c r="AO60" s="103"/>
      <c r="AP60" s="103"/>
      <c r="AQ60" s="103"/>
      <c r="AR60" s="103"/>
      <c r="AS60" s="104"/>
      <c r="AV60" s="101"/>
      <c r="AW60" s="97"/>
      <c r="AX60" s="97"/>
      <c r="AY60" s="97"/>
    </row>
    <row r="61" spans="1:51" x14ac:dyDescent="0.25">
      <c r="A61" s="102"/>
      <c r="B61" s="146"/>
      <c r="C61" s="147"/>
      <c r="D61" s="117"/>
      <c r="E61" s="147"/>
      <c r="F61" s="147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20"/>
      <c r="U61" s="122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A62" s="102"/>
      <c r="B62" s="147"/>
      <c r="C62" s="147"/>
      <c r="D62" s="117"/>
      <c r="E62" s="147"/>
      <c r="F62" s="147"/>
      <c r="G62" s="105"/>
      <c r="H62" s="105"/>
      <c r="I62" s="105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8"/>
      <c r="U62" s="79"/>
      <c r="V62" s="7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Q69" s="99"/>
      <c r="R69" s="99"/>
      <c r="S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12"/>
      <c r="P70" s="99"/>
      <c r="T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99"/>
      <c r="Q71" s="99"/>
      <c r="R71" s="99"/>
      <c r="S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Q73" s="99"/>
      <c r="R73" s="99"/>
      <c r="S73" s="99"/>
      <c r="T73" s="99"/>
      <c r="U73" s="99"/>
      <c r="AS73" s="97"/>
      <c r="AT73" s="97"/>
      <c r="AU73" s="97"/>
      <c r="AV73" s="97"/>
      <c r="AW73" s="97"/>
      <c r="AX73" s="97"/>
      <c r="AY73" s="97"/>
    </row>
    <row r="74" spans="15:51" x14ac:dyDescent="0.25">
      <c r="O74" s="12"/>
      <c r="P74" s="99"/>
      <c r="T74" s="99"/>
      <c r="U74" s="99"/>
      <c r="AS74" s="97"/>
      <c r="AT74" s="97"/>
      <c r="AU74" s="97"/>
      <c r="AV74" s="97"/>
      <c r="AW74" s="97"/>
      <c r="AX74" s="97"/>
      <c r="AY74" s="97"/>
    </row>
    <row r="86" spans="45:51" x14ac:dyDescent="0.25">
      <c r="AS86" s="97"/>
      <c r="AT86" s="97"/>
      <c r="AU86" s="97"/>
      <c r="AV86" s="97"/>
      <c r="AW86" s="97"/>
      <c r="AX86" s="97"/>
      <c r="AY86" s="97"/>
    </row>
  </sheetData>
  <protectedRanges>
    <protectedRange sqref="S61:T62" name="Range2_12_5_1_1"/>
    <protectedRange sqref="L10 AD8 AF8 AJ8:AR8 AF10 L24:N31 N32:N34 N10:N23 G11:G34 R11:T34 AC11:AF34 E11:E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0" name="Range2_2_1_10_1_1_1_2"/>
    <protectedRange sqref="N61:R62" name="Range2_12_1_6_1_1"/>
    <protectedRange sqref="L61:M62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X11:AB34 V11:V34" name="Range1_16_3_1_1_3"/>
    <protectedRange sqref="AR11 AR25:AR34" name="Range1_16_3_1_1_5"/>
    <protectedRange sqref="L6 D6 D8 O8:U8" name="Range1_16_3_1_1_7"/>
    <protectedRange sqref="J61:K62" name="Range2_2_12_1_4_1_1_1_1_1_1_1_1_1_1_1_1_1_1_1"/>
    <protectedRange sqref="I61:I62" name="Range2_2_12_1_7_1_1_2_2_1_2"/>
    <protectedRange sqref="F61:H62" name="Range2_2_12_1_3_1_2_1_1_1_1_2_1_1_1_1_1_1_1_1_1_1_1"/>
    <protectedRange sqref="E61:E62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B42" name="Range2_12_5_1_1_1_1_1_2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" name="Range2_12_5_1_1_1_2_2_1_1_1_1_1_1_1_1_1_1_1_2_1_1_1_2_1_1_1_1_1_1_1_1_1_1_1_1_1_1_1_1_2_1_1_1_1_1_1_1_1_1_2_1_1_3_1_1_1_3_1_1_1_1_1_1_1_1_1_1_1_1_1_1_1_1_1_1_1_1_1_1_2_1_1_1_1_1_1_1_1_1_1_1_2_2_1_2_1_1_1_1_1_1_1"/>
    <protectedRange sqref="W17:W34" name="Range1_16_3_1_1_3_2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9:U59 F60:G60" name="Range2_12_5_1_1_1_2_2_1_1_1_1_1_1_1_1_1_1_1_2_1_1_1_2_1_1_1_1_1_1_1_1_1_1_1_1_1_1_1_1_2_1_1_1_1_1_1_1_1_1_2_1_1_3_1_1_1_3_1_1_1_1_1_1_1_1_1_1_1_1_1_1_1_1_1_1_1_1_1_1_2_1_1_1_1_1_1_1_1_1_1_1_2_2_1_2_1_1_1_1_1_1_1_1_1_1_1_1_1"/>
    <protectedRange sqref="S53:T58" name="Range2_12_5_1_1_2_1_1_1_2_1_1_1_1_1_1_1_1_1_1_1_1_1"/>
    <protectedRange sqref="N53:R58" name="Range2_12_1_6_1_1_2_1_1_1_2_1_1_1_1_1_1_1_1_1_1_1_1_1"/>
    <protectedRange sqref="L53:M58" name="Range2_2_12_1_7_1_1_3_1_1_1_2_1_1_1_1_1_1_1_1_1_1_1_1_1"/>
    <protectedRange sqref="J53:K58" name="Range2_2_12_1_4_1_1_1_1_1_1_1_1_1_1_1_1_1_1_1_2_1_1_1_2_1_1_1_1_1_1_1_1_1_1_1_1_1"/>
    <protectedRange sqref="I53:I58" name="Range2_2_12_1_7_1_1_2_2_1_2_2_1_1_1_2_1_1_1_1_1_1_1_1_1_1_1_1_1"/>
    <protectedRange sqref="G53:H58" name="Range2_2_12_1_3_1_2_1_1_1_1_2_1_1_1_1_1_1_1_1_1_1_1_2_1_1_1_2_1_1_1_1_1_1_1_1_1_1_1_1_1"/>
    <protectedRange sqref="F53:F58" name="Range2_2_12_1_3_1_2_1_1_1_1_2_1_1_1_1_1_1_1_1_1_1_1_2_2_1_1_2_1_1_1_1_1_1_1_1_1_1_1_1_1"/>
    <protectedRange sqref="E53:E58" name="Range2_2_12_1_3_1_2_1_1_1_2_1_1_1_1_3_1_1_1_1_1_1_1_1_1_2_2_1_1_2_1_1_1_1_1_1_1_1_1_1_1_1_1"/>
    <protectedRange sqref="B54:B58" name="Range2_12_5_1_1_1_1_1_2_1_1_1_1_1_1_1_1_1_1_1_1_1_1_1_1_1_1_1_1_2_1_1_1_1_1_1_1_1_1_1_1_1_1_3_1_1_1_2_1_1_1_1_1_1_1_1_1_1_1_1_2_1_1_1_1_1_1_1_1_1_1_1_1_1_1_1_1_1_1_1_1_1_1_1_1_1_1_1_1_3_1_2_1_1_1_2_2_1_2_1_1_1_1_1_1_1_1_1_1_1_1_1_1_1_1_1_1_1"/>
    <protectedRange sqref="B59" name="Range2_12_5_1_1_1_2_2_1_1_1_1_1_1_1_1_1_1_1_2_1_1_1_1_1_1_1_1_1_3_1_3_1_2_1_1_1_1_1_1_1_1_1_1_1_1_1_2_1_1_1_1_1_2_1_1_1_1_1_1_1_1_2_1_1_3_1_1_1_2_1_1_1_1_1_1_1_1_1_1_1_1_1_1_1_1_1_2_1_1_1_1_1_1_1_1_1_1_1_1_1_1_1_1_1_1_1_2_3_1_2_1_1_1_2_2_1_1_2_1_1_1_1__3"/>
    <protectedRange sqref="B60" name="Range2_12_5_1_1_1_1_1_2_1_1_2_1_1_1_1_1_1_1_1_1_1_1_1_1_1_1_1_1_2_1_1_1_1_1_1_1_1_1_1_1_1_1_1_3_1_1_1_2_1_1_1_1_1_1_1_1_1_2_1_1_1_1_1_1_1_1_1_1_1_1_1_1_1_1_1_1_1_1_1_1_1_1_1_1_2_1_1_1_2_2_1_1_2_1_1_1_1_1_1_1_1_1_1_1_1_1_1_1_1_1_1_1_1"/>
    <protectedRange sqref="B45" name="Range2_12_5_1_1_1_2_1_1_1_1_1_1_1_1_1_1_1_2_1_1_1_1_1_1_1_1_1_1_1_1_1_1_1_1_1_1_1_1_1_1_2_1_1_1_1_1_1_1_1_1_1_1_2_1_1_1_1_2_1_1_1_1_1_1_1_1_1_1_1_2_1_1_1_1_1_1_1_1_1_1_1_1_1_1_3_1_1_1_1_2_1_1_1_1_1_1_1_2_1_1_1_1_1_1_1_1_1"/>
    <protectedRange sqref="B44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6" name="Range2_12_5_1_1_1_2_1_1_1_1_1_1_1_1_1_1_1_2_1_1_1_1_1_1_1_1_1_1_1_1_1_1_1_1_1_1_1_1_1_1_2_1_1_1_1_1_1_1_1_1_1_1_2_1_1_1_1_2_1_1_1_1_1_1_1_1_1_1_1_2_1_1_1_1_1_1_1_1_1_1_1_1_1_1_1_1_1_1_1_1_1_1_1_2_1_1_1_1_1_1_1_2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P4:U4" name="Range1_16_1_1_1_1_1_1_2_2_2_2_2_2_2_2_2_2_2_2_2_2_2_2_2_2_2_2_2_2_2_1_2_2_2_2_2_2_2_2_2_2_3_2_2_2_2_2_2_2_2_2_2_2_2_2_2_2_2_2_2_2_2_2_2_1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AA11:AA34 X11:Y34">
    <cfRule type="containsText" dxfId="1232" priority="25" operator="containsText" text="N/A">
      <formula>NOT(ISERROR(SEARCH("N/A",X11)))</formula>
    </cfRule>
    <cfRule type="cellIs" dxfId="1231" priority="39" operator="equal">
      <formula>0</formula>
    </cfRule>
  </conditionalFormatting>
  <conditionalFormatting sqref="AC11:AE34 AA11:AA34 X11:Y34">
    <cfRule type="cellIs" dxfId="1230" priority="38" operator="greaterThanOrEqual">
      <formula>1185</formula>
    </cfRule>
  </conditionalFormatting>
  <conditionalFormatting sqref="AC11:AE34 AA11:AA34 X11:Y34">
    <cfRule type="cellIs" dxfId="1229" priority="37" operator="between">
      <formula>0.1</formula>
      <formula>1184</formula>
    </cfRule>
  </conditionalFormatting>
  <conditionalFormatting sqref="X8">
    <cfRule type="cellIs" dxfId="1228" priority="36" operator="equal">
      <formula>0</formula>
    </cfRule>
  </conditionalFormatting>
  <conditionalFormatting sqref="X8">
    <cfRule type="cellIs" dxfId="1227" priority="35" operator="greaterThan">
      <formula>1179</formula>
    </cfRule>
  </conditionalFormatting>
  <conditionalFormatting sqref="X8">
    <cfRule type="cellIs" dxfId="1226" priority="34" operator="greaterThan">
      <formula>99</formula>
    </cfRule>
  </conditionalFormatting>
  <conditionalFormatting sqref="X8">
    <cfRule type="cellIs" dxfId="1225" priority="33" operator="greaterThan">
      <formula>0.99</formula>
    </cfRule>
  </conditionalFormatting>
  <conditionalFormatting sqref="AB8">
    <cfRule type="cellIs" dxfId="1224" priority="32" operator="equal">
      <formula>0</formula>
    </cfRule>
  </conditionalFormatting>
  <conditionalFormatting sqref="AB8">
    <cfRule type="cellIs" dxfId="1223" priority="31" operator="greaterThan">
      <formula>1179</formula>
    </cfRule>
  </conditionalFormatting>
  <conditionalFormatting sqref="AB8">
    <cfRule type="cellIs" dxfId="1222" priority="30" operator="greaterThan">
      <formula>99</formula>
    </cfRule>
  </conditionalFormatting>
  <conditionalFormatting sqref="AB8">
    <cfRule type="cellIs" dxfId="1221" priority="29" operator="greaterThan">
      <formula>0.99</formula>
    </cfRule>
  </conditionalFormatting>
  <conditionalFormatting sqref="AI11:AI34">
    <cfRule type="cellIs" dxfId="1220" priority="28" operator="greaterThan">
      <formula>$AI$8</formula>
    </cfRule>
  </conditionalFormatting>
  <conditionalFormatting sqref="AH11:AH34">
    <cfRule type="cellIs" dxfId="1219" priority="26" operator="greaterThan">
      <formula>$AH$8</formula>
    </cfRule>
    <cfRule type="cellIs" dxfId="1218" priority="27" operator="greaterThan">
      <formula>$AH$8</formula>
    </cfRule>
  </conditionalFormatting>
  <conditionalFormatting sqref="AB11:AB34">
    <cfRule type="containsText" dxfId="1217" priority="21" operator="containsText" text="N/A">
      <formula>NOT(ISERROR(SEARCH("N/A",AB11)))</formula>
    </cfRule>
    <cfRule type="cellIs" dxfId="1216" priority="24" operator="equal">
      <formula>0</formula>
    </cfRule>
  </conditionalFormatting>
  <conditionalFormatting sqref="AB11:AB34">
    <cfRule type="cellIs" dxfId="1215" priority="23" operator="greaterThanOrEqual">
      <formula>1185</formula>
    </cfRule>
  </conditionalFormatting>
  <conditionalFormatting sqref="AB11:AB34">
    <cfRule type="cellIs" dxfId="1214" priority="22" operator="between">
      <formula>0.1</formula>
      <formula>1184</formula>
    </cfRule>
  </conditionalFormatting>
  <conditionalFormatting sqref="AN11:AO11 AN12:AN35 AO12:AO34">
    <cfRule type="cellIs" dxfId="1213" priority="20" operator="equal">
      <formula>0</formula>
    </cfRule>
  </conditionalFormatting>
  <conditionalFormatting sqref="AN11:AO11 AN12:AN35 AO12:AO34">
    <cfRule type="cellIs" dxfId="1212" priority="19" operator="greaterThan">
      <formula>1179</formula>
    </cfRule>
  </conditionalFormatting>
  <conditionalFormatting sqref="AN11:AO11 AN12:AN35 AO12:AO34">
    <cfRule type="cellIs" dxfId="1211" priority="18" operator="greaterThan">
      <formula>99</formula>
    </cfRule>
  </conditionalFormatting>
  <conditionalFormatting sqref="AN11:AO11 AN12:AN35 AO12:AO34">
    <cfRule type="cellIs" dxfId="1210" priority="17" operator="greaterThan">
      <formula>0.99</formula>
    </cfRule>
  </conditionalFormatting>
  <conditionalFormatting sqref="AQ11:AQ34">
    <cfRule type="cellIs" dxfId="1209" priority="16" operator="equal">
      <formula>0</formula>
    </cfRule>
  </conditionalFormatting>
  <conditionalFormatting sqref="AQ11:AQ34">
    <cfRule type="cellIs" dxfId="1208" priority="15" operator="greaterThan">
      <formula>1179</formula>
    </cfRule>
  </conditionalFormatting>
  <conditionalFormatting sqref="AQ11:AQ34">
    <cfRule type="cellIs" dxfId="1207" priority="14" operator="greaterThan">
      <formula>99</formula>
    </cfRule>
  </conditionalFormatting>
  <conditionalFormatting sqref="AQ11:AQ34">
    <cfRule type="cellIs" dxfId="1206" priority="13" operator="greaterThan">
      <formula>0.99</formula>
    </cfRule>
  </conditionalFormatting>
  <conditionalFormatting sqref="Z11:Z34">
    <cfRule type="containsText" dxfId="1205" priority="9" operator="containsText" text="N/A">
      <formula>NOT(ISERROR(SEARCH("N/A",Z11)))</formula>
    </cfRule>
    <cfRule type="cellIs" dxfId="1204" priority="12" operator="equal">
      <formula>0</formula>
    </cfRule>
  </conditionalFormatting>
  <conditionalFormatting sqref="Z11:Z34">
    <cfRule type="cellIs" dxfId="1203" priority="11" operator="greaterThanOrEqual">
      <formula>1185</formula>
    </cfRule>
  </conditionalFormatting>
  <conditionalFormatting sqref="Z11:Z34">
    <cfRule type="cellIs" dxfId="1202" priority="10" operator="between">
      <formula>0.1</formula>
      <formula>1184</formula>
    </cfRule>
  </conditionalFormatting>
  <conditionalFormatting sqref="AJ11:AN35">
    <cfRule type="cellIs" dxfId="1201" priority="8" operator="equal">
      <formula>0</formula>
    </cfRule>
  </conditionalFormatting>
  <conditionalFormatting sqref="AJ11:AN35">
    <cfRule type="cellIs" dxfId="1200" priority="7" operator="greaterThan">
      <formula>1179</formula>
    </cfRule>
  </conditionalFormatting>
  <conditionalFormatting sqref="AJ11:AN35">
    <cfRule type="cellIs" dxfId="1199" priority="6" operator="greaterThan">
      <formula>99</formula>
    </cfRule>
  </conditionalFormatting>
  <conditionalFormatting sqref="AJ11:AN35">
    <cfRule type="cellIs" dxfId="1198" priority="5" operator="greaterThan">
      <formula>0.99</formula>
    </cfRule>
  </conditionalFormatting>
  <conditionalFormatting sqref="AP11:AP34">
    <cfRule type="cellIs" dxfId="1197" priority="4" operator="equal">
      <formula>0</formula>
    </cfRule>
  </conditionalFormatting>
  <conditionalFormatting sqref="AP11:AP34">
    <cfRule type="cellIs" dxfId="1196" priority="3" operator="greaterThan">
      <formula>1179</formula>
    </cfRule>
  </conditionalFormatting>
  <conditionalFormatting sqref="AP11:AP34">
    <cfRule type="cellIs" dxfId="1195" priority="2" operator="greaterThan">
      <formula>99</formula>
    </cfRule>
  </conditionalFormatting>
  <conditionalFormatting sqref="AP11:AP34">
    <cfRule type="cellIs" dxfId="1194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6"/>
  <sheetViews>
    <sheetView topLeftCell="A31" zoomScaleNormal="100" workbookViewId="0">
      <selection activeCell="B50" sqref="B50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128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126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164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61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61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42439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27016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165" t="s">
        <v>51</v>
      </c>
      <c r="V9" s="165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63" t="s">
        <v>55</v>
      </c>
      <c r="AG9" s="163" t="s">
        <v>56</v>
      </c>
      <c r="AH9" s="247" t="s">
        <v>57</v>
      </c>
      <c r="AI9" s="262" t="s">
        <v>58</v>
      </c>
      <c r="AJ9" s="165" t="s">
        <v>59</v>
      </c>
      <c r="AK9" s="165" t="s">
        <v>60</v>
      </c>
      <c r="AL9" s="165" t="s">
        <v>61</v>
      </c>
      <c r="AM9" s="165" t="s">
        <v>62</v>
      </c>
      <c r="AN9" s="165" t="s">
        <v>63</v>
      </c>
      <c r="AO9" s="165" t="s">
        <v>64</v>
      </c>
      <c r="AP9" s="165" t="s">
        <v>65</v>
      </c>
      <c r="AQ9" s="245" t="s">
        <v>66</v>
      </c>
      <c r="AR9" s="165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5" t="s">
        <v>72</v>
      </c>
      <c r="C10" s="165" t="s">
        <v>73</v>
      </c>
      <c r="D10" s="165" t="s">
        <v>74</v>
      </c>
      <c r="E10" s="165" t="s">
        <v>75</v>
      </c>
      <c r="F10" s="165" t="s">
        <v>74</v>
      </c>
      <c r="G10" s="165" t="s">
        <v>75</v>
      </c>
      <c r="H10" s="241"/>
      <c r="I10" s="165" t="s">
        <v>75</v>
      </c>
      <c r="J10" s="165" t="s">
        <v>75</v>
      </c>
      <c r="K10" s="165" t="s">
        <v>75</v>
      </c>
      <c r="L10" s="28" t="s">
        <v>29</v>
      </c>
      <c r="M10" s="244"/>
      <c r="N10" s="28" t="s">
        <v>29</v>
      </c>
      <c r="O10" s="246"/>
      <c r="P10" s="246"/>
      <c r="Q10" s="1">
        <f>'MAR 9'!Q34</f>
        <v>73630621</v>
      </c>
      <c r="R10" s="255"/>
      <c r="S10" s="256"/>
      <c r="T10" s="257"/>
      <c r="U10" s="165" t="s">
        <v>75</v>
      </c>
      <c r="V10" s="165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9'!$AG$34</f>
        <v>44689244</v>
      </c>
      <c r="AH10" s="247"/>
      <c r="AI10" s="263"/>
      <c r="AJ10" s="165" t="s">
        <v>84</v>
      </c>
      <c r="AK10" s="165" t="s">
        <v>84</v>
      </c>
      <c r="AL10" s="165" t="s">
        <v>84</v>
      </c>
      <c r="AM10" s="165" t="s">
        <v>84</v>
      </c>
      <c r="AN10" s="165" t="s">
        <v>84</v>
      </c>
      <c r="AO10" s="165" t="s">
        <v>84</v>
      </c>
      <c r="AP10" s="1">
        <f>'MAR 9'!$AP$34</f>
        <v>10408127</v>
      </c>
      <c r="AQ10" s="246"/>
      <c r="AR10" s="162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8</v>
      </c>
      <c r="E11" s="41">
        <f t="shared" ref="E11:E34" si="0">D11/1.42</f>
        <v>5.6338028169014089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132</v>
      </c>
      <c r="P11" s="111">
        <v>99</v>
      </c>
      <c r="Q11" s="111">
        <v>73634976</v>
      </c>
      <c r="R11" s="46">
        <f>IF(ISBLANK(Q11),"-",Q11-Q10)</f>
        <v>4355</v>
      </c>
      <c r="S11" s="47">
        <f>R11*24/1000</f>
        <v>104.52</v>
      </c>
      <c r="T11" s="47">
        <f>R11/1000</f>
        <v>4.3550000000000004</v>
      </c>
      <c r="U11" s="112">
        <v>5</v>
      </c>
      <c r="V11" s="112">
        <f t="shared" ref="V11:V34" si="1">U11</f>
        <v>5</v>
      </c>
      <c r="W11" s="113" t="s">
        <v>124</v>
      </c>
      <c r="X11" s="115">
        <v>0</v>
      </c>
      <c r="Y11" s="115">
        <v>0</v>
      </c>
      <c r="Z11" s="115">
        <v>1047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44690164</v>
      </c>
      <c r="AH11" s="49">
        <f>IF(ISBLANK(AG11),"-",AG11-AG10)</f>
        <v>920</v>
      </c>
      <c r="AI11" s="50">
        <f>AH11/T11</f>
        <v>211.25143513203213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0.45</v>
      </c>
      <c r="AP11" s="115">
        <v>10409208</v>
      </c>
      <c r="AQ11" s="115">
        <f t="shared" ref="AQ11:AQ34" si="2">AP11-AP10</f>
        <v>1081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10</v>
      </c>
      <c r="E12" s="41">
        <f t="shared" si="0"/>
        <v>7.042253521126761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130</v>
      </c>
      <c r="P12" s="111">
        <v>92</v>
      </c>
      <c r="Q12" s="111">
        <v>73638924</v>
      </c>
      <c r="R12" s="46">
        <f t="shared" ref="R12:R34" si="5">IF(ISBLANK(Q12),"-",Q12-Q11)</f>
        <v>3948</v>
      </c>
      <c r="S12" s="47">
        <f t="shared" ref="S12:S34" si="6">R12*24/1000</f>
        <v>94.751999999999995</v>
      </c>
      <c r="T12" s="47">
        <f t="shared" ref="T12:T34" si="7">R12/1000</f>
        <v>3.948</v>
      </c>
      <c r="U12" s="112">
        <v>6.3</v>
      </c>
      <c r="V12" s="112">
        <f t="shared" si="1"/>
        <v>6.3</v>
      </c>
      <c r="W12" s="113" t="s">
        <v>124</v>
      </c>
      <c r="X12" s="115">
        <v>0</v>
      </c>
      <c r="Y12" s="115">
        <v>0</v>
      </c>
      <c r="Z12" s="115">
        <v>966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44690880</v>
      </c>
      <c r="AH12" s="49">
        <f>IF(ISBLANK(AG12),"-",AG12-AG11)</f>
        <v>716</v>
      </c>
      <c r="AI12" s="50">
        <f t="shared" ref="AI12:AI34" si="8">AH12/T12</f>
        <v>181.35764944275581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0.45</v>
      </c>
      <c r="AP12" s="115">
        <v>10410457</v>
      </c>
      <c r="AQ12" s="115">
        <f t="shared" si="2"/>
        <v>1249</v>
      </c>
      <c r="AR12" s="118">
        <v>1.43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11</v>
      </c>
      <c r="E13" s="41">
        <f t="shared" si="0"/>
        <v>7.746478873239437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128</v>
      </c>
      <c r="P13" s="111">
        <v>95</v>
      </c>
      <c r="Q13" s="111">
        <v>73642905</v>
      </c>
      <c r="R13" s="46">
        <f t="shared" si="5"/>
        <v>3981</v>
      </c>
      <c r="S13" s="47">
        <f t="shared" si="6"/>
        <v>95.543999999999997</v>
      </c>
      <c r="T13" s="47">
        <f t="shared" si="7"/>
        <v>3.9809999999999999</v>
      </c>
      <c r="U13" s="112">
        <v>7.6</v>
      </c>
      <c r="V13" s="112">
        <f t="shared" si="1"/>
        <v>7.6</v>
      </c>
      <c r="W13" s="113" t="s">
        <v>124</v>
      </c>
      <c r="X13" s="115">
        <v>0</v>
      </c>
      <c r="Y13" s="115">
        <v>0</v>
      </c>
      <c r="Z13" s="115">
        <v>967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44691588</v>
      </c>
      <c r="AH13" s="49">
        <f>IF(ISBLANK(AG13),"-",AG13-AG12)</f>
        <v>708</v>
      </c>
      <c r="AI13" s="50">
        <f t="shared" si="8"/>
        <v>177.84476262245667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0.45</v>
      </c>
      <c r="AP13" s="115">
        <v>10411727</v>
      </c>
      <c r="AQ13" s="115">
        <f t="shared" si="2"/>
        <v>1270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13</v>
      </c>
      <c r="E14" s="41">
        <f t="shared" si="0"/>
        <v>9.1549295774647899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124</v>
      </c>
      <c r="P14" s="111">
        <v>97</v>
      </c>
      <c r="Q14" s="111">
        <v>73647006</v>
      </c>
      <c r="R14" s="46">
        <f t="shared" si="5"/>
        <v>4101</v>
      </c>
      <c r="S14" s="47">
        <f t="shared" si="6"/>
        <v>98.424000000000007</v>
      </c>
      <c r="T14" s="47">
        <f t="shared" si="7"/>
        <v>4.101</v>
      </c>
      <c r="U14" s="112">
        <v>9</v>
      </c>
      <c r="V14" s="112">
        <f t="shared" si="1"/>
        <v>9</v>
      </c>
      <c r="W14" s="113" t="s">
        <v>124</v>
      </c>
      <c r="X14" s="115">
        <v>0</v>
      </c>
      <c r="Y14" s="115">
        <v>0</v>
      </c>
      <c r="Z14" s="115">
        <v>966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44692312</v>
      </c>
      <c r="AH14" s="49">
        <f t="shared" ref="AH14:AH34" si="9">IF(ISBLANK(AG14),"-",AG14-AG13)</f>
        <v>724</v>
      </c>
      <c r="AI14" s="50">
        <f t="shared" si="8"/>
        <v>176.54230675445012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0.45</v>
      </c>
      <c r="AP14" s="115">
        <v>10413139</v>
      </c>
      <c r="AQ14" s="115">
        <f t="shared" si="2"/>
        <v>1412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x14ac:dyDescent="0.25">
      <c r="B15" s="40">
        <v>2.1666666666666701</v>
      </c>
      <c r="C15" s="40">
        <v>0.20833333333333301</v>
      </c>
      <c r="D15" s="110">
        <v>12</v>
      </c>
      <c r="E15" s="41">
        <f t="shared" si="0"/>
        <v>8.4507042253521139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107</v>
      </c>
      <c r="P15" s="111">
        <v>106</v>
      </c>
      <c r="Q15" s="111">
        <v>73651157</v>
      </c>
      <c r="R15" s="46">
        <f t="shared" si="5"/>
        <v>4151</v>
      </c>
      <c r="S15" s="47">
        <f t="shared" si="6"/>
        <v>99.623999999999995</v>
      </c>
      <c r="T15" s="47">
        <f t="shared" si="7"/>
        <v>4.1509999999999998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966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44693012</v>
      </c>
      <c r="AH15" s="49">
        <f t="shared" si="9"/>
        <v>700</v>
      </c>
      <c r="AI15" s="50">
        <f t="shared" si="8"/>
        <v>168.63406408094437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0.45</v>
      </c>
      <c r="AP15" s="115">
        <v>10413498</v>
      </c>
      <c r="AQ15" s="115">
        <f t="shared" si="2"/>
        <v>359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9</v>
      </c>
      <c r="E16" s="41">
        <f t="shared" si="0"/>
        <v>6.3380281690140849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128</v>
      </c>
      <c r="P16" s="111">
        <v>122</v>
      </c>
      <c r="Q16" s="111">
        <v>73656219</v>
      </c>
      <c r="R16" s="46">
        <f t="shared" si="5"/>
        <v>5062</v>
      </c>
      <c r="S16" s="47">
        <f t="shared" si="6"/>
        <v>121.488</v>
      </c>
      <c r="T16" s="47">
        <f t="shared" si="7"/>
        <v>5.0620000000000003</v>
      </c>
      <c r="U16" s="112">
        <v>9.5</v>
      </c>
      <c r="V16" s="112">
        <f t="shared" si="1"/>
        <v>9.5</v>
      </c>
      <c r="W16" s="113" t="s">
        <v>124</v>
      </c>
      <c r="X16" s="115">
        <v>1048</v>
      </c>
      <c r="Y16" s="115">
        <v>0</v>
      </c>
      <c r="Z16" s="115">
        <v>1188</v>
      </c>
      <c r="AA16" s="115">
        <v>1185</v>
      </c>
      <c r="AB16" s="115">
        <v>1187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44693916</v>
      </c>
      <c r="AH16" s="49">
        <f t="shared" si="9"/>
        <v>904</v>
      </c>
      <c r="AI16" s="50">
        <f t="shared" si="8"/>
        <v>178.58553931252467</v>
      </c>
      <c r="AJ16" s="98">
        <v>1</v>
      </c>
      <c r="AK16" s="98">
        <v>0</v>
      </c>
      <c r="AL16" s="98">
        <v>1</v>
      </c>
      <c r="AM16" s="98">
        <v>1</v>
      </c>
      <c r="AN16" s="98">
        <v>1</v>
      </c>
      <c r="AO16" s="98">
        <v>0</v>
      </c>
      <c r="AP16" s="115">
        <v>10413498</v>
      </c>
      <c r="AQ16" s="115">
        <f t="shared" si="2"/>
        <v>0</v>
      </c>
      <c r="AR16" s="53">
        <v>1.18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5</v>
      </c>
      <c r="E17" s="41">
        <f t="shared" si="0"/>
        <v>3.5211267605633805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137</v>
      </c>
      <c r="P17" s="111">
        <v>145</v>
      </c>
      <c r="Q17" s="111">
        <v>73662219</v>
      </c>
      <c r="R17" s="46">
        <f t="shared" si="5"/>
        <v>6000</v>
      </c>
      <c r="S17" s="47">
        <f t="shared" si="6"/>
        <v>144</v>
      </c>
      <c r="T17" s="47">
        <f t="shared" si="7"/>
        <v>6</v>
      </c>
      <c r="U17" s="112">
        <v>9</v>
      </c>
      <c r="V17" s="112">
        <f t="shared" si="1"/>
        <v>9</v>
      </c>
      <c r="W17" s="113" t="s">
        <v>130</v>
      </c>
      <c r="X17" s="115">
        <v>1036</v>
      </c>
      <c r="Y17" s="115">
        <v>0</v>
      </c>
      <c r="Z17" s="115">
        <v>1188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44695260</v>
      </c>
      <c r="AH17" s="49">
        <f t="shared" si="9"/>
        <v>1344</v>
      </c>
      <c r="AI17" s="50">
        <f t="shared" si="8"/>
        <v>224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10413498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137</v>
      </c>
      <c r="P18" s="111">
        <v>148</v>
      </c>
      <c r="Q18" s="111">
        <v>73668417</v>
      </c>
      <c r="R18" s="46">
        <f t="shared" si="5"/>
        <v>6198</v>
      </c>
      <c r="S18" s="47">
        <f t="shared" si="6"/>
        <v>148.75200000000001</v>
      </c>
      <c r="T18" s="47">
        <f t="shared" si="7"/>
        <v>6.1980000000000004</v>
      </c>
      <c r="U18" s="112">
        <v>8.4</v>
      </c>
      <c r="V18" s="112">
        <f t="shared" si="1"/>
        <v>8.4</v>
      </c>
      <c r="W18" s="113" t="s">
        <v>130</v>
      </c>
      <c r="X18" s="115">
        <v>1036</v>
      </c>
      <c r="Y18" s="115">
        <v>0</v>
      </c>
      <c r="Z18" s="115">
        <v>1188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44696644</v>
      </c>
      <c r="AH18" s="49">
        <f t="shared" si="9"/>
        <v>1384</v>
      </c>
      <c r="AI18" s="50">
        <f t="shared" si="8"/>
        <v>223.29783801226202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10413498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5</v>
      </c>
      <c r="E19" s="41">
        <f t="shared" si="0"/>
        <v>3.5211267605633805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136</v>
      </c>
      <c r="P19" s="111">
        <v>143</v>
      </c>
      <c r="Q19" s="111">
        <v>73674590</v>
      </c>
      <c r="R19" s="46">
        <f t="shared" si="5"/>
        <v>6173</v>
      </c>
      <c r="S19" s="47">
        <f t="shared" si="6"/>
        <v>148.15199999999999</v>
      </c>
      <c r="T19" s="47">
        <f t="shared" si="7"/>
        <v>6.173</v>
      </c>
      <c r="U19" s="112">
        <v>7.8</v>
      </c>
      <c r="V19" s="112">
        <f t="shared" si="1"/>
        <v>7.8</v>
      </c>
      <c r="W19" s="113" t="s">
        <v>130</v>
      </c>
      <c r="X19" s="115">
        <v>1036</v>
      </c>
      <c r="Y19" s="115">
        <v>0</v>
      </c>
      <c r="Z19" s="115">
        <v>1188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44698012</v>
      </c>
      <c r="AH19" s="49">
        <f t="shared" si="9"/>
        <v>1368</v>
      </c>
      <c r="AI19" s="50">
        <f t="shared" si="8"/>
        <v>221.61023813380851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10413498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6</v>
      </c>
      <c r="E20" s="41">
        <f t="shared" si="0"/>
        <v>4.2253521126760569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140</v>
      </c>
      <c r="P20" s="111">
        <v>148</v>
      </c>
      <c r="Q20" s="111">
        <v>73680788</v>
      </c>
      <c r="R20" s="46">
        <f t="shared" si="5"/>
        <v>6198</v>
      </c>
      <c r="S20" s="47">
        <f t="shared" si="6"/>
        <v>148.75200000000001</v>
      </c>
      <c r="T20" s="47">
        <f t="shared" si="7"/>
        <v>6.1980000000000004</v>
      </c>
      <c r="U20" s="112">
        <v>7.3</v>
      </c>
      <c r="V20" s="112">
        <f t="shared" si="1"/>
        <v>7.3</v>
      </c>
      <c r="W20" s="113" t="s">
        <v>130</v>
      </c>
      <c r="X20" s="115">
        <v>1026</v>
      </c>
      <c r="Y20" s="115">
        <v>0</v>
      </c>
      <c r="Z20" s="115">
        <v>1188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44699364</v>
      </c>
      <c r="AH20" s="49">
        <f t="shared" si="9"/>
        <v>1352</v>
      </c>
      <c r="AI20" s="50">
        <f t="shared" si="8"/>
        <v>218.13488222007098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10413498</v>
      </c>
      <c r="AQ20" s="115">
        <f t="shared" si="2"/>
        <v>0</v>
      </c>
      <c r="AR20" s="53">
        <v>1.1499999999999999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6</v>
      </c>
      <c r="E21" s="41">
        <f t="shared" si="0"/>
        <v>4.2253521126760569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140</v>
      </c>
      <c r="P21" s="111">
        <v>144</v>
      </c>
      <c r="Q21" s="111">
        <v>73686911</v>
      </c>
      <c r="R21" s="46">
        <f t="shared" si="5"/>
        <v>6123</v>
      </c>
      <c r="S21" s="47">
        <f t="shared" si="6"/>
        <v>146.952</v>
      </c>
      <c r="T21" s="47">
        <f t="shared" si="7"/>
        <v>6.1230000000000002</v>
      </c>
      <c r="U21" s="112">
        <v>6.9</v>
      </c>
      <c r="V21" s="112">
        <f t="shared" si="1"/>
        <v>6.9</v>
      </c>
      <c r="W21" s="113" t="s">
        <v>130</v>
      </c>
      <c r="X21" s="115">
        <v>1015</v>
      </c>
      <c r="Y21" s="115">
        <v>0</v>
      </c>
      <c r="Z21" s="115">
        <v>1188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44700756</v>
      </c>
      <c r="AH21" s="49">
        <f t="shared" si="9"/>
        <v>1392</v>
      </c>
      <c r="AI21" s="50">
        <f t="shared" si="8"/>
        <v>227.33953944145026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10413498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7</v>
      </c>
      <c r="E22" s="41">
        <f t="shared" si="0"/>
        <v>4.9295774647887329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142</v>
      </c>
      <c r="P22" s="111">
        <v>145</v>
      </c>
      <c r="Q22" s="111">
        <v>73692968</v>
      </c>
      <c r="R22" s="46">
        <f t="shared" si="5"/>
        <v>6057</v>
      </c>
      <c r="S22" s="47">
        <f t="shared" si="6"/>
        <v>145.36799999999999</v>
      </c>
      <c r="T22" s="47">
        <f t="shared" si="7"/>
        <v>6.0570000000000004</v>
      </c>
      <c r="U22" s="112">
        <v>6.5</v>
      </c>
      <c r="V22" s="112">
        <f t="shared" si="1"/>
        <v>6.5</v>
      </c>
      <c r="W22" s="113" t="s">
        <v>130</v>
      </c>
      <c r="X22" s="115">
        <v>1015</v>
      </c>
      <c r="Y22" s="115">
        <v>0</v>
      </c>
      <c r="Z22" s="115">
        <v>1188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44702114</v>
      </c>
      <c r="AH22" s="49">
        <f t="shared" si="9"/>
        <v>1358</v>
      </c>
      <c r="AI22" s="50">
        <f t="shared" si="8"/>
        <v>224.20340102360905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10413498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6</v>
      </c>
      <c r="E23" s="41">
        <f t="shared" si="0"/>
        <v>4.2253521126760569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134</v>
      </c>
      <c r="P23" s="111">
        <v>136</v>
      </c>
      <c r="Q23" s="111">
        <v>73698853</v>
      </c>
      <c r="R23" s="46">
        <f t="shared" si="5"/>
        <v>5885</v>
      </c>
      <c r="S23" s="47">
        <f t="shared" si="6"/>
        <v>141.24</v>
      </c>
      <c r="T23" s="47">
        <f t="shared" si="7"/>
        <v>5.8849999999999998</v>
      </c>
      <c r="U23" s="112">
        <v>6.2</v>
      </c>
      <c r="V23" s="112">
        <f t="shared" si="1"/>
        <v>6.2</v>
      </c>
      <c r="W23" s="113" t="s">
        <v>130</v>
      </c>
      <c r="X23" s="115">
        <v>1005</v>
      </c>
      <c r="Y23" s="115">
        <v>0</v>
      </c>
      <c r="Z23" s="115">
        <v>1188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44703436</v>
      </c>
      <c r="AH23" s="49">
        <f t="shared" si="9"/>
        <v>1322</v>
      </c>
      <c r="AI23" s="50">
        <f t="shared" si="8"/>
        <v>224.63891248937978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10413498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5</v>
      </c>
      <c r="E24" s="41">
        <f t="shared" si="0"/>
        <v>3.5211267605633805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134</v>
      </c>
      <c r="P24" s="111">
        <v>138</v>
      </c>
      <c r="Q24" s="111">
        <v>73704716</v>
      </c>
      <c r="R24" s="46">
        <f t="shared" si="5"/>
        <v>5863</v>
      </c>
      <c r="S24" s="47">
        <f t="shared" si="6"/>
        <v>140.71199999999999</v>
      </c>
      <c r="T24" s="47">
        <f t="shared" si="7"/>
        <v>5.8630000000000004</v>
      </c>
      <c r="U24" s="112">
        <v>5.9</v>
      </c>
      <c r="V24" s="112">
        <f t="shared" si="1"/>
        <v>5.9</v>
      </c>
      <c r="W24" s="113" t="s">
        <v>130</v>
      </c>
      <c r="X24" s="115">
        <v>1006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44704780</v>
      </c>
      <c r="AH24" s="49">
        <f>IF(ISBLANK(AG24),"-",AG24-AG23)</f>
        <v>1344</v>
      </c>
      <c r="AI24" s="50">
        <f t="shared" si="8"/>
        <v>229.23418045369263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10413498</v>
      </c>
      <c r="AQ24" s="115">
        <f t="shared" si="2"/>
        <v>0</v>
      </c>
      <c r="AR24" s="53">
        <v>1.1299999999999999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6</v>
      </c>
      <c r="E25" s="41">
        <f t="shared" si="0"/>
        <v>4.2253521126760569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135</v>
      </c>
      <c r="P25" s="111">
        <v>134</v>
      </c>
      <c r="Q25" s="111">
        <v>73710462</v>
      </c>
      <c r="R25" s="46">
        <f t="shared" si="5"/>
        <v>5746</v>
      </c>
      <c r="S25" s="47">
        <f t="shared" si="6"/>
        <v>137.904</v>
      </c>
      <c r="T25" s="47">
        <f t="shared" si="7"/>
        <v>5.7460000000000004</v>
      </c>
      <c r="U25" s="112">
        <v>5.7</v>
      </c>
      <c r="V25" s="112">
        <f t="shared" si="1"/>
        <v>5.7</v>
      </c>
      <c r="W25" s="113" t="s">
        <v>130</v>
      </c>
      <c r="X25" s="115">
        <v>1005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44706092</v>
      </c>
      <c r="AH25" s="49">
        <f t="shared" si="9"/>
        <v>1312</v>
      </c>
      <c r="AI25" s="50">
        <f t="shared" si="8"/>
        <v>228.33275321963103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10413498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7</v>
      </c>
      <c r="E26" s="41">
        <f t="shared" si="0"/>
        <v>4.9295774647887329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133</v>
      </c>
      <c r="P26" s="111">
        <v>137</v>
      </c>
      <c r="Q26" s="111">
        <v>73716189</v>
      </c>
      <c r="R26" s="46">
        <f t="shared" si="5"/>
        <v>5727</v>
      </c>
      <c r="S26" s="47">
        <f t="shared" si="6"/>
        <v>137.44800000000001</v>
      </c>
      <c r="T26" s="47">
        <f t="shared" si="7"/>
        <v>5.7270000000000003</v>
      </c>
      <c r="U26" s="112">
        <v>5.6</v>
      </c>
      <c r="V26" s="112">
        <f t="shared" si="1"/>
        <v>5.6</v>
      </c>
      <c r="W26" s="113" t="s">
        <v>130</v>
      </c>
      <c r="X26" s="115">
        <v>1005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44707416</v>
      </c>
      <c r="AH26" s="49">
        <f t="shared" si="9"/>
        <v>1324</v>
      </c>
      <c r="AI26" s="50">
        <f t="shared" si="8"/>
        <v>231.18561201327046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10413498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6</v>
      </c>
      <c r="E27" s="41">
        <f t="shared" si="0"/>
        <v>4.2253521126760569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139</v>
      </c>
      <c r="P27" s="111">
        <v>142</v>
      </c>
      <c r="Q27" s="111">
        <v>73721917</v>
      </c>
      <c r="R27" s="46">
        <f t="shared" si="5"/>
        <v>5728</v>
      </c>
      <c r="S27" s="47">
        <f t="shared" si="6"/>
        <v>137.47200000000001</v>
      </c>
      <c r="T27" s="47">
        <f t="shared" si="7"/>
        <v>5.7279999999999998</v>
      </c>
      <c r="U27" s="112">
        <v>5.4</v>
      </c>
      <c r="V27" s="112">
        <f t="shared" si="1"/>
        <v>5.4</v>
      </c>
      <c r="W27" s="113" t="s">
        <v>130</v>
      </c>
      <c r="X27" s="115">
        <v>1005</v>
      </c>
      <c r="Y27" s="115">
        <v>0</v>
      </c>
      <c r="Z27" s="115">
        <v>1187</v>
      </c>
      <c r="AA27" s="115">
        <v>1185</v>
      </c>
      <c r="AB27" s="115">
        <v>1188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44708736</v>
      </c>
      <c r="AH27" s="49">
        <f t="shared" si="9"/>
        <v>1320</v>
      </c>
      <c r="AI27" s="50">
        <f t="shared" si="8"/>
        <v>230.44692737430168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10413498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5</v>
      </c>
      <c r="E28" s="41">
        <f t="shared" si="0"/>
        <v>3.5211267605633805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135</v>
      </c>
      <c r="P28" s="111">
        <v>141</v>
      </c>
      <c r="Q28" s="111">
        <v>73727772</v>
      </c>
      <c r="R28" s="46">
        <f t="shared" si="5"/>
        <v>5855</v>
      </c>
      <c r="S28" s="47">
        <f t="shared" si="6"/>
        <v>140.52000000000001</v>
      </c>
      <c r="T28" s="47">
        <f t="shared" si="7"/>
        <v>5.8550000000000004</v>
      </c>
      <c r="U28" s="112">
        <v>5.0999999999999996</v>
      </c>
      <c r="V28" s="112">
        <f t="shared" si="1"/>
        <v>5.0999999999999996</v>
      </c>
      <c r="W28" s="113" t="s">
        <v>130</v>
      </c>
      <c r="X28" s="115">
        <v>1006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44710068</v>
      </c>
      <c r="AH28" s="49">
        <f t="shared" si="9"/>
        <v>1332</v>
      </c>
      <c r="AI28" s="50">
        <f t="shared" si="8"/>
        <v>227.4978650725875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10413498</v>
      </c>
      <c r="AQ28" s="115">
        <f t="shared" si="2"/>
        <v>0</v>
      </c>
      <c r="AR28" s="53">
        <v>0.97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135</v>
      </c>
      <c r="P29" s="111">
        <v>138</v>
      </c>
      <c r="Q29" s="111">
        <v>73733616</v>
      </c>
      <c r="R29" s="46">
        <f t="shared" si="5"/>
        <v>5844</v>
      </c>
      <c r="S29" s="47">
        <f t="shared" si="6"/>
        <v>140.256</v>
      </c>
      <c r="T29" s="47">
        <f t="shared" si="7"/>
        <v>5.8440000000000003</v>
      </c>
      <c r="U29" s="112">
        <v>4.8</v>
      </c>
      <c r="V29" s="112">
        <f t="shared" si="1"/>
        <v>4.8</v>
      </c>
      <c r="W29" s="113" t="s">
        <v>130</v>
      </c>
      <c r="X29" s="115">
        <v>1006</v>
      </c>
      <c r="Y29" s="115">
        <v>0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44711400</v>
      </c>
      <c r="AH29" s="49">
        <f t="shared" si="9"/>
        <v>1332</v>
      </c>
      <c r="AI29" s="50">
        <f t="shared" si="8"/>
        <v>227.92607802874741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10413498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6</v>
      </c>
      <c r="E30" s="41">
        <f t="shared" si="0"/>
        <v>4.2253521126760569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117</v>
      </c>
      <c r="P30" s="111">
        <v>130</v>
      </c>
      <c r="Q30" s="111">
        <v>73739023</v>
      </c>
      <c r="R30" s="46">
        <f t="shared" si="5"/>
        <v>5407</v>
      </c>
      <c r="S30" s="47">
        <f t="shared" si="6"/>
        <v>129.768</v>
      </c>
      <c r="T30" s="47">
        <f t="shared" si="7"/>
        <v>5.407</v>
      </c>
      <c r="U30" s="112">
        <v>4.3</v>
      </c>
      <c r="V30" s="112">
        <f t="shared" si="1"/>
        <v>4.3</v>
      </c>
      <c r="W30" s="113" t="s">
        <v>135</v>
      </c>
      <c r="X30" s="115">
        <v>1048</v>
      </c>
      <c r="Y30" s="115">
        <v>0</v>
      </c>
      <c r="Z30" s="115">
        <v>0</v>
      </c>
      <c r="AA30" s="115">
        <v>1185</v>
      </c>
      <c r="AB30" s="115">
        <v>1188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44712484</v>
      </c>
      <c r="AH30" s="49">
        <f t="shared" si="9"/>
        <v>1084</v>
      </c>
      <c r="AI30" s="50">
        <f t="shared" si="8"/>
        <v>200.48085814684669</v>
      </c>
      <c r="AJ30" s="98">
        <v>1</v>
      </c>
      <c r="AK30" s="98">
        <v>0</v>
      </c>
      <c r="AL30" s="98">
        <v>0</v>
      </c>
      <c r="AM30" s="98">
        <v>1</v>
      </c>
      <c r="AN30" s="98">
        <v>1</v>
      </c>
      <c r="AO30" s="98">
        <v>0</v>
      </c>
      <c r="AP30" s="115">
        <v>10413498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8</v>
      </c>
      <c r="E31" s="41">
        <f t="shared" si="0"/>
        <v>5.6338028169014089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115</v>
      </c>
      <c r="P31" s="111">
        <v>133</v>
      </c>
      <c r="Q31" s="111">
        <v>73744402</v>
      </c>
      <c r="R31" s="46">
        <f t="shared" si="5"/>
        <v>5379</v>
      </c>
      <c r="S31" s="47">
        <f t="shared" si="6"/>
        <v>129.096</v>
      </c>
      <c r="T31" s="47">
        <f t="shared" si="7"/>
        <v>5.3789999999999996</v>
      </c>
      <c r="U31" s="112">
        <v>3.6</v>
      </c>
      <c r="V31" s="112">
        <f t="shared" si="1"/>
        <v>3.6</v>
      </c>
      <c r="W31" s="113" t="s">
        <v>135</v>
      </c>
      <c r="X31" s="115">
        <v>1046</v>
      </c>
      <c r="Y31" s="115">
        <v>0</v>
      </c>
      <c r="Z31" s="115">
        <v>0</v>
      </c>
      <c r="AA31" s="115">
        <v>1185</v>
      </c>
      <c r="AB31" s="115">
        <v>1188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44713540</v>
      </c>
      <c r="AH31" s="49">
        <f t="shared" si="9"/>
        <v>1056</v>
      </c>
      <c r="AI31" s="50">
        <f t="shared" si="8"/>
        <v>196.31901840490798</v>
      </c>
      <c r="AJ31" s="98">
        <v>1</v>
      </c>
      <c r="AK31" s="98">
        <v>0</v>
      </c>
      <c r="AL31" s="98">
        <v>0</v>
      </c>
      <c r="AM31" s="98">
        <v>1</v>
      </c>
      <c r="AN31" s="98">
        <v>1</v>
      </c>
      <c r="AO31" s="98">
        <v>0</v>
      </c>
      <c r="AP31" s="115">
        <v>10413498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9</v>
      </c>
      <c r="E32" s="41">
        <f t="shared" si="0"/>
        <v>6.3380281690140849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113</v>
      </c>
      <c r="P32" s="111">
        <v>122</v>
      </c>
      <c r="Q32" s="111">
        <v>73749886</v>
      </c>
      <c r="R32" s="46">
        <f t="shared" si="5"/>
        <v>5484</v>
      </c>
      <c r="S32" s="47">
        <f t="shared" si="6"/>
        <v>131.61600000000001</v>
      </c>
      <c r="T32" s="47">
        <f t="shared" si="7"/>
        <v>5.484</v>
      </c>
      <c r="U32" s="112">
        <v>3</v>
      </c>
      <c r="V32" s="112">
        <f t="shared" si="1"/>
        <v>3</v>
      </c>
      <c r="W32" s="113" t="s">
        <v>135</v>
      </c>
      <c r="X32" s="115">
        <v>1046</v>
      </c>
      <c r="Y32" s="115">
        <v>0</v>
      </c>
      <c r="Z32" s="115">
        <v>0</v>
      </c>
      <c r="AA32" s="115">
        <v>1185</v>
      </c>
      <c r="AB32" s="115">
        <v>1187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44714620</v>
      </c>
      <c r="AH32" s="49">
        <f t="shared" si="9"/>
        <v>1080</v>
      </c>
      <c r="AI32" s="50">
        <f t="shared" si="8"/>
        <v>196.93654266958424</v>
      </c>
      <c r="AJ32" s="98">
        <v>1</v>
      </c>
      <c r="AK32" s="98">
        <v>0</v>
      </c>
      <c r="AL32" s="98">
        <v>0</v>
      </c>
      <c r="AM32" s="98">
        <v>1</v>
      </c>
      <c r="AN32" s="98">
        <v>1</v>
      </c>
      <c r="AO32" s="98">
        <v>0</v>
      </c>
      <c r="AP32" s="115">
        <v>10413498</v>
      </c>
      <c r="AQ32" s="115">
        <f t="shared" si="2"/>
        <v>0</v>
      </c>
      <c r="AR32" s="53">
        <v>0.98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6</v>
      </c>
      <c r="E33" s="41">
        <f t="shared" si="0"/>
        <v>4.2253521126760569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134</v>
      </c>
      <c r="P33" s="111">
        <v>111</v>
      </c>
      <c r="Q33" s="111">
        <v>73754326</v>
      </c>
      <c r="R33" s="46">
        <f t="shared" si="5"/>
        <v>4440</v>
      </c>
      <c r="S33" s="47">
        <f t="shared" si="6"/>
        <v>106.56</v>
      </c>
      <c r="T33" s="47">
        <f t="shared" si="7"/>
        <v>4.4400000000000004</v>
      </c>
      <c r="U33" s="112">
        <v>3.5</v>
      </c>
      <c r="V33" s="112">
        <f t="shared" si="1"/>
        <v>3.5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1128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44715472</v>
      </c>
      <c r="AH33" s="49">
        <f t="shared" si="9"/>
        <v>852</v>
      </c>
      <c r="AI33" s="50">
        <f t="shared" si="8"/>
        <v>191.89189189189187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0.4</v>
      </c>
      <c r="AP33" s="115">
        <v>10414152</v>
      </c>
      <c r="AQ33" s="115">
        <f t="shared" si="2"/>
        <v>654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8</v>
      </c>
      <c r="E34" s="41">
        <f t="shared" si="0"/>
        <v>5.6338028169014089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136</v>
      </c>
      <c r="P34" s="111">
        <v>106</v>
      </c>
      <c r="Q34" s="111">
        <v>73758687</v>
      </c>
      <c r="R34" s="46">
        <f t="shared" si="5"/>
        <v>4361</v>
      </c>
      <c r="S34" s="47">
        <f t="shared" si="6"/>
        <v>104.664</v>
      </c>
      <c r="T34" s="47">
        <f t="shared" si="7"/>
        <v>4.3609999999999998</v>
      </c>
      <c r="U34" s="112">
        <v>4.8</v>
      </c>
      <c r="V34" s="112">
        <f t="shared" si="1"/>
        <v>4.8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1047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44716260</v>
      </c>
      <c r="AH34" s="49">
        <f t="shared" si="9"/>
        <v>788</v>
      </c>
      <c r="AI34" s="50">
        <f t="shared" si="8"/>
        <v>180.69250171978905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0.4</v>
      </c>
      <c r="AP34" s="115">
        <v>10415308</v>
      </c>
      <c r="AQ34" s="115">
        <f t="shared" si="2"/>
        <v>1156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128066</v>
      </c>
      <c r="S35" s="65">
        <f>AVERAGE(S11:S34)</f>
        <v>128.066</v>
      </c>
      <c r="T35" s="65">
        <f>SUM(T11:T34)</f>
        <v>128.066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27016</v>
      </c>
      <c r="AH35" s="67">
        <f>SUM(AH11:AH34)</f>
        <v>27016</v>
      </c>
      <c r="AI35" s="68">
        <f>$AH$35/$T35</f>
        <v>210.9537269845236</v>
      </c>
      <c r="AJ35" s="98"/>
      <c r="AK35" s="98"/>
      <c r="AL35" s="98"/>
      <c r="AM35" s="98"/>
      <c r="AN35" s="98"/>
      <c r="AO35" s="69"/>
      <c r="AP35" s="70">
        <f>AP34-AP10</f>
        <v>7181</v>
      </c>
      <c r="AQ35" s="71">
        <f>SUM(AQ11:AQ34)</f>
        <v>7181</v>
      </c>
      <c r="AR35" s="72">
        <f>AVERAGE(AR11:AR34)</f>
        <v>1.1399999999999999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8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185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186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8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8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145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146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37" t="s">
        <v>187</v>
      </c>
      <c r="C46" s="136"/>
      <c r="D46" s="138"/>
      <c r="E46" s="136"/>
      <c r="F46" s="136"/>
      <c r="G46" s="136"/>
      <c r="H46" s="136"/>
      <c r="I46" s="136"/>
      <c r="J46" s="136"/>
      <c r="K46" s="136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148" t="s">
        <v>138</v>
      </c>
      <c r="C47" s="131"/>
      <c r="D47" s="132"/>
      <c r="E47" s="131"/>
      <c r="F47" s="131"/>
      <c r="G47" s="131"/>
      <c r="H47" s="131"/>
      <c r="I47" s="131"/>
      <c r="J47" s="131"/>
      <c r="K47" s="131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148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144</v>
      </c>
      <c r="C49" s="145"/>
      <c r="D49" s="128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48" t="s">
        <v>141</v>
      </c>
      <c r="C50" s="145"/>
      <c r="D50" s="128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145"/>
      <c r="D51" s="128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48" t="s">
        <v>143</v>
      </c>
      <c r="C52" s="131"/>
      <c r="D52" s="132"/>
      <c r="E52" s="131"/>
      <c r="F52" s="131"/>
      <c r="G52" s="131"/>
      <c r="H52" s="131"/>
      <c r="I52" s="131"/>
      <c r="J52" s="131"/>
      <c r="K52" s="131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174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9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50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49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149"/>
      <c r="C58" s="124"/>
      <c r="D58" s="125"/>
      <c r="E58" s="124"/>
      <c r="F58" s="124"/>
      <c r="G58" s="124"/>
      <c r="H58" s="124"/>
      <c r="I58" s="124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7"/>
      <c r="U58" s="127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50"/>
      <c r="C59" s="145"/>
      <c r="D59" s="128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B60" s="148"/>
      <c r="C60" s="145"/>
      <c r="D60" s="128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79"/>
      <c r="W60" s="102"/>
      <c r="X60" s="102"/>
      <c r="Y60" s="102"/>
      <c r="Z60" s="80"/>
      <c r="AA60" s="102"/>
      <c r="AB60" s="102"/>
      <c r="AC60" s="102"/>
      <c r="AD60" s="102"/>
      <c r="AE60" s="102"/>
      <c r="AM60" s="103"/>
      <c r="AN60" s="103"/>
      <c r="AO60" s="103"/>
      <c r="AP60" s="103"/>
      <c r="AQ60" s="103"/>
      <c r="AR60" s="103"/>
      <c r="AS60" s="104"/>
      <c r="AV60" s="101"/>
      <c r="AW60" s="97"/>
      <c r="AX60" s="97"/>
      <c r="AY60" s="97"/>
    </row>
    <row r="61" spans="1:51" x14ac:dyDescent="0.25">
      <c r="A61" s="102"/>
      <c r="B61" s="149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20"/>
      <c r="U61" s="122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A62" s="102"/>
      <c r="B62" s="150"/>
      <c r="C62" s="150"/>
      <c r="D62" s="117"/>
      <c r="E62" s="150"/>
      <c r="F62" s="150"/>
      <c r="G62" s="105"/>
      <c r="H62" s="105"/>
      <c r="I62" s="105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8"/>
      <c r="U62" s="79"/>
      <c r="V62" s="7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Q69" s="99"/>
      <c r="R69" s="99"/>
      <c r="S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12"/>
      <c r="P70" s="99"/>
      <c r="T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99"/>
      <c r="Q71" s="99"/>
      <c r="R71" s="99"/>
      <c r="S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Q73" s="99"/>
      <c r="R73" s="99"/>
      <c r="S73" s="99"/>
      <c r="T73" s="99"/>
      <c r="U73" s="99"/>
      <c r="AS73" s="97"/>
      <c r="AT73" s="97"/>
      <c r="AU73" s="97"/>
      <c r="AV73" s="97"/>
      <c r="AW73" s="97"/>
      <c r="AX73" s="97"/>
      <c r="AY73" s="97"/>
    </row>
    <row r="74" spans="15:51" x14ac:dyDescent="0.25">
      <c r="O74" s="12"/>
      <c r="P74" s="99"/>
      <c r="T74" s="99"/>
      <c r="U74" s="99"/>
      <c r="AS74" s="97"/>
      <c r="AT74" s="97"/>
      <c r="AU74" s="97"/>
      <c r="AV74" s="97"/>
      <c r="AW74" s="97"/>
      <c r="AX74" s="97"/>
      <c r="AY74" s="97"/>
    </row>
    <row r="86" spans="45:51" x14ac:dyDescent="0.25">
      <c r="AS86" s="97"/>
      <c r="AT86" s="97"/>
      <c r="AU86" s="97"/>
      <c r="AV86" s="97"/>
      <c r="AW86" s="97"/>
      <c r="AX86" s="97"/>
      <c r="AY86" s="97"/>
    </row>
  </sheetData>
  <protectedRanges>
    <protectedRange sqref="S61:T62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0" name="Range2_2_1_10_1_1_1_2"/>
    <protectedRange sqref="N61:R62" name="Range2_12_1_6_1_1"/>
    <protectedRange sqref="L61:M62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1:K62" name="Range2_2_12_1_4_1_1_1_1_1_1_1_1_1_1_1_1_1_1_1"/>
    <protectedRange sqref="I61:I62" name="Range2_2_12_1_7_1_1_2_2_1_2"/>
    <protectedRange sqref="F61:H62" name="Range2_2_12_1_3_1_2_1_1_1_1_2_1_1_1_1_1_1_1_1_1_1_1"/>
    <protectedRange sqref="E61:E62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" name="Range2_12_5_1_1_1_2_2_1_1_1_1_1_1_1_1_1_1_1_2_1_1_1_2_1_1_1_1_1_1_1_1_1_1_1_1_1_1_1_1_2_1_1_1_1_1_1_1_1_1_2_1_1_3_1_1_1_3_1_1_1_1_1_1_1_1_1_1_1_1_1_1_1_1_1_1_1_1_1_1_2_1_1_1_1_1_1_1_1_1_1_1_2_2_1_2_1_1_1_1_1_1_1"/>
    <protectedRange sqref="W17:W34" name="Range1_16_3_1_1_3_2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9:U59 F60:G60" name="Range2_12_5_1_1_1_2_2_1_1_1_1_1_1_1_1_1_1_1_2_1_1_1_2_1_1_1_1_1_1_1_1_1_1_1_1_1_1_1_1_2_1_1_1_1_1_1_1_1_1_2_1_1_3_1_1_1_3_1_1_1_1_1_1_1_1_1_1_1_1_1_1_1_1_1_1_1_1_1_1_2_1_1_1_1_1_1_1_1_1_1_1_2_2_1_2_1_1_1_1_1_1_1_1_1_1_1_1_1"/>
    <protectedRange sqref="S53:T58" name="Range2_12_5_1_1_2_1_1_1_2_1_1_1_1_1_1_1_1_1_1_1_1_1"/>
    <protectedRange sqref="N53:R58" name="Range2_12_1_6_1_1_2_1_1_1_2_1_1_1_1_1_1_1_1_1_1_1_1_1"/>
    <protectedRange sqref="L53:M58" name="Range2_2_12_1_7_1_1_3_1_1_1_2_1_1_1_1_1_1_1_1_1_1_1_1_1"/>
    <protectedRange sqref="J53:K58" name="Range2_2_12_1_4_1_1_1_1_1_1_1_1_1_1_1_1_1_1_1_2_1_1_1_2_1_1_1_1_1_1_1_1_1_1_1_1_1"/>
    <protectedRange sqref="I53:I58" name="Range2_2_12_1_7_1_1_2_2_1_2_2_1_1_1_2_1_1_1_1_1_1_1_1_1_1_1_1_1"/>
    <protectedRange sqref="G53:H58" name="Range2_2_12_1_3_1_2_1_1_1_1_2_1_1_1_1_1_1_1_1_1_1_1_2_1_1_1_2_1_1_1_1_1_1_1_1_1_1_1_1_1"/>
    <protectedRange sqref="F53:F58" name="Range2_2_12_1_3_1_2_1_1_1_1_2_1_1_1_1_1_1_1_1_1_1_1_2_2_1_1_2_1_1_1_1_1_1_1_1_1_1_1_1_1"/>
    <protectedRange sqref="E53:E58" name="Range2_2_12_1_3_1_2_1_1_1_2_1_1_1_1_3_1_1_1_1_1_1_1_1_1_2_2_1_1_2_1_1_1_1_1_1_1_1_1_1_1_1_1"/>
    <protectedRange sqref="B56:B58" name="Range2_12_5_1_1_1_1_1_2_1_1_1_1_1_1_1_1_1_1_1_1_1_1_1_1_1_1_1_1_2_1_1_1_1_1_1_1_1_1_1_1_1_1_3_1_1_1_2_1_1_1_1_1_1_1_1_1_1_1_1_2_1_1_1_1_1_1_1_1_1_1_1_1_1_1_1_1_1_1_1_1_1_1_1_1_1_1_1_1_3_1_2_1_1_1_2_2_1_2_1_1_1_1_1_1_1_1_1_1_1_1_1_1_1_1_1_1_1"/>
    <protectedRange sqref="B59" name="Range2_12_5_1_1_1_2_2_1_1_1_1_1_1_1_1_1_1_1_2_1_1_1_1_1_1_1_1_1_3_1_3_1_2_1_1_1_1_1_1_1_1_1_1_1_1_1_2_1_1_1_1_1_2_1_1_1_1_1_1_1_1_2_1_1_3_1_1_1_2_1_1_1_1_1_1_1_1_1_1_1_1_1_1_1_1_1_2_1_1_1_1_1_1_1_1_1_1_1_1_1_1_1_1_1_1_1_2_3_1_2_1_1_1_2_2_1_1_2_1_1_1_1__3"/>
    <protectedRange sqref="B60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54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B43" name="Range2_12_5_1_1_1_2_1_1_1_1_1_1_1_1_1_1_1_2_1_1_1_1_1_1_1_1_1_1_1_1_1_1_1_1_1_1_1_1_1_1_2_1_1_1_1_1_1_1_1_1_1_1_2_1_1_1_1_2_1_1_1_1_1_1_1_1_1_1_1_2_1_1_1_1_1_1_1_1_1_1_1_1_1_1_3_1_1_1_1_2_1_1_1_1_1_1_1_2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6" name="Range2_12_5_1_1_1_2_1_1_1_1_1_1_1_1_1_1_1_2_1_1_1_1_1_1_1_1_1_1_1_1_1_1_1_1_1_1_1_1_1_1_2_1_1_1_1_1_1_1_1_1_1_1_2_1_1_1_1_2_1_1_1_1_1_1_1_1_1_1_1_2_1_1_1_1_1_1_1_1_1_1_1_1_1_1_1_1_1_1_1_1_1_1_1_2_1_1_1_1_1_1_1_2_1_1_1_1_1_1_1_1_1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881" priority="25" operator="containsText" text="N/A">
      <formula>NOT(ISERROR(SEARCH("N/A",X11)))</formula>
    </cfRule>
    <cfRule type="cellIs" dxfId="880" priority="39" operator="equal">
      <formula>0</formula>
    </cfRule>
  </conditionalFormatting>
  <conditionalFormatting sqref="AC11:AE34 X11:Y34 AA11:AA34">
    <cfRule type="cellIs" dxfId="879" priority="38" operator="greaterThanOrEqual">
      <formula>1185</formula>
    </cfRule>
  </conditionalFormatting>
  <conditionalFormatting sqref="AC11:AE34 X11:Y34 AA11:AA34">
    <cfRule type="cellIs" dxfId="878" priority="37" operator="between">
      <formula>0.1</formula>
      <formula>1184</formula>
    </cfRule>
  </conditionalFormatting>
  <conditionalFormatting sqref="X8">
    <cfRule type="cellIs" dxfId="877" priority="36" operator="equal">
      <formula>0</formula>
    </cfRule>
  </conditionalFormatting>
  <conditionalFormatting sqref="X8">
    <cfRule type="cellIs" dxfId="876" priority="35" operator="greaterThan">
      <formula>1179</formula>
    </cfRule>
  </conditionalFormatting>
  <conditionalFormatting sqref="X8">
    <cfRule type="cellIs" dxfId="875" priority="34" operator="greaterThan">
      <formula>99</formula>
    </cfRule>
  </conditionalFormatting>
  <conditionalFormatting sqref="X8">
    <cfRule type="cellIs" dxfId="874" priority="33" operator="greaterThan">
      <formula>0.99</formula>
    </cfRule>
  </conditionalFormatting>
  <conditionalFormatting sqref="AB8">
    <cfRule type="cellIs" dxfId="873" priority="32" operator="equal">
      <formula>0</formula>
    </cfRule>
  </conditionalFormatting>
  <conditionalFormatting sqref="AB8">
    <cfRule type="cellIs" dxfId="872" priority="31" operator="greaterThan">
      <formula>1179</formula>
    </cfRule>
  </conditionalFormatting>
  <conditionalFormatting sqref="AB8">
    <cfRule type="cellIs" dxfId="871" priority="30" operator="greaterThan">
      <formula>99</formula>
    </cfRule>
  </conditionalFormatting>
  <conditionalFormatting sqref="AB8">
    <cfRule type="cellIs" dxfId="870" priority="29" operator="greaterThan">
      <formula>0.99</formula>
    </cfRule>
  </conditionalFormatting>
  <conditionalFormatting sqref="AI11:AI34">
    <cfRule type="cellIs" dxfId="869" priority="28" operator="greaterThan">
      <formula>$AI$8</formula>
    </cfRule>
  </conditionalFormatting>
  <conditionalFormatting sqref="AH11:AH34">
    <cfRule type="cellIs" dxfId="868" priority="26" operator="greaterThan">
      <formula>$AH$8</formula>
    </cfRule>
    <cfRule type="cellIs" dxfId="867" priority="27" operator="greaterThan">
      <formula>$AH$8</formula>
    </cfRule>
  </conditionalFormatting>
  <conditionalFormatting sqref="AB11:AB34">
    <cfRule type="containsText" dxfId="866" priority="21" operator="containsText" text="N/A">
      <formula>NOT(ISERROR(SEARCH("N/A",AB11)))</formula>
    </cfRule>
    <cfRule type="cellIs" dxfId="865" priority="24" operator="equal">
      <formula>0</formula>
    </cfRule>
  </conditionalFormatting>
  <conditionalFormatting sqref="AB11:AB34">
    <cfRule type="cellIs" dxfId="864" priority="23" operator="greaterThanOrEqual">
      <formula>1185</formula>
    </cfRule>
  </conditionalFormatting>
  <conditionalFormatting sqref="AB11:AB34">
    <cfRule type="cellIs" dxfId="863" priority="22" operator="between">
      <formula>0.1</formula>
      <formula>1184</formula>
    </cfRule>
  </conditionalFormatting>
  <conditionalFormatting sqref="AO11:AO34 AN11:AN35">
    <cfRule type="cellIs" dxfId="862" priority="20" operator="equal">
      <formula>0</formula>
    </cfRule>
  </conditionalFormatting>
  <conditionalFormatting sqref="AO11:AO34 AN11:AN35">
    <cfRule type="cellIs" dxfId="861" priority="19" operator="greaterThan">
      <formula>1179</formula>
    </cfRule>
  </conditionalFormatting>
  <conditionalFormatting sqref="AO11:AO34 AN11:AN35">
    <cfRule type="cellIs" dxfId="860" priority="18" operator="greaterThan">
      <formula>99</formula>
    </cfRule>
  </conditionalFormatting>
  <conditionalFormatting sqref="AO11:AO34 AN11:AN35">
    <cfRule type="cellIs" dxfId="859" priority="17" operator="greaterThan">
      <formula>0.99</formula>
    </cfRule>
  </conditionalFormatting>
  <conditionalFormatting sqref="AQ11:AQ34">
    <cfRule type="cellIs" dxfId="858" priority="16" operator="equal">
      <formula>0</formula>
    </cfRule>
  </conditionalFormatting>
  <conditionalFormatting sqref="AQ11:AQ34">
    <cfRule type="cellIs" dxfId="857" priority="15" operator="greaterThan">
      <formula>1179</formula>
    </cfRule>
  </conditionalFormatting>
  <conditionalFormatting sqref="AQ11:AQ34">
    <cfRule type="cellIs" dxfId="856" priority="14" operator="greaterThan">
      <formula>99</formula>
    </cfRule>
  </conditionalFormatting>
  <conditionalFormatting sqref="AQ11:AQ34">
    <cfRule type="cellIs" dxfId="855" priority="13" operator="greaterThan">
      <formula>0.99</formula>
    </cfRule>
  </conditionalFormatting>
  <conditionalFormatting sqref="Z11:Z34">
    <cfRule type="containsText" dxfId="854" priority="9" operator="containsText" text="N/A">
      <formula>NOT(ISERROR(SEARCH("N/A",Z11)))</formula>
    </cfRule>
    <cfRule type="cellIs" dxfId="853" priority="12" operator="equal">
      <formula>0</formula>
    </cfRule>
  </conditionalFormatting>
  <conditionalFormatting sqref="Z11:Z34">
    <cfRule type="cellIs" dxfId="852" priority="11" operator="greaterThanOrEqual">
      <formula>1185</formula>
    </cfRule>
  </conditionalFormatting>
  <conditionalFormatting sqref="Z11:Z34">
    <cfRule type="cellIs" dxfId="851" priority="10" operator="between">
      <formula>0.1</formula>
      <formula>1184</formula>
    </cfRule>
  </conditionalFormatting>
  <conditionalFormatting sqref="AJ11:AN35">
    <cfRule type="cellIs" dxfId="850" priority="8" operator="equal">
      <formula>0</formula>
    </cfRule>
  </conditionalFormatting>
  <conditionalFormatting sqref="AJ11:AN35">
    <cfRule type="cellIs" dxfId="849" priority="7" operator="greaterThan">
      <formula>1179</formula>
    </cfRule>
  </conditionalFormatting>
  <conditionalFormatting sqref="AJ11:AN35">
    <cfRule type="cellIs" dxfId="848" priority="6" operator="greaterThan">
      <formula>99</formula>
    </cfRule>
  </conditionalFormatting>
  <conditionalFormatting sqref="AJ11:AN35">
    <cfRule type="cellIs" dxfId="847" priority="5" operator="greaterThan">
      <formula>0.99</formula>
    </cfRule>
  </conditionalFormatting>
  <conditionalFormatting sqref="AP11:AP34">
    <cfRule type="cellIs" dxfId="846" priority="4" operator="equal">
      <formula>0</formula>
    </cfRule>
  </conditionalFormatting>
  <conditionalFormatting sqref="AP11:AP34">
    <cfRule type="cellIs" dxfId="845" priority="3" operator="greaterThan">
      <formula>1179</formula>
    </cfRule>
  </conditionalFormatting>
  <conditionalFormatting sqref="AP11:AP34">
    <cfRule type="cellIs" dxfId="844" priority="2" operator="greaterThan">
      <formula>99</formula>
    </cfRule>
  </conditionalFormatting>
  <conditionalFormatting sqref="AP11:AP34">
    <cfRule type="cellIs" dxfId="843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6"/>
  <sheetViews>
    <sheetView topLeftCell="A34" zoomScaleNormal="100" workbookViewId="0">
      <selection activeCell="B50" sqref="B50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126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164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61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61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42440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26936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165" t="s">
        <v>51</v>
      </c>
      <c r="V9" s="165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63" t="s">
        <v>55</v>
      </c>
      <c r="AG9" s="163" t="s">
        <v>56</v>
      </c>
      <c r="AH9" s="247" t="s">
        <v>57</v>
      </c>
      <c r="AI9" s="262" t="s">
        <v>58</v>
      </c>
      <c r="AJ9" s="165" t="s">
        <v>59</v>
      </c>
      <c r="AK9" s="165" t="s">
        <v>60</v>
      </c>
      <c r="AL9" s="165" t="s">
        <v>61</v>
      </c>
      <c r="AM9" s="165" t="s">
        <v>62</v>
      </c>
      <c r="AN9" s="165" t="s">
        <v>63</v>
      </c>
      <c r="AO9" s="165" t="s">
        <v>64</v>
      </c>
      <c r="AP9" s="165" t="s">
        <v>65</v>
      </c>
      <c r="AQ9" s="245" t="s">
        <v>66</v>
      </c>
      <c r="AR9" s="165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5" t="s">
        <v>72</v>
      </c>
      <c r="C10" s="165" t="s">
        <v>73</v>
      </c>
      <c r="D10" s="165" t="s">
        <v>74</v>
      </c>
      <c r="E10" s="165" t="s">
        <v>75</v>
      </c>
      <c r="F10" s="165" t="s">
        <v>74</v>
      </c>
      <c r="G10" s="165" t="s">
        <v>75</v>
      </c>
      <c r="H10" s="241"/>
      <c r="I10" s="165" t="s">
        <v>75</v>
      </c>
      <c r="J10" s="165" t="s">
        <v>75</v>
      </c>
      <c r="K10" s="165" t="s">
        <v>75</v>
      </c>
      <c r="L10" s="28" t="s">
        <v>29</v>
      </c>
      <c r="M10" s="244"/>
      <c r="N10" s="28" t="s">
        <v>29</v>
      </c>
      <c r="O10" s="246"/>
      <c r="P10" s="246"/>
      <c r="Q10" s="1">
        <f>'MAR 10'!Q34</f>
        <v>73758687</v>
      </c>
      <c r="R10" s="255"/>
      <c r="S10" s="256"/>
      <c r="T10" s="257"/>
      <c r="U10" s="165" t="s">
        <v>75</v>
      </c>
      <c r="V10" s="165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10'!$AG$34</f>
        <v>44716260</v>
      </c>
      <c r="AH10" s="247"/>
      <c r="AI10" s="263"/>
      <c r="AJ10" s="165" t="s">
        <v>84</v>
      </c>
      <c r="AK10" s="165" t="s">
        <v>84</v>
      </c>
      <c r="AL10" s="165" t="s">
        <v>84</v>
      </c>
      <c r="AM10" s="165" t="s">
        <v>84</v>
      </c>
      <c r="AN10" s="165" t="s">
        <v>84</v>
      </c>
      <c r="AO10" s="165" t="s">
        <v>84</v>
      </c>
      <c r="AP10" s="1">
        <f>'MAR 10'!$AP$34</f>
        <v>10415308</v>
      </c>
      <c r="AQ10" s="246"/>
      <c r="AR10" s="162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9</v>
      </c>
      <c r="E11" s="41">
        <f t="shared" ref="E11:E34" si="0">D11/1.42</f>
        <v>6.3380281690140849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131</v>
      </c>
      <c r="P11" s="111">
        <v>99</v>
      </c>
      <c r="Q11" s="111">
        <v>73762888</v>
      </c>
      <c r="R11" s="46">
        <f>IF(ISBLANK(Q11),"-",Q11-Q10)</f>
        <v>4201</v>
      </c>
      <c r="S11" s="47">
        <f>R11*24/1000</f>
        <v>100.824</v>
      </c>
      <c r="T11" s="47">
        <f>R11/1000</f>
        <v>4.2009999999999996</v>
      </c>
      <c r="U11" s="112">
        <v>6</v>
      </c>
      <c r="V11" s="112">
        <f t="shared" ref="V11:V34" si="1">U11</f>
        <v>6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1027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44717040</v>
      </c>
      <c r="AH11" s="49">
        <f>IF(ISBLANK(AG11),"-",AG11-AG10)</f>
        <v>780</v>
      </c>
      <c r="AI11" s="50">
        <f>AH11/T11</f>
        <v>185.67007855272556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0.45</v>
      </c>
      <c r="AP11" s="115">
        <v>10416410</v>
      </c>
      <c r="AQ11" s="115">
        <f t="shared" ref="AQ11:AQ34" si="2">AP11-AP10</f>
        <v>1102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10</v>
      </c>
      <c r="E12" s="41">
        <f t="shared" si="0"/>
        <v>7.042253521126761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129</v>
      </c>
      <c r="P12" s="111">
        <v>94</v>
      </c>
      <c r="Q12" s="111">
        <v>73766887</v>
      </c>
      <c r="R12" s="46">
        <f t="shared" ref="R12:R34" si="5">IF(ISBLANK(Q12),"-",Q12-Q11)</f>
        <v>3999</v>
      </c>
      <c r="S12" s="47">
        <f t="shared" ref="S12:S34" si="6">R12*24/1000</f>
        <v>95.975999999999999</v>
      </c>
      <c r="T12" s="47">
        <f t="shared" ref="T12:T34" si="7">R12/1000</f>
        <v>3.9990000000000001</v>
      </c>
      <c r="U12" s="112">
        <v>7.3</v>
      </c>
      <c r="V12" s="112">
        <f t="shared" si="1"/>
        <v>7.3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977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44717756</v>
      </c>
      <c r="AH12" s="49">
        <f>IF(ISBLANK(AG12),"-",AG12-AG11)</f>
        <v>716</v>
      </c>
      <c r="AI12" s="50">
        <f t="shared" ref="AI12:AI34" si="8">AH12/T12</f>
        <v>179.04476119029758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0.45</v>
      </c>
      <c r="AP12" s="115">
        <v>10417677</v>
      </c>
      <c r="AQ12" s="115">
        <f t="shared" si="2"/>
        <v>1267</v>
      </c>
      <c r="AR12" s="118">
        <v>1.27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12</v>
      </c>
      <c r="E13" s="41">
        <f t="shared" si="0"/>
        <v>8.4507042253521139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136</v>
      </c>
      <c r="P13" s="111">
        <v>94</v>
      </c>
      <c r="Q13" s="111">
        <v>73771035</v>
      </c>
      <c r="R13" s="46">
        <f t="shared" si="5"/>
        <v>4148</v>
      </c>
      <c r="S13" s="47">
        <f t="shared" si="6"/>
        <v>99.552000000000007</v>
      </c>
      <c r="T13" s="47">
        <f t="shared" si="7"/>
        <v>4.1479999999999997</v>
      </c>
      <c r="U13" s="112">
        <v>8.6</v>
      </c>
      <c r="V13" s="112">
        <f t="shared" si="1"/>
        <v>8.6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977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44718500</v>
      </c>
      <c r="AH13" s="49">
        <f>IF(ISBLANK(AG13),"-",AG13-AG12)</f>
        <v>744</v>
      </c>
      <c r="AI13" s="50">
        <f t="shared" si="8"/>
        <v>179.36354869816782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0.45</v>
      </c>
      <c r="AP13" s="115">
        <v>10418961</v>
      </c>
      <c r="AQ13" s="115">
        <f t="shared" si="2"/>
        <v>1284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14</v>
      </c>
      <c r="E14" s="41">
        <f t="shared" si="0"/>
        <v>9.8591549295774659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102</v>
      </c>
      <c r="P14" s="111">
        <v>99</v>
      </c>
      <c r="Q14" s="111">
        <v>73774976</v>
      </c>
      <c r="R14" s="46">
        <f t="shared" si="5"/>
        <v>3941</v>
      </c>
      <c r="S14" s="47">
        <f t="shared" si="6"/>
        <v>94.584000000000003</v>
      </c>
      <c r="T14" s="47">
        <f t="shared" si="7"/>
        <v>3.9409999999999998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946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44719188</v>
      </c>
      <c r="AH14" s="49">
        <f t="shared" ref="AH14:AH34" si="9">IF(ISBLANK(AG14),"-",AG14-AG13)</f>
        <v>688</v>
      </c>
      <c r="AI14" s="50">
        <f t="shared" si="8"/>
        <v>174.57498096929714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0.45</v>
      </c>
      <c r="AP14" s="115">
        <v>10419722</v>
      </c>
      <c r="AQ14" s="115">
        <f t="shared" si="2"/>
        <v>761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12</v>
      </c>
      <c r="E15" s="41">
        <f t="shared" si="0"/>
        <v>8.4507042253521139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109</v>
      </c>
      <c r="P15" s="111">
        <v>106</v>
      </c>
      <c r="Q15" s="111">
        <v>73779218</v>
      </c>
      <c r="R15" s="46">
        <f t="shared" si="5"/>
        <v>4242</v>
      </c>
      <c r="S15" s="47">
        <f t="shared" si="6"/>
        <v>101.80800000000001</v>
      </c>
      <c r="T15" s="47">
        <f t="shared" si="7"/>
        <v>4.242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947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44719896</v>
      </c>
      <c r="AH15" s="49">
        <f t="shared" si="9"/>
        <v>708</v>
      </c>
      <c r="AI15" s="50">
        <f t="shared" si="8"/>
        <v>166.90240452616689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</v>
      </c>
      <c r="AP15" s="115">
        <v>10419722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10</v>
      </c>
      <c r="E16" s="41">
        <f t="shared" si="0"/>
        <v>7.042253521126761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128</v>
      </c>
      <c r="P16" s="111">
        <v>124</v>
      </c>
      <c r="Q16" s="111">
        <v>73784622</v>
      </c>
      <c r="R16" s="46">
        <f t="shared" si="5"/>
        <v>5404</v>
      </c>
      <c r="S16" s="47">
        <f t="shared" si="6"/>
        <v>129.696</v>
      </c>
      <c r="T16" s="47">
        <f t="shared" si="7"/>
        <v>5.4039999999999999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1188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44720868</v>
      </c>
      <c r="AH16" s="49">
        <f t="shared" si="9"/>
        <v>972</v>
      </c>
      <c r="AI16" s="50">
        <f t="shared" si="8"/>
        <v>179.86676535899335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10419722</v>
      </c>
      <c r="AQ16" s="115">
        <f t="shared" si="2"/>
        <v>0</v>
      </c>
      <c r="AR16" s="53">
        <v>1.2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5</v>
      </c>
      <c r="E17" s="41">
        <f t="shared" si="0"/>
        <v>3.5211267605633805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132</v>
      </c>
      <c r="P17" s="111">
        <v>147</v>
      </c>
      <c r="Q17" s="111">
        <v>73790351</v>
      </c>
      <c r="R17" s="46">
        <f t="shared" si="5"/>
        <v>5729</v>
      </c>
      <c r="S17" s="47">
        <f t="shared" si="6"/>
        <v>137.49600000000001</v>
      </c>
      <c r="T17" s="47">
        <f t="shared" si="7"/>
        <v>5.7290000000000001</v>
      </c>
      <c r="U17" s="112">
        <v>9</v>
      </c>
      <c r="V17" s="112">
        <f t="shared" si="1"/>
        <v>9</v>
      </c>
      <c r="W17" s="113" t="s">
        <v>130</v>
      </c>
      <c r="X17" s="115">
        <v>1047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44722144</v>
      </c>
      <c r="AH17" s="49">
        <f t="shared" si="9"/>
        <v>1276</v>
      </c>
      <c r="AI17" s="50">
        <f t="shared" si="8"/>
        <v>222.72647931576191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10419722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135</v>
      </c>
      <c r="P18" s="111">
        <v>148</v>
      </c>
      <c r="Q18" s="111">
        <v>73796518</v>
      </c>
      <c r="R18" s="46">
        <f t="shared" si="5"/>
        <v>6167</v>
      </c>
      <c r="S18" s="47">
        <f t="shared" si="6"/>
        <v>148.00800000000001</v>
      </c>
      <c r="T18" s="47">
        <f t="shared" si="7"/>
        <v>6.1669999999999998</v>
      </c>
      <c r="U18" s="112">
        <v>8.3000000000000007</v>
      </c>
      <c r="V18" s="112">
        <f t="shared" si="1"/>
        <v>8.3000000000000007</v>
      </c>
      <c r="W18" s="113" t="s">
        <v>130</v>
      </c>
      <c r="X18" s="115">
        <v>1067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44723540</v>
      </c>
      <c r="AH18" s="49">
        <f t="shared" si="9"/>
        <v>1396</v>
      </c>
      <c r="AI18" s="50">
        <f t="shared" si="8"/>
        <v>226.36614237068267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10419722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136</v>
      </c>
      <c r="P19" s="111">
        <v>146</v>
      </c>
      <c r="Q19" s="111">
        <v>73802775</v>
      </c>
      <c r="R19" s="46">
        <f t="shared" si="5"/>
        <v>6257</v>
      </c>
      <c r="S19" s="47">
        <f t="shared" si="6"/>
        <v>150.16800000000001</v>
      </c>
      <c r="T19" s="47">
        <f t="shared" si="7"/>
        <v>6.2569999999999997</v>
      </c>
      <c r="U19" s="112">
        <v>7.6</v>
      </c>
      <c r="V19" s="112">
        <f t="shared" si="1"/>
        <v>7.6</v>
      </c>
      <c r="W19" s="113" t="s">
        <v>130</v>
      </c>
      <c r="X19" s="115">
        <v>1067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44724940</v>
      </c>
      <c r="AH19" s="49">
        <f t="shared" si="9"/>
        <v>1400</v>
      </c>
      <c r="AI19" s="50">
        <f t="shared" si="8"/>
        <v>223.74940067124822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10419722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6</v>
      </c>
      <c r="E20" s="41">
        <f t="shared" si="0"/>
        <v>4.2253521126760569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137</v>
      </c>
      <c r="P20" s="111">
        <v>148</v>
      </c>
      <c r="Q20" s="111">
        <v>73808909</v>
      </c>
      <c r="R20" s="46">
        <f t="shared" si="5"/>
        <v>6134</v>
      </c>
      <c r="S20" s="47">
        <f t="shared" si="6"/>
        <v>147.21600000000001</v>
      </c>
      <c r="T20" s="47">
        <f t="shared" si="7"/>
        <v>6.1340000000000003</v>
      </c>
      <c r="U20" s="112">
        <v>7</v>
      </c>
      <c r="V20" s="112">
        <f t="shared" si="1"/>
        <v>7</v>
      </c>
      <c r="W20" s="113" t="s">
        <v>130</v>
      </c>
      <c r="X20" s="115">
        <v>1047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44726328</v>
      </c>
      <c r="AH20" s="49">
        <f t="shared" si="9"/>
        <v>1388</v>
      </c>
      <c r="AI20" s="50">
        <f t="shared" si="8"/>
        <v>226.27975220084772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10419722</v>
      </c>
      <c r="AQ20" s="115">
        <f t="shared" si="2"/>
        <v>0</v>
      </c>
      <c r="AR20" s="53">
        <v>1.1599999999999999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7</v>
      </c>
      <c r="E21" s="41">
        <f t="shared" si="0"/>
        <v>4.9295774647887329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138</v>
      </c>
      <c r="P21" s="111">
        <v>146</v>
      </c>
      <c r="Q21" s="111">
        <v>73815075</v>
      </c>
      <c r="R21" s="46">
        <f t="shared" si="5"/>
        <v>6166</v>
      </c>
      <c r="S21" s="47">
        <f t="shared" si="6"/>
        <v>147.98400000000001</v>
      </c>
      <c r="T21" s="47">
        <f t="shared" si="7"/>
        <v>6.1660000000000004</v>
      </c>
      <c r="U21" s="112">
        <v>6.5</v>
      </c>
      <c r="V21" s="112">
        <f t="shared" si="1"/>
        <v>6.5</v>
      </c>
      <c r="W21" s="113" t="s">
        <v>130</v>
      </c>
      <c r="X21" s="115">
        <v>1047</v>
      </c>
      <c r="Y21" s="115">
        <v>0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44727716</v>
      </c>
      <c r="AH21" s="49">
        <f t="shared" si="9"/>
        <v>1388</v>
      </c>
      <c r="AI21" s="50">
        <f t="shared" si="8"/>
        <v>225.1054168018164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10419722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7</v>
      </c>
      <c r="E22" s="41">
        <f t="shared" si="0"/>
        <v>4.9295774647887329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135</v>
      </c>
      <c r="P22" s="111">
        <v>145</v>
      </c>
      <c r="Q22" s="111">
        <v>73821123</v>
      </c>
      <c r="R22" s="46">
        <f t="shared" si="5"/>
        <v>6048</v>
      </c>
      <c r="S22" s="47">
        <f t="shared" si="6"/>
        <v>145.15199999999999</v>
      </c>
      <c r="T22" s="47">
        <f t="shared" si="7"/>
        <v>6.048</v>
      </c>
      <c r="U22" s="112">
        <v>6.1</v>
      </c>
      <c r="V22" s="112">
        <f t="shared" si="1"/>
        <v>6.1</v>
      </c>
      <c r="W22" s="113" t="s">
        <v>130</v>
      </c>
      <c r="X22" s="115">
        <v>1046</v>
      </c>
      <c r="Y22" s="115">
        <v>0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44729076</v>
      </c>
      <c r="AH22" s="49">
        <f t="shared" si="9"/>
        <v>1360</v>
      </c>
      <c r="AI22" s="50">
        <f t="shared" si="8"/>
        <v>224.86772486772486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10419722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6</v>
      </c>
      <c r="E23" s="41">
        <f t="shared" si="0"/>
        <v>4.2253521126760569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136</v>
      </c>
      <c r="P23" s="111">
        <v>142</v>
      </c>
      <c r="Q23" s="111">
        <v>73827107</v>
      </c>
      <c r="R23" s="46">
        <f t="shared" si="5"/>
        <v>5984</v>
      </c>
      <c r="S23" s="47">
        <f t="shared" si="6"/>
        <v>143.61600000000001</v>
      </c>
      <c r="T23" s="47">
        <f t="shared" si="7"/>
        <v>5.984</v>
      </c>
      <c r="U23" s="112">
        <v>5.7</v>
      </c>
      <c r="V23" s="112">
        <f t="shared" si="1"/>
        <v>5.7</v>
      </c>
      <c r="W23" s="113" t="s">
        <v>130</v>
      </c>
      <c r="X23" s="115">
        <v>1025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44730432</v>
      </c>
      <c r="AH23" s="49">
        <f t="shared" si="9"/>
        <v>1356</v>
      </c>
      <c r="AI23" s="50">
        <f t="shared" si="8"/>
        <v>226.6042780748663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10419722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6</v>
      </c>
      <c r="E24" s="41">
        <f t="shared" si="0"/>
        <v>4.2253521126760569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133</v>
      </c>
      <c r="P24" s="111">
        <v>138</v>
      </c>
      <c r="Q24" s="111">
        <v>73832920</v>
      </c>
      <c r="R24" s="46">
        <f t="shared" si="5"/>
        <v>5813</v>
      </c>
      <c r="S24" s="47">
        <f t="shared" si="6"/>
        <v>139.512</v>
      </c>
      <c r="T24" s="47">
        <f t="shared" si="7"/>
        <v>5.8129999999999997</v>
      </c>
      <c r="U24" s="112">
        <v>5.3</v>
      </c>
      <c r="V24" s="112">
        <f t="shared" si="1"/>
        <v>5.3</v>
      </c>
      <c r="W24" s="113" t="s">
        <v>130</v>
      </c>
      <c r="X24" s="115">
        <v>1026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44731764</v>
      </c>
      <c r="AH24" s="49">
        <f>IF(ISBLANK(AG24),"-",AG24-AG23)</f>
        <v>1332</v>
      </c>
      <c r="AI24" s="50">
        <f t="shared" si="8"/>
        <v>229.14157921899192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10419722</v>
      </c>
      <c r="AQ24" s="115">
        <f t="shared" si="2"/>
        <v>0</v>
      </c>
      <c r="AR24" s="53">
        <v>1.2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6</v>
      </c>
      <c r="E25" s="41">
        <f t="shared" si="0"/>
        <v>4.2253521126760569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135</v>
      </c>
      <c r="P25" s="111">
        <v>137</v>
      </c>
      <c r="Q25" s="111">
        <v>73838610</v>
      </c>
      <c r="R25" s="46">
        <f t="shared" si="5"/>
        <v>5690</v>
      </c>
      <c r="S25" s="47">
        <f t="shared" si="6"/>
        <v>136.56</v>
      </c>
      <c r="T25" s="47">
        <f t="shared" si="7"/>
        <v>5.69</v>
      </c>
      <c r="U25" s="112">
        <v>5.0999999999999996</v>
      </c>
      <c r="V25" s="112">
        <f t="shared" si="1"/>
        <v>5.0999999999999996</v>
      </c>
      <c r="W25" s="113" t="s">
        <v>130</v>
      </c>
      <c r="X25" s="115">
        <v>1005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44733084</v>
      </c>
      <c r="AH25" s="49">
        <f t="shared" si="9"/>
        <v>1320</v>
      </c>
      <c r="AI25" s="50">
        <f t="shared" si="8"/>
        <v>231.98594024604569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10419722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7</v>
      </c>
      <c r="E26" s="41">
        <f t="shared" si="0"/>
        <v>4.9295774647887329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134</v>
      </c>
      <c r="P26" s="111">
        <v>136</v>
      </c>
      <c r="Q26" s="111">
        <v>73844220</v>
      </c>
      <c r="R26" s="46">
        <f t="shared" si="5"/>
        <v>5610</v>
      </c>
      <c r="S26" s="47">
        <f t="shared" si="6"/>
        <v>134.63999999999999</v>
      </c>
      <c r="T26" s="47">
        <f t="shared" si="7"/>
        <v>5.61</v>
      </c>
      <c r="U26" s="112">
        <v>5</v>
      </c>
      <c r="V26" s="112">
        <f t="shared" si="1"/>
        <v>5</v>
      </c>
      <c r="W26" s="113" t="s">
        <v>130</v>
      </c>
      <c r="X26" s="115">
        <v>1005</v>
      </c>
      <c r="Y26" s="115">
        <v>0</v>
      </c>
      <c r="Z26" s="115">
        <v>1186</v>
      </c>
      <c r="AA26" s="115">
        <v>1185</v>
      </c>
      <c r="AB26" s="115">
        <v>1188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44734396</v>
      </c>
      <c r="AH26" s="49">
        <f t="shared" si="9"/>
        <v>1312</v>
      </c>
      <c r="AI26" s="50">
        <f t="shared" si="8"/>
        <v>233.86809269162208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10419722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6</v>
      </c>
      <c r="E27" s="41">
        <f t="shared" si="0"/>
        <v>4.2253521126760569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137</v>
      </c>
      <c r="P27" s="111">
        <v>138</v>
      </c>
      <c r="Q27" s="111">
        <v>73849987</v>
      </c>
      <c r="R27" s="46">
        <f t="shared" si="5"/>
        <v>5767</v>
      </c>
      <c r="S27" s="47">
        <f t="shared" si="6"/>
        <v>138.40799999999999</v>
      </c>
      <c r="T27" s="47">
        <f t="shared" si="7"/>
        <v>5.7670000000000003</v>
      </c>
      <c r="U27" s="112">
        <v>4.9000000000000004</v>
      </c>
      <c r="V27" s="112">
        <f t="shared" si="1"/>
        <v>4.9000000000000004</v>
      </c>
      <c r="W27" s="113" t="s">
        <v>130</v>
      </c>
      <c r="X27" s="115">
        <v>1005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44735744</v>
      </c>
      <c r="AH27" s="49">
        <f t="shared" si="9"/>
        <v>1348</v>
      </c>
      <c r="AI27" s="50">
        <f t="shared" si="8"/>
        <v>233.74371423617131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10419722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5</v>
      </c>
      <c r="E28" s="41">
        <f t="shared" si="0"/>
        <v>3.5211267605633805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134</v>
      </c>
      <c r="P28" s="111">
        <v>136</v>
      </c>
      <c r="Q28" s="111">
        <v>73855715</v>
      </c>
      <c r="R28" s="46">
        <f t="shared" si="5"/>
        <v>5728</v>
      </c>
      <c r="S28" s="47">
        <f t="shared" si="6"/>
        <v>137.47200000000001</v>
      </c>
      <c r="T28" s="47">
        <f t="shared" si="7"/>
        <v>5.7279999999999998</v>
      </c>
      <c r="U28" s="112">
        <v>4.7</v>
      </c>
      <c r="V28" s="112">
        <f t="shared" si="1"/>
        <v>4.7</v>
      </c>
      <c r="W28" s="113" t="s">
        <v>130</v>
      </c>
      <c r="X28" s="115">
        <v>1006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44737064</v>
      </c>
      <c r="AH28" s="49">
        <f t="shared" si="9"/>
        <v>1320</v>
      </c>
      <c r="AI28" s="50">
        <f t="shared" si="8"/>
        <v>230.44692737430168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10419722</v>
      </c>
      <c r="AQ28" s="115">
        <f t="shared" si="2"/>
        <v>0</v>
      </c>
      <c r="AR28" s="53">
        <v>1.1000000000000001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5</v>
      </c>
      <c r="E29" s="41">
        <f t="shared" si="0"/>
        <v>3.5211267605633805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133</v>
      </c>
      <c r="P29" s="111">
        <v>137</v>
      </c>
      <c r="Q29" s="111">
        <v>73861464</v>
      </c>
      <c r="R29" s="46">
        <f t="shared" si="5"/>
        <v>5749</v>
      </c>
      <c r="S29" s="47">
        <f t="shared" si="6"/>
        <v>137.976</v>
      </c>
      <c r="T29" s="47">
        <f t="shared" si="7"/>
        <v>5.7489999999999997</v>
      </c>
      <c r="U29" s="112">
        <v>4.4000000000000004</v>
      </c>
      <c r="V29" s="112">
        <f t="shared" si="1"/>
        <v>4.4000000000000004</v>
      </c>
      <c r="W29" s="113" t="s">
        <v>130</v>
      </c>
      <c r="X29" s="115">
        <v>1005</v>
      </c>
      <c r="Y29" s="115">
        <v>0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44738388</v>
      </c>
      <c r="AH29" s="49">
        <f t="shared" si="9"/>
        <v>1324</v>
      </c>
      <c r="AI29" s="50">
        <f t="shared" si="8"/>
        <v>230.30092189946077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10419722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6</v>
      </c>
      <c r="E30" s="41">
        <f t="shared" si="0"/>
        <v>4.2253521126760569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114</v>
      </c>
      <c r="P30" s="111">
        <v>127</v>
      </c>
      <c r="Q30" s="111">
        <v>73866882</v>
      </c>
      <c r="R30" s="46">
        <f t="shared" si="5"/>
        <v>5418</v>
      </c>
      <c r="S30" s="47">
        <f t="shared" si="6"/>
        <v>130.03200000000001</v>
      </c>
      <c r="T30" s="47">
        <f t="shared" si="7"/>
        <v>5.4180000000000001</v>
      </c>
      <c r="U30" s="112">
        <v>3.8</v>
      </c>
      <c r="V30" s="112">
        <f t="shared" si="1"/>
        <v>3.8</v>
      </c>
      <c r="W30" s="113" t="s">
        <v>135</v>
      </c>
      <c r="X30" s="115">
        <v>1057</v>
      </c>
      <c r="Y30" s="115">
        <v>0</v>
      </c>
      <c r="Z30" s="115">
        <v>1187</v>
      </c>
      <c r="AA30" s="115">
        <v>1185</v>
      </c>
      <c r="AB30" s="115">
        <v>0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44739460</v>
      </c>
      <c r="AH30" s="49">
        <f t="shared" si="9"/>
        <v>1072</v>
      </c>
      <c r="AI30" s="50">
        <f t="shared" si="8"/>
        <v>197.85898855666298</v>
      </c>
      <c r="AJ30" s="98">
        <v>1</v>
      </c>
      <c r="AK30" s="98">
        <v>0</v>
      </c>
      <c r="AL30" s="98">
        <v>1</v>
      </c>
      <c r="AM30" s="98">
        <v>1</v>
      </c>
      <c r="AN30" s="98">
        <v>0</v>
      </c>
      <c r="AO30" s="98">
        <v>0</v>
      </c>
      <c r="AP30" s="115">
        <v>10419722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7</v>
      </c>
      <c r="E31" s="41">
        <f t="shared" si="0"/>
        <v>4.9295774647887329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115</v>
      </c>
      <c r="P31" s="111">
        <v>126</v>
      </c>
      <c r="Q31" s="111">
        <v>73872205</v>
      </c>
      <c r="R31" s="46">
        <f t="shared" si="5"/>
        <v>5323</v>
      </c>
      <c r="S31" s="47">
        <f t="shared" si="6"/>
        <v>127.752</v>
      </c>
      <c r="T31" s="47">
        <f t="shared" si="7"/>
        <v>5.3230000000000004</v>
      </c>
      <c r="U31" s="112">
        <v>3.2</v>
      </c>
      <c r="V31" s="112">
        <f t="shared" si="1"/>
        <v>3.2</v>
      </c>
      <c r="W31" s="113" t="s">
        <v>135</v>
      </c>
      <c r="X31" s="115">
        <v>1047</v>
      </c>
      <c r="Y31" s="115">
        <v>0</v>
      </c>
      <c r="Z31" s="115">
        <v>1188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44740504</v>
      </c>
      <c r="AH31" s="49">
        <f t="shared" si="9"/>
        <v>1044</v>
      </c>
      <c r="AI31" s="50">
        <f t="shared" si="8"/>
        <v>196.13000187863986</v>
      </c>
      <c r="AJ31" s="98">
        <v>1</v>
      </c>
      <c r="AK31" s="98">
        <v>0</v>
      </c>
      <c r="AL31" s="98">
        <v>1</v>
      </c>
      <c r="AM31" s="98">
        <v>1</v>
      </c>
      <c r="AN31" s="98">
        <v>0</v>
      </c>
      <c r="AO31" s="98">
        <v>0</v>
      </c>
      <c r="AP31" s="115">
        <v>10419722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9</v>
      </c>
      <c r="E32" s="41">
        <f t="shared" si="0"/>
        <v>6.3380281690140849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116</v>
      </c>
      <c r="P32" s="111">
        <v>124</v>
      </c>
      <c r="Q32" s="111">
        <v>73877405</v>
      </c>
      <c r="R32" s="46">
        <f t="shared" si="5"/>
        <v>5200</v>
      </c>
      <c r="S32" s="47">
        <f t="shared" si="6"/>
        <v>124.8</v>
      </c>
      <c r="T32" s="47">
        <f t="shared" si="7"/>
        <v>5.2</v>
      </c>
      <c r="U32" s="112">
        <v>2.7</v>
      </c>
      <c r="V32" s="112">
        <f t="shared" si="1"/>
        <v>2.7</v>
      </c>
      <c r="W32" s="113" t="s">
        <v>135</v>
      </c>
      <c r="X32" s="115">
        <v>1045</v>
      </c>
      <c r="Y32" s="115">
        <v>0</v>
      </c>
      <c r="Z32" s="115">
        <v>1188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44741524</v>
      </c>
      <c r="AH32" s="49">
        <f t="shared" si="9"/>
        <v>1020</v>
      </c>
      <c r="AI32" s="50">
        <f t="shared" si="8"/>
        <v>196.15384615384616</v>
      </c>
      <c r="AJ32" s="98">
        <v>1</v>
      </c>
      <c r="AK32" s="98">
        <v>0</v>
      </c>
      <c r="AL32" s="98">
        <v>1</v>
      </c>
      <c r="AM32" s="98">
        <v>1</v>
      </c>
      <c r="AN32" s="98">
        <v>0</v>
      </c>
      <c r="AO32" s="98">
        <v>0</v>
      </c>
      <c r="AP32" s="115">
        <v>10419722</v>
      </c>
      <c r="AQ32" s="115">
        <f t="shared" si="2"/>
        <v>0</v>
      </c>
      <c r="AR32" s="53">
        <v>0.88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6</v>
      </c>
      <c r="E33" s="41">
        <f t="shared" si="0"/>
        <v>4.2253521126760569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128</v>
      </c>
      <c r="P33" s="111">
        <v>107</v>
      </c>
      <c r="Q33" s="111">
        <v>73882152</v>
      </c>
      <c r="R33" s="46">
        <f t="shared" si="5"/>
        <v>4747</v>
      </c>
      <c r="S33" s="47">
        <f t="shared" si="6"/>
        <v>113.928</v>
      </c>
      <c r="T33" s="47">
        <f t="shared" si="7"/>
        <v>4.7469999999999999</v>
      </c>
      <c r="U33" s="112">
        <v>3.4</v>
      </c>
      <c r="V33" s="112">
        <f t="shared" si="1"/>
        <v>3.4</v>
      </c>
      <c r="W33" s="113" t="s">
        <v>124</v>
      </c>
      <c r="X33" s="115">
        <v>0</v>
      </c>
      <c r="Y33" s="115">
        <v>0</v>
      </c>
      <c r="Z33" s="115">
        <v>1127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44742440</v>
      </c>
      <c r="AH33" s="49">
        <f t="shared" si="9"/>
        <v>916</v>
      </c>
      <c r="AI33" s="50">
        <f t="shared" si="8"/>
        <v>192.96397724878872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0.4</v>
      </c>
      <c r="AP33" s="115">
        <v>10420489</v>
      </c>
      <c r="AQ33" s="115">
        <f t="shared" si="2"/>
        <v>767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9</v>
      </c>
      <c r="E34" s="41">
        <f t="shared" si="0"/>
        <v>6.3380281690140849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131</v>
      </c>
      <c r="P34" s="111">
        <v>95</v>
      </c>
      <c r="Q34" s="111">
        <v>73886305</v>
      </c>
      <c r="R34" s="46">
        <f t="shared" si="5"/>
        <v>4153</v>
      </c>
      <c r="S34" s="47">
        <f t="shared" si="6"/>
        <v>99.671999999999997</v>
      </c>
      <c r="T34" s="47">
        <f t="shared" si="7"/>
        <v>4.1529999999999996</v>
      </c>
      <c r="U34" s="112">
        <v>4.5999999999999996</v>
      </c>
      <c r="V34" s="112">
        <f t="shared" si="1"/>
        <v>4.5999999999999996</v>
      </c>
      <c r="W34" s="113" t="s">
        <v>124</v>
      </c>
      <c r="X34" s="115">
        <v>0</v>
      </c>
      <c r="Y34" s="115">
        <v>0</v>
      </c>
      <c r="Z34" s="115">
        <v>1007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44743196</v>
      </c>
      <c r="AH34" s="49">
        <f t="shared" si="9"/>
        <v>756</v>
      </c>
      <c r="AI34" s="50">
        <f t="shared" si="8"/>
        <v>182.03708162773901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0.4</v>
      </c>
      <c r="AP34" s="115">
        <v>10421510</v>
      </c>
      <c r="AQ34" s="115">
        <f t="shared" si="2"/>
        <v>1021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127618</v>
      </c>
      <c r="S35" s="65">
        <f>AVERAGE(S11:S34)</f>
        <v>127.61800000000001</v>
      </c>
      <c r="T35" s="65">
        <f>SUM(T11:T34)</f>
        <v>127.61799999999998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26936</v>
      </c>
      <c r="AH35" s="67">
        <f>SUM(AH11:AH34)</f>
        <v>26936</v>
      </c>
      <c r="AI35" s="68">
        <f>$AH$35/$T35</f>
        <v>211.06740428466208</v>
      </c>
      <c r="AJ35" s="98"/>
      <c r="AK35" s="98"/>
      <c r="AL35" s="98"/>
      <c r="AM35" s="98"/>
      <c r="AN35" s="98"/>
      <c r="AO35" s="69"/>
      <c r="AP35" s="70">
        <f>AP34-AP10</f>
        <v>6202</v>
      </c>
      <c r="AQ35" s="71">
        <f>SUM(AQ11:AQ34)</f>
        <v>6202</v>
      </c>
      <c r="AR35" s="72">
        <f>AVERAGE(AR11:AR34)</f>
        <v>1.135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8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175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188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8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8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137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146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37" t="s">
        <v>189</v>
      </c>
      <c r="C46" s="136"/>
      <c r="D46" s="138"/>
      <c r="E46" s="136"/>
      <c r="F46" s="136"/>
      <c r="G46" s="136"/>
      <c r="H46" s="136"/>
      <c r="I46" s="136"/>
      <c r="J46" s="136"/>
      <c r="K46" s="136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148" t="s">
        <v>138</v>
      </c>
      <c r="C47" s="131"/>
      <c r="D47" s="132"/>
      <c r="E47" s="131"/>
      <c r="F47" s="131"/>
      <c r="G47" s="131"/>
      <c r="H47" s="131"/>
      <c r="I47" s="131"/>
      <c r="J47" s="131"/>
      <c r="K47" s="131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148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140</v>
      </c>
      <c r="C49" s="145"/>
      <c r="D49" s="128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48" t="s">
        <v>141</v>
      </c>
      <c r="C50" s="145"/>
      <c r="D50" s="128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145"/>
      <c r="D51" s="128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48" t="s">
        <v>143</v>
      </c>
      <c r="C52" s="131"/>
      <c r="D52" s="132"/>
      <c r="E52" s="131"/>
      <c r="F52" s="131"/>
      <c r="G52" s="131"/>
      <c r="H52" s="131"/>
      <c r="I52" s="131"/>
      <c r="J52" s="131"/>
      <c r="K52" s="131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168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9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50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49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149"/>
      <c r="C58" s="124"/>
      <c r="D58" s="125"/>
      <c r="E58" s="124"/>
      <c r="F58" s="124"/>
      <c r="G58" s="124"/>
      <c r="H58" s="124"/>
      <c r="I58" s="124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7"/>
      <c r="U58" s="127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50"/>
      <c r="C59" s="145"/>
      <c r="D59" s="128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B60" s="148"/>
      <c r="C60" s="145"/>
      <c r="D60" s="128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79"/>
      <c r="W60" s="102"/>
      <c r="X60" s="102"/>
      <c r="Y60" s="102"/>
      <c r="Z60" s="80"/>
      <c r="AA60" s="102"/>
      <c r="AB60" s="102"/>
      <c r="AC60" s="102"/>
      <c r="AD60" s="102"/>
      <c r="AE60" s="102"/>
      <c r="AM60" s="103"/>
      <c r="AN60" s="103"/>
      <c r="AO60" s="103"/>
      <c r="AP60" s="103"/>
      <c r="AQ60" s="103"/>
      <c r="AR60" s="103"/>
      <c r="AS60" s="104"/>
      <c r="AV60" s="101"/>
      <c r="AW60" s="97"/>
      <c r="AX60" s="97"/>
      <c r="AY60" s="97"/>
    </row>
    <row r="61" spans="1:51" x14ac:dyDescent="0.25">
      <c r="A61" s="102"/>
      <c r="B61" s="149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20"/>
      <c r="U61" s="122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A62" s="102"/>
      <c r="B62" s="150"/>
      <c r="C62" s="150"/>
      <c r="D62" s="117"/>
      <c r="E62" s="150"/>
      <c r="F62" s="150"/>
      <c r="G62" s="105"/>
      <c r="H62" s="105"/>
      <c r="I62" s="105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8"/>
      <c r="U62" s="79"/>
      <c r="V62" s="7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Q69" s="99"/>
      <c r="R69" s="99"/>
      <c r="S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12"/>
      <c r="P70" s="99"/>
      <c r="T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99"/>
      <c r="Q71" s="99"/>
      <c r="R71" s="99"/>
      <c r="S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Q73" s="99"/>
      <c r="R73" s="99"/>
      <c r="S73" s="99"/>
      <c r="T73" s="99"/>
      <c r="U73" s="99"/>
      <c r="AS73" s="97"/>
      <c r="AT73" s="97"/>
      <c r="AU73" s="97"/>
      <c r="AV73" s="97"/>
      <c r="AW73" s="97"/>
      <c r="AX73" s="97"/>
      <c r="AY73" s="97"/>
    </row>
    <row r="74" spans="15:51" x14ac:dyDescent="0.25">
      <c r="O74" s="12"/>
      <c r="P74" s="99"/>
      <c r="T74" s="99"/>
      <c r="U74" s="99"/>
      <c r="AS74" s="97"/>
      <c r="AT74" s="97"/>
      <c r="AU74" s="97"/>
      <c r="AV74" s="97"/>
      <c r="AW74" s="97"/>
      <c r="AX74" s="97"/>
      <c r="AY74" s="97"/>
    </row>
    <row r="86" spans="45:51" x14ac:dyDescent="0.25">
      <c r="AS86" s="97"/>
      <c r="AT86" s="97"/>
      <c r="AU86" s="97"/>
      <c r="AV86" s="97"/>
      <c r="AW86" s="97"/>
      <c r="AX86" s="97"/>
      <c r="AY86" s="97"/>
    </row>
  </sheetData>
  <protectedRanges>
    <protectedRange sqref="S61:T62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0" name="Range2_2_1_10_1_1_1_2"/>
    <protectedRange sqref="N61:R62" name="Range2_12_1_6_1_1"/>
    <protectedRange sqref="L61:M62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1:K62" name="Range2_2_12_1_4_1_1_1_1_1_1_1_1_1_1_1_1_1_1_1"/>
    <protectedRange sqref="I61:I62" name="Range2_2_12_1_7_1_1_2_2_1_2"/>
    <protectedRange sqref="F61:H62" name="Range2_2_12_1_3_1_2_1_1_1_1_2_1_1_1_1_1_1_1_1_1_1_1"/>
    <protectedRange sqref="E61:E62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" name="Range2_12_5_1_1_1_2_2_1_1_1_1_1_1_1_1_1_1_1_2_1_1_1_2_1_1_1_1_1_1_1_1_1_1_1_1_1_1_1_1_2_1_1_1_1_1_1_1_1_1_2_1_1_3_1_1_1_3_1_1_1_1_1_1_1_1_1_1_1_1_1_1_1_1_1_1_1_1_1_1_2_1_1_1_1_1_1_1_1_1_1_1_2_2_1_2_1_1_1_1_1_1_1"/>
    <protectedRange sqref="W17:W34" name="Range1_16_3_1_1_3_2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9:U59 F60:G60" name="Range2_12_5_1_1_1_2_2_1_1_1_1_1_1_1_1_1_1_1_2_1_1_1_2_1_1_1_1_1_1_1_1_1_1_1_1_1_1_1_1_2_1_1_1_1_1_1_1_1_1_2_1_1_3_1_1_1_3_1_1_1_1_1_1_1_1_1_1_1_1_1_1_1_1_1_1_1_1_1_1_2_1_1_1_1_1_1_1_1_1_1_1_2_2_1_2_1_1_1_1_1_1_1_1_1_1_1_1_1"/>
    <protectedRange sqref="S53:T58" name="Range2_12_5_1_1_2_1_1_1_2_1_1_1_1_1_1_1_1_1_1_1_1_1"/>
    <protectedRange sqref="N53:R58" name="Range2_12_1_6_1_1_2_1_1_1_2_1_1_1_1_1_1_1_1_1_1_1_1_1"/>
    <protectedRange sqref="L53:M58" name="Range2_2_12_1_7_1_1_3_1_1_1_2_1_1_1_1_1_1_1_1_1_1_1_1_1"/>
    <protectedRange sqref="J53:K58" name="Range2_2_12_1_4_1_1_1_1_1_1_1_1_1_1_1_1_1_1_1_2_1_1_1_2_1_1_1_1_1_1_1_1_1_1_1_1_1"/>
    <protectedRange sqref="I53:I58" name="Range2_2_12_1_7_1_1_2_2_1_2_2_1_1_1_2_1_1_1_1_1_1_1_1_1_1_1_1_1"/>
    <protectedRange sqref="G53:H58" name="Range2_2_12_1_3_1_2_1_1_1_1_2_1_1_1_1_1_1_1_1_1_1_1_2_1_1_1_2_1_1_1_1_1_1_1_1_1_1_1_1_1"/>
    <protectedRange sqref="F53:F58" name="Range2_2_12_1_3_1_2_1_1_1_1_2_1_1_1_1_1_1_1_1_1_1_1_2_2_1_1_2_1_1_1_1_1_1_1_1_1_1_1_1_1"/>
    <protectedRange sqref="E53:E58" name="Range2_2_12_1_3_1_2_1_1_1_2_1_1_1_1_3_1_1_1_1_1_1_1_1_1_2_2_1_1_2_1_1_1_1_1_1_1_1_1_1_1_1_1"/>
    <protectedRange sqref="B56:B58" name="Range2_12_5_1_1_1_1_1_2_1_1_1_1_1_1_1_1_1_1_1_1_1_1_1_1_1_1_1_1_2_1_1_1_1_1_1_1_1_1_1_1_1_1_3_1_1_1_2_1_1_1_1_1_1_1_1_1_1_1_1_2_1_1_1_1_1_1_1_1_1_1_1_1_1_1_1_1_1_1_1_1_1_1_1_1_1_1_1_1_3_1_2_1_1_1_2_2_1_2_1_1_1_1_1_1_1_1_1_1_1_1_1_1_1_1_1_1_1"/>
    <protectedRange sqref="B59" name="Range2_12_5_1_1_1_2_2_1_1_1_1_1_1_1_1_1_1_1_2_1_1_1_1_1_1_1_1_1_3_1_3_1_2_1_1_1_1_1_1_1_1_1_1_1_1_1_2_1_1_1_1_1_2_1_1_1_1_1_1_1_1_2_1_1_3_1_1_1_2_1_1_1_1_1_1_1_1_1_1_1_1_1_1_1_1_1_2_1_1_1_1_1_1_1_1_1_1_1_1_1_1_1_1_1_1_1_2_3_1_2_1_1_1_2_2_1_1_2_1_1_1_1__3"/>
    <protectedRange sqref="B60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54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B43" name="Range2_12_5_1_1_1_2_1_1_1_1_1_1_1_1_1_1_1_2_1_1_1_1_1_1_1_1_1_1_1_1_1_1_1_1_1_1_1_1_1_1_2_1_1_1_1_1_1_1_1_1_1_1_2_1_1_1_1_2_1_1_1_1_1_1_1_1_1_1_1_2_1_1_1_1_1_1_1_1_1_1_1_1_1_1_3_1_1_1_1_2_1_1_1_1_1_1_1_2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B46" name="Range2_12_5_1_1_1_2_1_1_1_1_1_1_1_1_1_1_1_2_1_1_1_1_1_1_1_1_1_1_1_1_1_1_1_1_1_1_1_1_1_1_2_1_1_1_1_1_1_1_1_1_1_1_2_1_1_1_1_2_1_1_1_1_1_1_1_1_1_1_1_2_1_1_1_1_1_1_1_1_1_1_1_1_1_1_1_1_1_1_1_1_1_1_1_2_1_1_1_1_1_1_1_2_1_1_1_1_1_1_1_1_1_1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3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842" priority="25" operator="containsText" text="N/A">
      <formula>NOT(ISERROR(SEARCH("N/A",X11)))</formula>
    </cfRule>
    <cfRule type="cellIs" dxfId="841" priority="39" operator="equal">
      <formula>0</formula>
    </cfRule>
  </conditionalFormatting>
  <conditionalFormatting sqref="AC11:AE34 X11:Y34 AA11:AA34">
    <cfRule type="cellIs" dxfId="840" priority="38" operator="greaterThanOrEqual">
      <formula>1185</formula>
    </cfRule>
  </conditionalFormatting>
  <conditionalFormatting sqref="AC11:AE34 X11:Y34 AA11:AA34">
    <cfRule type="cellIs" dxfId="839" priority="37" operator="between">
      <formula>0.1</formula>
      <formula>1184</formula>
    </cfRule>
  </conditionalFormatting>
  <conditionalFormatting sqref="X8">
    <cfRule type="cellIs" dxfId="838" priority="36" operator="equal">
      <formula>0</formula>
    </cfRule>
  </conditionalFormatting>
  <conditionalFormatting sqref="X8">
    <cfRule type="cellIs" dxfId="837" priority="35" operator="greaterThan">
      <formula>1179</formula>
    </cfRule>
  </conditionalFormatting>
  <conditionalFormatting sqref="X8">
    <cfRule type="cellIs" dxfId="836" priority="34" operator="greaterThan">
      <formula>99</formula>
    </cfRule>
  </conditionalFormatting>
  <conditionalFormatting sqref="X8">
    <cfRule type="cellIs" dxfId="835" priority="33" operator="greaterThan">
      <formula>0.99</formula>
    </cfRule>
  </conditionalFormatting>
  <conditionalFormatting sqref="AB8">
    <cfRule type="cellIs" dxfId="834" priority="32" operator="equal">
      <formula>0</formula>
    </cfRule>
  </conditionalFormatting>
  <conditionalFormatting sqref="AB8">
    <cfRule type="cellIs" dxfId="833" priority="31" operator="greaterThan">
      <formula>1179</formula>
    </cfRule>
  </conditionalFormatting>
  <conditionalFormatting sqref="AB8">
    <cfRule type="cellIs" dxfId="832" priority="30" operator="greaterThan">
      <formula>99</formula>
    </cfRule>
  </conditionalFormatting>
  <conditionalFormatting sqref="AB8">
    <cfRule type="cellIs" dxfId="831" priority="29" operator="greaterThan">
      <formula>0.99</formula>
    </cfRule>
  </conditionalFormatting>
  <conditionalFormatting sqref="AI11:AI34">
    <cfRule type="cellIs" dxfId="830" priority="28" operator="greaterThan">
      <formula>$AI$8</formula>
    </cfRule>
  </conditionalFormatting>
  <conditionalFormatting sqref="AH11:AH34">
    <cfRule type="cellIs" dxfId="829" priority="26" operator="greaterThan">
      <formula>$AH$8</formula>
    </cfRule>
    <cfRule type="cellIs" dxfId="828" priority="27" operator="greaterThan">
      <formula>$AH$8</formula>
    </cfRule>
  </conditionalFormatting>
  <conditionalFormatting sqref="AB11:AB34">
    <cfRule type="containsText" dxfId="827" priority="21" operator="containsText" text="N/A">
      <formula>NOT(ISERROR(SEARCH("N/A",AB11)))</formula>
    </cfRule>
    <cfRule type="cellIs" dxfId="826" priority="24" operator="equal">
      <formula>0</formula>
    </cfRule>
  </conditionalFormatting>
  <conditionalFormatting sqref="AB11:AB34">
    <cfRule type="cellIs" dxfId="825" priority="23" operator="greaterThanOrEqual">
      <formula>1185</formula>
    </cfRule>
  </conditionalFormatting>
  <conditionalFormatting sqref="AB11:AB34">
    <cfRule type="cellIs" dxfId="824" priority="22" operator="between">
      <formula>0.1</formula>
      <formula>1184</formula>
    </cfRule>
  </conditionalFormatting>
  <conditionalFormatting sqref="AN11:AN35 AO11:AO34">
    <cfRule type="cellIs" dxfId="823" priority="20" operator="equal">
      <formula>0</formula>
    </cfRule>
  </conditionalFormatting>
  <conditionalFormatting sqref="AN11:AN35 AO11:AO34">
    <cfRule type="cellIs" dxfId="822" priority="19" operator="greaterThan">
      <formula>1179</formula>
    </cfRule>
  </conditionalFormatting>
  <conditionalFormatting sqref="AN11:AN35 AO11:AO34">
    <cfRule type="cellIs" dxfId="821" priority="18" operator="greaterThan">
      <formula>99</formula>
    </cfRule>
  </conditionalFormatting>
  <conditionalFormatting sqref="AN11:AN35 AO11:AO34">
    <cfRule type="cellIs" dxfId="820" priority="17" operator="greaterThan">
      <formula>0.99</formula>
    </cfRule>
  </conditionalFormatting>
  <conditionalFormatting sqref="AQ11:AQ34">
    <cfRule type="cellIs" dxfId="819" priority="16" operator="equal">
      <formula>0</formula>
    </cfRule>
  </conditionalFormatting>
  <conditionalFormatting sqref="AQ11:AQ34">
    <cfRule type="cellIs" dxfId="818" priority="15" operator="greaterThan">
      <formula>1179</formula>
    </cfRule>
  </conditionalFormatting>
  <conditionalFormatting sqref="AQ11:AQ34">
    <cfRule type="cellIs" dxfId="817" priority="14" operator="greaterThan">
      <formula>99</formula>
    </cfRule>
  </conditionalFormatting>
  <conditionalFormatting sqref="AQ11:AQ34">
    <cfRule type="cellIs" dxfId="816" priority="13" operator="greaterThan">
      <formula>0.99</formula>
    </cfRule>
  </conditionalFormatting>
  <conditionalFormatting sqref="Z11:Z34">
    <cfRule type="containsText" dxfId="815" priority="9" operator="containsText" text="N/A">
      <formula>NOT(ISERROR(SEARCH("N/A",Z11)))</formula>
    </cfRule>
    <cfRule type="cellIs" dxfId="814" priority="12" operator="equal">
      <formula>0</formula>
    </cfRule>
  </conditionalFormatting>
  <conditionalFormatting sqref="Z11:Z34">
    <cfRule type="cellIs" dxfId="813" priority="11" operator="greaterThanOrEqual">
      <formula>1185</formula>
    </cfRule>
  </conditionalFormatting>
  <conditionalFormatting sqref="Z11:Z34">
    <cfRule type="cellIs" dxfId="812" priority="10" operator="between">
      <formula>0.1</formula>
      <formula>1184</formula>
    </cfRule>
  </conditionalFormatting>
  <conditionalFormatting sqref="AJ11:AN35">
    <cfRule type="cellIs" dxfId="811" priority="8" operator="equal">
      <formula>0</formula>
    </cfRule>
  </conditionalFormatting>
  <conditionalFormatting sqref="AJ11:AN35">
    <cfRule type="cellIs" dxfId="810" priority="7" operator="greaterThan">
      <formula>1179</formula>
    </cfRule>
  </conditionalFormatting>
  <conditionalFormatting sqref="AJ11:AN35">
    <cfRule type="cellIs" dxfId="809" priority="6" operator="greaterThan">
      <formula>99</formula>
    </cfRule>
  </conditionalFormatting>
  <conditionalFormatting sqref="AJ11:AN35">
    <cfRule type="cellIs" dxfId="808" priority="5" operator="greaterThan">
      <formula>0.99</formula>
    </cfRule>
  </conditionalFormatting>
  <conditionalFormatting sqref="AP11:AP34">
    <cfRule type="cellIs" dxfId="807" priority="4" operator="equal">
      <formula>0</formula>
    </cfRule>
  </conditionalFormatting>
  <conditionalFormatting sqref="AP11:AP34">
    <cfRule type="cellIs" dxfId="806" priority="3" operator="greaterThan">
      <formula>1179</formula>
    </cfRule>
  </conditionalFormatting>
  <conditionalFormatting sqref="AP11:AP34">
    <cfRule type="cellIs" dxfId="805" priority="2" operator="greaterThan">
      <formula>99</formula>
    </cfRule>
  </conditionalFormatting>
  <conditionalFormatting sqref="AP11:AP34">
    <cfRule type="cellIs" dxfId="804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5"/>
  <sheetViews>
    <sheetView topLeftCell="A28" zoomScaleNormal="100" workbookViewId="0">
      <selection activeCell="K54" sqref="K54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128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126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164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61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61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42441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27536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165" t="s">
        <v>51</v>
      </c>
      <c r="V9" s="165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63" t="s">
        <v>55</v>
      </c>
      <c r="AG9" s="163" t="s">
        <v>56</v>
      </c>
      <c r="AH9" s="247" t="s">
        <v>57</v>
      </c>
      <c r="AI9" s="262" t="s">
        <v>58</v>
      </c>
      <c r="AJ9" s="165" t="s">
        <v>59</v>
      </c>
      <c r="AK9" s="165" t="s">
        <v>60</v>
      </c>
      <c r="AL9" s="165" t="s">
        <v>61</v>
      </c>
      <c r="AM9" s="165" t="s">
        <v>62</v>
      </c>
      <c r="AN9" s="165" t="s">
        <v>63</v>
      </c>
      <c r="AO9" s="165" t="s">
        <v>64</v>
      </c>
      <c r="AP9" s="165" t="s">
        <v>65</v>
      </c>
      <c r="AQ9" s="245" t="s">
        <v>66</v>
      </c>
      <c r="AR9" s="165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5" t="s">
        <v>72</v>
      </c>
      <c r="C10" s="165" t="s">
        <v>73</v>
      </c>
      <c r="D10" s="165" t="s">
        <v>74</v>
      </c>
      <c r="E10" s="165" t="s">
        <v>75</v>
      </c>
      <c r="F10" s="165" t="s">
        <v>74</v>
      </c>
      <c r="G10" s="165" t="s">
        <v>75</v>
      </c>
      <c r="H10" s="241"/>
      <c r="I10" s="165" t="s">
        <v>75</v>
      </c>
      <c r="J10" s="165" t="s">
        <v>75</v>
      </c>
      <c r="K10" s="165" t="s">
        <v>75</v>
      </c>
      <c r="L10" s="28" t="s">
        <v>29</v>
      </c>
      <c r="M10" s="244"/>
      <c r="N10" s="28" t="s">
        <v>29</v>
      </c>
      <c r="O10" s="246"/>
      <c r="P10" s="246"/>
      <c r="Q10" s="1">
        <f>'MAR 11'!Q34</f>
        <v>73886305</v>
      </c>
      <c r="R10" s="255"/>
      <c r="S10" s="256"/>
      <c r="T10" s="257"/>
      <c r="U10" s="165" t="s">
        <v>75</v>
      </c>
      <c r="V10" s="165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11'!$AG$34</f>
        <v>44743196</v>
      </c>
      <c r="AH10" s="247"/>
      <c r="AI10" s="263"/>
      <c r="AJ10" s="165" t="s">
        <v>84</v>
      </c>
      <c r="AK10" s="165" t="s">
        <v>84</v>
      </c>
      <c r="AL10" s="165" t="s">
        <v>84</v>
      </c>
      <c r="AM10" s="165" t="s">
        <v>84</v>
      </c>
      <c r="AN10" s="165" t="s">
        <v>84</v>
      </c>
      <c r="AO10" s="165" t="s">
        <v>84</v>
      </c>
      <c r="AP10" s="1">
        <f>'MAR 11'!$AP$34</f>
        <v>10421510</v>
      </c>
      <c r="AQ10" s="246"/>
      <c r="AR10" s="162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10</v>
      </c>
      <c r="E11" s="41">
        <f t="shared" ref="E11:E34" si="0">D11/1.42</f>
        <v>7.042253521126761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129</v>
      </c>
      <c r="P11" s="111">
        <v>95</v>
      </c>
      <c r="Q11" s="111">
        <v>73890468</v>
      </c>
      <c r="R11" s="46">
        <f>IF(ISBLANK(Q11),"-",Q11-Q10)</f>
        <v>4163</v>
      </c>
      <c r="S11" s="47">
        <f>R11*24/1000</f>
        <v>99.912000000000006</v>
      </c>
      <c r="T11" s="47">
        <f>R11/1000</f>
        <v>4.1630000000000003</v>
      </c>
      <c r="U11" s="112">
        <v>5.9</v>
      </c>
      <c r="V11" s="112">
        <f t="shared" ref="V11:V34" si="1">U11</f>
        <v>5.9</v>
      </c>
      <c r="W11" s="113" t="s">
        <v>124</v>
      </c>
      <c r="X11" s="115">
        <v>0</v>
      </c>
      <c r="Y11" s="115">
        <v>0</v>
      </c>
      <c r="Z11" s="115">
        <v>986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44743948</v>
      </c>
      <c r="AH11" s="49">
        <f>IF(ISBLANK(AG11),"-",AG11-AG10)</f>
        <v>752</v>
      </c>
      <c r="AI11" s="50">
        <f>AH11/T11</f>
        <v>180.63896228681239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0.45</v>
      </c>
      <c r="AP11" s="115">
        <v>10422811</v>
      </c>
      <c r="AQ11" s="115">
        <f t="shared" ref="AQ11:AQ34" si="2">AP11-AP10</f>
        <v>1301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11</v>
      </c>
      <c r="E12" s="41">
        <f t="shared" si="0"/>
        <v>7.746478873239437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126</v>
      </c>
      <c r="P12" s="111">
        <v>93</v>
      </c>
      <c r="Q12" s="111">
        <v>73894256</v>
      </c>
      <c r="R12" s="46">
        <f t="shared" ref="R12:R34" si="5">IF(ISBLANK(Q12),"-",Q12-Q11)</f>
        <v>3788</v>
      </c>
      <c r="S12" s="47">
        <f t="shared" ref="S12:S34" si="6">R12*24/1000</f>
        <v>90.912000000000006</v>
      </c>
      <c r="T12" s="47">
        <f t="shared" ref="T12:T34" si="7">R12/1000</f>
        <v>3.7879999999999998</v>
      </c>
      <c r="U12" s="112">
        <v>7.2</v>
      </c>
      <c r="V12" s="112">
        <f t="shared" si="1"/>
        <v>7.2</v>
      </c>
      <c r="W12" s="113" t="s">
        <v>124</v>
      </c>
      <c r="X12" s="115">
        <v>0</v>
      </c>
      <c r="Y12" s="115">
        <v>0</v>
      </c>
      <c r="Z12" s="115">
        <v>956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44744628</v>
      </c>
      <c r="AH12" s="49">
        <f>IF(ISBLANK(AG12),"-",AG12-AG11)</f>
        <v>680</v>
      </c>
      <c r="AI12" s="50">
        <f t="shared" ref="AI12:AI34" si="8">AH12/T12</f>
        <v>179.5142555438226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0.45</v>
      </c>
      <c r="AP12" s="115">
        <v>10424060</v>
      </c>
      <c r="AQ12" s="115">
        <f t="shared" si="2"/>
        <v>1249</v>
      </c>
      <c r="AR12" s="118">
        <v>1.1299999999999999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13</v>
      </c>
      <c r="E13" s="41">
        <f t="shared" si="0"/>
        <v>9.1549295774647899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122</v>
      </c>
      <c r="P13" s="111">
        <v>89</v>
      </c>
      <c r="Q13" s="111">
        <v>73898053</v>
      </c>
      <c r="R13" s="46">
        <f t="shared" si="5"/>
        <v>3797</v>
      </c>
      <c r="S13" s="47">
        <f t="shared" si="6"/>
        <v>91.128</v>
      </c>
      <c r="T13" s="47">
        <f t="shared" si="7"/>
        <v>3.7970000000000002</v>
      </c>
      <c r="U13" s="112">
        <v>8.6</v>
      </c>
      <c r="V13" s="112">
        <f t="shared" si="1"/>
        <v>8.6</v>
      </c>
      <c r="W13" s="113" t="s">
        <v>124</v>
      </c>
      <c r="X13" s="115">
        <v>0</v>
      </c>
      <c r="Y13" s="115">
        <v>0</v>
      </c>
      <c r="Z13" s="115">
        <v>927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44745304</v>
      </c>
      <c r="AH13" s="49">
        <f>IF(ISBLANK(AG13),"-",AG13-AG12)</f>
        <v>676</v>
      </c>
      <c r="AI13" s="50">
        <f t="shared" si="8"/>
        <v>178.0352910192257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0.45</v>
      </c>
      <c r="AP13" s="115">
        <v>10425404</v>
      </c>
      <c r="AQ13" s="115">
        <f t="shared" si="2"/>
        <v>1344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12</v>
      </c>
      <c r="E14" s="41">
        <f t="shared" si="0"/>
        <v>8.4507042253521139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114</v>
      </c>
      <c r="P14" s="111">
        <v>92</v>
      </c>
      <c r="Q14" s="111">
        <v>73901794</v>
      </c>
      <c r="R14" s="46">
        <f t="shared" si="5"/>
        <v>3741</v>
      </c>
      <c r="S14" s="47">
        <f t="shared" si="6"/>
        <v>89.784000000000006</v>
      </c>
      <c r="T14" s="47">
        <f t="shared" si="7"/>
        <v>3.7410000000000001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927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44745964</v>
      </c>
      <c r="AH14" s="49">
        <f t="shared" ref="AH14:AH34" si="9">IF(ISBLANK(AG14),"-",AG14-AG13)</f>
        <v>660</v>
      </c>
      <c r="AI14" s="50">
        <f t="shared" si="8"/>
        <v>176.42341619887731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0.45</v>
      </c>
      <c r="AP14" s="115">
        <v>10426339</v>
      </c>
      <c r="AQ14" s="115">
        <f t="shared" si="2"/>
        <v>935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13</v>
      </c>
      <c r="E15" s="41">
        <f t="shared" si="0"/>
        <v>9.1549295774647899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101</v>
      </c>
      <c r="P15" s="111">
        <v>105</v>
      </c>
      <c r="Q15" s="111">
        <v>73905805</v>
      </c>
      <c r="R15" s="46">
        <f t="shared" si="5"/>
        <v>4011</v>
      </c>
      <c r="S15" s="47">
        <f t="shared" si="6"/>
        <v>96.263999999999996</v>
      </c>
      <c r="T15" s="47">
        <f t="shared" si="7"/>
        <v>4.0110000000000001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926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44746644</v>
      </c>
      <c r="AH15" s="49">
        <f t="shared" si="9"/>
        <v>680</v>
      </c>
      <c r="AI15" s="50">
        <f t="shared" si="8"/>
        <v>169.53378209922712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</v>
      </c>
      <c r="AP15" s="115">
        <v>10426339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14</v>
      </c>
      <c r="E16" s="41">
        <f t="shared" si="0"/>
        <v>9.8591549295774659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124</v>
      </c>
      <c r="P16" s="111">
        <v>124</v>
      </c>
      <c r="Q16" s="111">
        <v>73910665</v>
      </c>
      <c r="R16" s="46">
        <f t="shared" si="5"/>
        <v>4860</v>
      </c>
      <c r="S16" s="47">
        <f t="shared" si="6"/>
        <v>116.64</v>
      </c>
      <c r="T16" s="47">
        <f t="shared" si="7"/>
        <v>4.8600000000000003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1188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44747500</v>
      </c>
      <c r="AH16" s="49">
        <f t="shared" si="9"/>
        <v>856</v>
      </c>
      <c r="AI16" s="50">
        <f t="shared" si="8"/>
        <v>176.13168724279834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10426339</v>
      </c>
      <c r="AQ16" s="115">
        <f t="shared" si="2"/>
        <v>0</v>
      </c>
      <c r="AR16" s="53">
        <v>1.05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7</v>
      </c>
      <c r="E17" s="41">
        <f t="shared" si="0"/>
        <v>4.9295774647887329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133</v>
      </c>
      <c r="P17" s="111">
        <v>143</v>
      </c>
      <c r="Q17" s="111">
        <v>73916517</v>
      </c>
      <c r="R17" s="46">
        <f t="shared" si="5"/>
        <v>5852</v>
      </c>
      <c r="S17" s="47">
        <f t="shared" si="6"/>
        <v>140.44800000000001</v>
      </c>
      <c r="T17" s="47">
        <f t="shared" si="7"/>
        <v>5.8520000000000003</v>
      </c>
      <c r="U17" s="112">
        <v>9.3000000000000007</v>
      </c>
      <c r="V17" s="112">
        <f t="shared" si="1"/>
        <v>9.3000000000000007</v>
      </c>
      <c r="W17" s="113" t="s">
        <v>130</v>
      </c>
      <c r="X17" s="115">
        <v>1047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44748804</v>
      </c>
      <c r="AH17" s="49">
        <f t="shared" si="9"/>
        <v>1304</v>
      </c>
      <c r="AI17" s="50">
        <f t="shared" si="8"/>
        <v>222.82980177717019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10426339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7</v>
      </c>
      <c r="E18" s="41">
        <f t="shared" si="0"/>
        <v>4.9295774647887329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137</v>
      </c>
      <c r="P18" s="111">
        <v>149</v>
      </c>
      <c r="Q18" s="111">
        <v>73922779</v>
      </c>
      <c r="R18" s="46">
        <f t="shared" si="5"/>
        <v>6262</v>
      </c>
      <c r="S18" s="47">
        <f t="shared" si="6"/>
        <v>150.28800000000001</v>
      </c>
      <c r="T18" s="47">
        <f t="shared" si="7"/>
        <v>6.2619999999999996</v>
      </c>
      <c r="U18" s="112">
        <v>8.6999999999999993</v>
      </c>
      <c r="V18" s="112">
        <f t="shared" si="1"/>
        <v>8.6999999999999993</v>
      </c>
      <c r="W18" s="113" t="s">
        <v>130</v>
      </c>
      <c r="X18" s="115">
        <v>1047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44750196</v>
      </c>
      <c r="AH18" s="49">
        <f t="shared" si="9"/>
        <v>1392</v>
      </c>
      <c r="AI18" s="50">
        <f t="shared" si="8"/>
        <v>222.29319706164165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10426339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138</v>
      </c>
      <c r="P19" s="111">
        <v>150</v>
      </c>
      <c r="Q19" s="111">
        <v>73928991</v>
      </c>
      <c r="R19" s="46">
        <f t="shared" si="5"/>
        <v>6212</v>
      </c>
      <c r="S19" s="47">
        <f t="shared" si="6"/>
        <v>149.08799999999999</v>
      </c>
      <c r="T19" s="47">
        <f t="shared" si="7"/>
        <v>6.2119999999999997</v>
      </c>
      <c r="U19" s="112">
        <v>8</v>
      </c>
      <c r="V19" s="112">
        <f t="shared" si="1"/>
        <v>8</v>
      </c>
      <c r="W19" s="113" t="s">
        <v>130</v>
      </c>
      <c r="X19" s="115">
        <v>1078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44751580</v>
      </c>
      <c r="AH19" s="49">
        <f t="shared" si="9"/>
        <v>1384</v>
      </c>
      <c r="AI19" s="50">
        <f t="shared" si="8"/>
        <v>222.79459111397296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10426339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6</v>
      </c>
      <c r="E20" s="41">
        <f t="shared" si="0"/>
        <v>4.2253521126760569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137</v>
      </c>
      <c r="P20" s="111">
        <v>149</v>
      </c>
      <c r="Q20" s="111">
        <v>73935359</v>
      </c>
      <c r="R20" s="46">
        <f t="shared" si="5"/>
        <v>6368</v>
      </c>
      <c r="S20" s="47">
        <f t="shared" si="6"/>
        <v>152.83199999999999</v>
      </c>
      <c r="T20" s="47">
        <f t="shared" si="7"/>
        <v>6.3680000000000003</v>
      </c>
      <c r="U20" s="112">
        <v>7.3</v>
      </c>
      <c r="V20" s="112">
        <f t="shared" si="1"/>
        <v>7.3</v>
      </c>
      <c r="W20" s="113" t="s">
        <v>130</v>
      </c>
      <c r="X20" s="115">
        <v>1077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44752992</v>
      </c>
      <c r="AH20" s="49">
        <f t="shared" si="9"/>
        <v>1412</v>
      </c>
      <c r="AI20" s="50">
        <f t="shared" si="8"/>
        <v>221.73366834170852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10426339</v>
      </c>
      <c r="AQ20" s="115">
        <f t="shared" si="2"/>
        <v>0</v>
      </c>
      <c r="AR20" s="53">
        <v>0.96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7</v>
      </c>
      <c r="E21" s="41">
        <f t="shared" si="0"/>
        <v>4.9295774647887329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137</v>
      </c>
      <c r="P21" s="111">
        <v>151</v>
      </c>
      <c r="Q21" s="111">
        <v>73941577</v>
      </c>
      <c r="R21" s="46">
        <f t="shared" si="5"/>
        <v>6218</v>
      </c>
      <c r="S21" s="47">
        <f t="shared" si="6"/>
        <v>149.232</v>
      </c>
      <c r="T21" s="47">
        <f t="shared" si="7"/>
        <v>6.218</v>
      </c>
      <c r="U21" s="112">
        <v>6.6</v>
      </c>
      <c r="V21" s="112">
        <f t="shared" si="1"/>
        <v>6.6</v>
      </c>
      <c r="W21" s="113" t="s">
        <v>130</v>
      </c>
      <c r="X21" s="115">
        <v>1077</v>
      </c>
      <c r="Y21" s="115">
        <v>0</v>
      </c>
      <c r="Z21" s="115">
        <v>1187</v>
      </c>
      <c r="AA21" s="115">
        <v>1185</v>
      </c>
      <c r="AB21" s="115">
        <v>1188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44754380</v>
      </c>
      <c r="AH21" s="49">
        <f t="shared" si="9"/>
        <v>1388</v>
      </c>
      <c r="AI21" s="50">
        <f t="shared" si="8"/>
        <v>223.22290125442265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10426339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7</v>
      </c>
      <c r="E22" s="41">
        <f t="shared" si="0"/>
        <v>4.9295774647887329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138</v>
      </c>
      <c r="P22" s="111">
        <v>144</v>
      </c>
      <c r="Q22" s="111">
        <v>73947764</v>
      </c>
      <c r="R22" s="46">
        <f t="shared" si="5"/>
        <v>6187</v>
      </c>
      <c r="S22" s="47">
        <f t="shared" si="6"/>
        <v>148.488</v>
      </c>
      <c r="T22" s="47">
        <f t="shared" si="7"/>
        <v>6.1870000000000003</v>
      </c>
      <c r="U22" s="112">
        <v>5.9</v>
      </c>
      <c r="V22" s="112">
        <f t="shared" si="1"/>
        <v>5.9</v>
      </c>
      <c r="W22" s="113" t="s">
        <v>130</v>
      </c>
      <c r="X22" s="115">
        <v>1077</v>
      </c>
      <c r="Y22" s="115">
        <v>0</v>
      </c>
      <c r="Z22" s="115">
        <v>1186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44755768</v>
      </c>
      <c r="AH22" s="49">
        <f t="shared" si="9"/>
        <v>1388</v>
      </c>
      <c r="AI22" s="50">
        <f t="shared" si="8"/>
        <v>224.34136091805397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10426339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5</v>
      </c>
      <c r="E23" s="41">
        <f t="shared" si="0"/>
        <v>3.5211267605633805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131</v>
      </c>
      <c r="P23" s="111">
        <v>145</v>
      </c>
      <c r="Q23" s="111">
        <v>73954013</v>
      </c>
      <c r="R23" s="46">
        <f t="shared" si="5"/>
        <v>6249</v>
      </c>
      <c r="S23" s="47">
        <f t="shared" si="6"/>
        <v>149.976</v>
      </c>
      <c r="T23" s="47">
        <f t="shared" si="7"/>
        <v>6.2489999999999997</v>
      </c>
      <c r="U23" s="112">
        <v>5.3</v>
      </c>
      <c r="V23" s="112">
        <f t="shared" si="1"/>
        <v>5.3</v>
      </c>
      <c r="W23" s="113" t="s">
        <v>130</v>
      </c>
      <c r="X23" s="115">
        <v>1096</v>
      </c>
      <c r="Y23" s="115">
        <v>0</v>
      </c>
      <c r="Z23" s="115">
        <v>1187</v>
      </c>
      <c r="AA23" s="115">
        <v>1185</v>
      </c>
      <c r="AB23" s="115">
        <v>1186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44757156</v>
      </c>
      <c r="AH23" s="49">
        <f t="shared" si="9"/>
        <v>1388</v>
      </c>
      <c r="AI23" s="50">
        <f t="shared" si="8"/>
        <v>222.11553848615779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10426339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5</v>
      </c>
      <c r="E24" s="41">
        <f t="shared" si="0"/>
        <v>3.5211267605633805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134</v>
      </c>
      <c r="P24" s="111">
        <v>144</v>
      </c>
      <c r="Q24" s="111">
        <v>73960044</v>
      </c>
      <c r="R24" s="46">
        <f t="shared" si="5"/>
        <v>6031</v>
      </c>
      <c r="S24" s="47">
        <f t="shared" si="6"/>
        <v>144.744</v>
      </c>
      <c r="T24" s="47">
        <f t="shared" si="7"/>
        <v>6.0309999999999997</v>
      </c>
      <c r="U24" s="112">
        <v>4.5</v>
      </c>
      <c r="V24" s="112">
        <f t="shared" si="1"/>
        <v>4.5</v>
      </c>
      <c r="W24" s="113" t="s">
        <v>130</v>
      </c>
      <c r="X24" s="115">
        <v>1046</v>
      </c>
      <c r="Y24" s="115">
        <v>0</v>
      </c>
      <c r="Z24" s="115">
        <v>1187</v>
      </c>
      <c r="AA24" s="115">
        <v>1185</v>
      </c>
      <c r="AB24" s="115">
        <v>1186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44758532</v>
      </c>
      <c r="AH24" s="49">
        <f>IF(ISBLANK(AG24),"-",AG24-AG23)</f>
        <v>1376</v>
      </c>
      <c r="AI24" s="50">
        <f t="shared" si="8"/>
        <v>228.15453490300118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10426339</v>
      </c>
      <c r="AQ24" s="115">
        <f t="shared" si="2"/>
        <v>0</v>
      </c>
      <c r="AR24" s="53">
        <v>1.0900000000000001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5</v>
      </c>
      <c r="E25" s="41">
        <f t="shared" si="0"/>
        <v>3.5211267605633805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137</v>
      </c>
      <c r="P25" s="111">
        <v>140</v>
      </c>
      <c r="Q25" s="111">
        <v>73965958</v>
      </c>
      <c r="R25" s="46">
        <f t="shared" si="5"/>
        <v>5914</v>
      </c>
      <c r="S25" s="47">
        <f t="shared" si="6"/>
        <v>141.93600000000001</v>
      </c>
      <c r="T25" s="47">
        <f t="shared" si="7"/>
        <v>5.9139999999999997</v>
      </c>
      <c r="U25" s="112">
        <v>4</v>
      </c>
      <c r="V25" s="112">
        <f t="shared" si="1"/>
        <v>4</v>
      </c>
      <c r="W25" s="113" t="s">
        <v>130</v>
      </c>
      <c r="X25" s="115">
        <v>1037</v>
      </c>
      <c r="Y25" s="115">
        <v>0</v>
      </c>
      <c r="Z25" s="115">
        <v>1187</v>
      </c>
      <c r="AA25" s="115">
        <v>1185</v>
      </c>
      <c r="AB25" s="115">
        <v>1186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44759854</v>
      </c>
      <c r="AH25" s="49">
        <f t="shared" si="9"/>
        <v>1322</v>
      </c>
      <c r="AI25" s="50">
        <f t="shared" si="8"/>
        <v>223.537368955022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10426339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4</v>
      </c>
      <c r="E26" s="41">
        <f t="shared" si="0"/>
        <v>2.8169014084507045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133</v>
      </c>
      <c r="P26" s="111">
        <v>139</v>
      </c>
      <c r="Q26" s="111">
        <v>73971964</v>
      </c>
      <c r="R26" s="46">
        <f t="shared" si="5"/>
        <v>6006</v>
      </c>
      <c r="S26" s="47">
        <f t="shared" si="6"/>
        <v>144.14400000000001</v>
      </c>
      <c r="T26" s="47">
        <f t="shared" si="7"/>
        <v>6.0060000000000002</v>
      </c>
      <c r="U26" s="112">
        <v>3.5</v>
      </c>
      <c r="V26" s="112">
        <f t="shared" si="1"/>
        <v>3.5</v>
      </c>
      <c r="W26" s="113" t="s">
        <v>130</v>
      </c>
      <c r="X26" s="115">
        <v>1026</v>
      </c>
      <c r="Y26" s="115">
        <v>0</v>
      </c>
      <c r="Z26" s="115">
        <v>1187</v>
      </c>
      <c r="AA26" s="115">
        <v>1185</v>
      </c>
      <c r="AB26" s="115">
        <v>1186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44761224</v>
      </c>
      <c r="AH26" s="49">
        <f t="shared" si="9"/>
        <v>1370</v>
      </c>
      <c r="AI26" s="50">
        <f t="shared" si="8"/>
        <v>228.10522810522809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10426339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135</v>
      </c>
      <c r="P27" s="111">
        <v>141</v>
      </c>
      <c r="Q27" s="111">
        <v>73977789</v>
      </c>
      <c r="R27" s="46">
        <f t="shared" si="5"/>
        <v>5825</v>
      </c>
      <c r="S27" s="47">
        <f t="shared" si="6"/>
        <v>139.80000000000001</v>
      </c>
      <c r="T27" s="47">
        <f t="shared" si="7"/>
        <v>5.8250000000000002</v>
      </c>
      <c r="U27" s="112">
        <v>3.1</v>
      </c>
      <c r="V27" s="112">
        <f t="shared" si="1"/>
        <v>3.1</v>
      </c>
      <c r="W27" s="113" t="s">
        <v>130</v>
      </c>
      <c r="X27" s="115">
        <v>1036</v>
      </c>
      <c r="Y27" s="115">
        <v>0</v>
      </c>
      <c r="Z27" s="115">
        <v>1187</v>
      </c>
      <c r="AA27" s="115">
        <v>1185</v>
      </c>
      <c r="AB27" s="115">
        <v>1186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44762548</v>
      </c>
      <c r="AH27" s="49">
        <f t="shared" si="9"/>
        <v>1324</v>
      </c>
      <c r="AI27" s="50">
        <f t="shared" si="8"/>
        <v>227.29613733905578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10426339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139</v>
      </c>
      <c r="P28" s="111">
        <v>141</v>
      </c>
      <c r="Q28" s="111">
        <v>73983617</v>
      </c>
      <c r="R28" s="46">
        <f t="shared" si="5"/>
        <v>5828</v>
      </c>
      <c r="S28" s="47">
        <f t="shared" si="6"/>
        <v>139.87200000000001</v>
      </c>
      <c r="T28" s="47">
        <f t="shared" si="7"/>
        <v>5.8280000000000003</v>
      </c>
      <c r="U28" s="112">
        <v>2.9</v>
      </c>
      <c r="V28" s="112">
        <f t="shared" si="1"/>
        <v>2.9</v>
      </c>
      <c r="W28" s="113" t="s">
        <v>130</v>
      </c>
      <c r="X28" s="115">
        <v>1001</v>
      </c>
      <c r="Y28" s="115">
        <v>0</v>
      </c>
      <c r="Z28" s="115">
        <v>1187</v>
      </c>
      <c r="AA28" s="115">
        <v>1185</v>
      </c>
      <c r="AB28" s="115">
        <v>1186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44763876</v>
      </c>
      <c r="AH28" s="49">
        <f t="shared" si="9"/>
        <v>1328</v>
      </c>
      <c r="AI28" s="50">
        <f t="shared" si="8"/>
        <v>227.86547700754974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10426339</v>
      </c>
      <c r="AQ28" s="115">
        <f t="shared" si="2"/>
        <v>0</v>
      </c>
      <c r="AR28" s="53">
        <v>1.1599999999999999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138</v>
      </c>
      <c r="P29" s="111">
        <v>142</v>
      </c>
      <c r="Q29" s="111">
        <v>73989604</v>
      </c>
      <c r="R29" s="46">
        <f t="shared" si="5"/>
        <v>5987</v>
      </c>
      <c r="S29" s="47">
        <f t="shared" si="6"/>
        <v>143.68799999999999</v>
      </c>
      <c r="T29" s="47">
        <f t="shared" si="7"/>
        <v>5.9870000000000001</v>
      </c>
      <c r="U29" s="112">
        <v>2.7</v>
      </c>
      <c r="V29" s="112">
        <f t="shared" si="1"/>
        <v>2.7</v>
      </c>
      <c r="W29" s="113" t="s">
        <v>130</v>
      </c>
      <c r="X29" s="115">
        <v>1001</v>
      </c>
      <c r="Y29" s="115">
        <v>0</v>
      </c>
      <c r="Z29" s="115">
        <v>1187</v>
      </c>
      <c r="AA29" s="115">
        <v>1185</v>
      </c>
      <c r="AB29" s="115">
        <v>1186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44765212</v>
      </c>
      <c r="AH29" s="49">
        <f t="shared" si="9"/>
        <v>1336</v>
      </c>
      <c r="AI29" s="50">
        <f t="shared" si="8"/>
        <v>223.15015867713379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10426339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4</v>
      </c>
      <c r="E30" s="41">
        <f t="shared" si="0"/>
        <v>2.8169014084507045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140</v>
      </c>
      <c r="P30" s="111">
        <v>131</v>
      </c>
      <c r="Q30" s="111">
        <v>73995418</v>
      </c>
      <c r="R30" s="46">
        <f t="shared" si="5"/>
        <v>5814</v>
      </c>
      <c r="S30" s="47">
        <f t="shared" si="6"/>
        <v>139.536</v>
      </c>
      <c r="T30" s="47">
        <f t="shared" si="7"/>
        <v>5.8140000000000001</v>
      </c>
      <c r="U30" s="112">
        <v>2.5</v>
      </c>
      <c r="V30" s="112">
        <f t="shared" si="1"/>
        <v>2.5</v>
      </c>
      <c r="W30" s="113" t="s">
        <v>135</v>
      </c>
      <c r="X30" s="115">
        <v>1001</v>
      </c>
      <c r="Y30" s="115">
        <v>0</v>
      </c>
      <c r="Z30" s="115">
        <v>1187</v>
      </c>
      <c r="AA30" s="115">
        <v>1185</v>
      </c>
      <c r="AB30" s="115">
        <v>1186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44766540</v>
      </c>
      <c r="AH30" s="49">
        <f t="shared" si="9"/>
        <v>1328</v>
      </c>
      <c r="AI30" s="50">
        <f t="shared" si="8"/>
        <v>228.41417268661851</v>
      </c>
      <c r="AJ30" s="98">
        <v>1</v>
      </c>
      <c r="AK30" s="98">
        <v>0</v>
      </c>
      <c r="AL30" s="98">
        <v>1</v>
      </c>
      <c r="AM30" s="98">
        <v>1</v>
      </c>
      <c r="AN30" s="98">
        <v>1</v>
      </c>
      <c r="AO30" s="98">
        <v>0</v>
      </c>
      <c r="AP30" s="115">
        <v>10426339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5</v>
      </c>
      <c r="E31" s="41">
        <f t="shared" si="0"/>
        <v>3.5211267605633805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121</v>
      </c>
      <c r="P31" s="111">
        <v>141</v>
      </c>
      <c r="Q31" s="111">
        <v>74001202</v>
      </c>
      <c r="R31" s="46">
        <f t="shared" si="5"/>
        <v>5784</v>
      </c>
      <c r="S31" s="47">
        <f t="shared" si="6"/>
        <v>138.816</v>
      </c>
      <c r="T31" s="47">
        <f t="shared" si="7"/>
        <v>5.7839999999999998</v>
      </c>
      <c r="U31" s="112">
        <v>2.2999999999999998</v>
      </c>
      <c r="V31" s="112">
        <f t="shared" si="1"/>
        <v>2.2999999999999998</v>
      </c>
      <c r="W31" s="113" t="s">
        <v>135</v>
      </c>
      <c r="X31" s="115">
        <v>1068</v>
      </c>
      <c r="Y31" s="115">
        <v>0</v>
      </c>
      <c r="Z31" s="115">
        <v>1187</v>
      </c>
      <c r="AA31" s="115">
        <v>1185</v>
      </c>
      <c r="AB31" s="115">
        <v>997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44767852</v>
      </c>
      <c r="AH31" s="49">
        <f t="shared" si="9"/>
        <v>1312</v>
      </c>
      <c r="AI31" s="50">
        <f t="shared" si="8"/>
        <v>226.83264177040112</v>
      </c>
      <c r="AJ31" s="98">
        <v>1</v>
      </c>
      <c r="AK31" s="98">
        <v>0</v>
      </c>
      <c r="AL31" s="98">
        <v>1</v>
      </c>
      <c r="AM31" s="98">
        <v>1</v>
      </c>
      <c r="AN31" s="98">
        <v>1</v>
      </c>
      <c r="AO31" s="98">
        <v>0</v>
      </c>
      <c r="AP31" s="115">
        <v>10426339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8</v>
      </c>
      <c r="E32" s="41">
        <f t="shared" si="0"/>
        <v>5.6338028169014089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115</v>
      </c>
      <c r="P32" s="111">
        <v>132</v>
      </c>
      <c r="Q32" s="111">
        <v>74006667</v>
      </c>
      <c r="R32" s="46">
        <f t="shared" si="5"/>
        <v>5465</v>
      </c>
      <c r="S32" s="47">
        <f t="shared" si="6"/>
        <v>131.16</v>
      </c>
      <c r="T32" s="47">
        <f t="shared" si="7"/>
        <v>5.4649999999999999</v>
      </c>
      <c r="U32" s="112">
        <v>1.7</v>
      </c>
      <c r="V32" s="112">
        <f t="shared" si="1"/>
        <v>1.7</v>
      </c>
      <c r="W32" s="113" t="s">
        <v>135</v>
      </c>
      <c r="X32" s="115">
        <v>1097</v>
      </c>
      <c r="Y32" s="115">
        <v>0</v>
      </c>
      <c r="Z32" s="115">
        <v>0</v>
      </c>
      <c r="AA32" s="115">
        <v>1185</v>
      </c>
      <c r="AB32" s="115">
        <v>1188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44768940</v>
      </c>
      <c r="AH32" s="49">
        <f t="shared" si="9"/>
        <v>1088</v>
      </c>
      <c r="AI32" s="50">
        <f t="shared" si="8"/>
        <v>199.08508691674291</v>
      </c>
      <c r="AJ32" s="98">
        <v>1</v>
      </c>
      <c r="AK32" s="98">
        <v>0</v>
      </c>
      <c r="AL32" s="98">
        <v>0</v>
      </c>
      <c r="AM32" s="98">
        <v>1</v>
      </c>
      <c r="AN32" s="98">
        <v>1</v>
      </c>
      <c r="AO32" s="98">
        <v>0</v>
      </c>
      <c r="AP32" s="115">
        <v>10426339</v>
      </c>
      <c r="AQ32" s="115">
        <f t="shared" si="2"/>
        <v>0</v>
      </c>
      <c r="AR32" s="53">
        <v>0.98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5</v>
      </c>
      <c r="E33" s="41">
        <f t="shared" si="0"/>
        <v>3.5211267605633805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137</v>
      </c>
      <c r="P33" s="111">
        <v>108</v>
      </c>
      <c r="Q33" s="111">
        <v>74011503</v>
      </c>
      <c r="R33" s="46">
        <f t="shared" si="5"/>
        <v>4836</v>
      </c>
      <c r="S33" s="47">
        <f t="shared" si="6"/>
        <v>116.06399999999999</v>
      </c>
      <c r="T33" s="47">
        <f t="shared" si="7"/>
        <v>4.8360000000000003</v>
      </c>
      <c r="U33" s="112">
        <v>2.4</v>
      </c>
      <c r="V33" s="112">
        <f t="shared" si="1"/>
        <v>2.4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1138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44769876</v>
      </c>
      <c r="AH33" s="49">
        <f t="shared" si="9"/>
        <v>936</v>
      </c>
      <c r="AI33" s="50">
        <f t="shared" si="8"/>
        <v>193.54838709677418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0.44</v>
      </c>
      <c r="AP33" s="115">
        <v>10427217</v>
      </c>
      <c r="AQ33" s="115">
        <f t="shared" si="2"/>
        <v>878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6</v>
      </c>
      <c r="E34" s="41">
        <f t="shared" si="0"/>
        <v>4.2253521126760569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138</v>
      </c>
      <c r="P34" s="111">
        <v>105</v>
      </c>
      <c r="Q34" s="111">
        <v>74016124</v>
      </c>
      <c r="R34" s="46">
        <f t="shared" si="5"/>
        <v>4621</v>
      </c>
      <c r="S34" s="47">
        <f t="shared" si="6"/>
        <v>110.904</v>
      </c>
      <c r="T34" s="47">
        <f t="shared" si="7"/>
        <v>4.6210000000000004</v>
      </c>
      <c r="U34" s="112">
        <v>3.6</v>
      </c>
      <c r="V34" s="112">
        <f t="shared" si="1"/>
        <v>3.6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1078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44770732</v>
      </c>
      <c r="AH34" s="49">
        <f t="shared" si="9"/>
        <v>856</v>
      </c>
      <c r="AI34" s="50">
        <f t="shared" si="8"/>
        <v>185.2412897641203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0.44</v>
      </c>
      <c r="AP34" s="115">
        <v>10428394</v>
      </c>
      <c r="AQ34" s="115">
        <f t="shared" si="2"/>
        <v>1177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129819</v>
      </c>
      <c r="S35" s="65">
        <f>AVERAGE(S11:S34)</f>
        <v>129.81899999999999</v>
      </c>
      <c r="T35" s="65">
        <f>SUM(T11:T34)</f>
        <v>129.81900000000002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27536</v>
      </c>
      <c r="AH35" s="67">
        <f>SUM(AH11:AH34)</f>
        <v>27536</v>
      </c>
      <c r="AI35" s="68">
        <f>$AH$35/$T35</f>
        <v>212.11070798573397</v>
      </c>
      <c r="AJ35" s="98"/>
      <c r="AK35" s="98"/>
      <c r="AL35" s="98"/>
      <c r="AM35" s="98"/>
      <c r="AN35" s="98"/>
      <c r="AO35" s="69"/>
      <c r="AP35" s="70">
        <f>AP34-AP10</f>
        <v>6884</v>
      </c>
      <c r="AQ35" s="71">
        <f>SUM(AQ11:AQ34)</f>
        <v>6884</v>
      </c>
      <c r="AR35" s="72">
        <f>AVERAGE(AR11:AR34)</f>
        <v>1.0616666666666665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8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185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190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8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8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145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146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37" t="s">
        <v>191</v>
      </c>
      <c r="C46" s="136"/>
      <c r="D46" s="138"/>
      <c r="E46" s="136"/>
      <c r="F46" s="136"/>
      <c r="G46" s="136"/>
      <c r="H46" s="136"/>
      <c r="I46" s="136"/>
      <c r="J46" s="136"/>
      <c r="K46" s="136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148" t="s">
        <v>138</v>
      </c>
      <c r="C47" s="131"/>
      <c r="D47" s="132"/>
      <c r="E47" s="131"/>
      <c r="F47" s="131"/>
      <c r="G47" s="131"/>
      <c r="H47" s="131"/>
      <c r="I47" s="131"/>
      <c r="J47" s="131"/>
      <c r="K47" s="131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148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48" t="s">
        <v>141</v>
      </c>
      <c r="C49" s="145"/>
      <c r="D49" s="128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50" t="s">
        <v>192</v>
      </c>
      <c r="C50" s="145"/>
      <c r="D50" s="150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131"/>
      <c r="D51" s="132"/>
      <c r="E51" s="131"/>
      <c r="F51" s="131"/>
      <c r="G51" s="131"/>
      <c r="H51" s="131"/>
      <c r="I51" s="131"/>
      <c r="J51" s="131"/>
      <c r="K51" s="131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48" t="s">
        <v>143</v>
      </c>
      <c r="C52" s="124"/>
      <c r="D52" s="125"/>
      <c r="E52" s="124"/>
      <c r="F52" s="124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193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50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49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49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150"/>
      <c r="C58" s="145"/>
      <c r="D58" s="128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48"/>
      <c r="C59" s="145"/>
      <c r="D59" s="128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A60" s="102"/>
      <c r="B60" s="149"/>
      <c r="C60" s="150"/>
      <c r="D60" s="117"/>
      <c r="E60" s="150"/>
      <c r="F60" s="150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20"/>
      <c r="U60" s="122"/>
      <c r="V60" s="79"/>
      <c r="AS60" s="97"/>
      <c r="AT60" s="97"/>
      <c r="AU60" s="97"/>
      <c r="AV60" s="97"/>
      <c r="AW60" s="97"/>
      <c r="AX60" s="97"/>
      <c r="AY60" s="97"/>
    </row>
    <row r="61" spans="1:51" x14ac:dyDescent="0.25">
      <c r="A61" s="102"/>
      <c r="B61" s="150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8"/>
      <c r="U61" s="79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99"/>
      <c r="Q70" s="99"/>
      <c r="R70" s="99"/>
      <c r="S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12"/>
      <c r="P71" s="99"/>
      <c r="Q71" s="99"/>
      <c r="R71" s="99"/>
      <c r="S71" s="99"/>
      <c r="T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U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T73" s="99"/>
      <c r="U73" s="99"/>
      <c r="AS73" s="97"/>
      <c r="AT73" s="97"/>
      <c r="AU73" s="97"/>
      <c r="AV73" s="97"/>
      <c r="AW73" s="97"/>
      <c r="AX73" s="97"/>
      <c r="AY73" s="97"/>
    </row>
    <row r="85" spans="45:51" x14ac:dyDescent="0.25">
      <c r="AS85" s="97"/>
      <c r="AT85" s="97"/>
      <c r="AU85" s="97"/>
      <c r="AV85" s="97"/>
      <c r="AW85" s="97"/>
      <c r="AX85" s="97"/>
      <c r="AY85" s="97"/>
    </row>
  </sheetData>
  <protectedRanges>
    <protectedRange sqref="S60:T61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59" name="Range2_2_1_10_1_1_1_2"/>
    <protectedRange sqref="N60:R61" name="Range2_12_1_6_1_1"/>
    <protectedRange sqref="L60:M61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0:K61" name="Range2_2_12_1_4_1_1_1_1_1_1_1_1_1_1_1_1_1_1_1"/>
    <protectedRange sqref="I60:I61" name="Range2_2_12_1_7_1_1_2_2_1_2"/>
    <protectedRange sqref="F60:H61" name="Range2_2_12_1_3_1_2_1_1_1_1_2_1_1_1_1_1_1_1_1_1_1_1"/>
    <protectedRange sqref="E60:E61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" name="Range2_12_5_1_1_1_2_2_1_1_1_1_1_1_1_1_1_1_1_2_1_1_1_2_1_1_1_1_1_1_1_1_1_1_1_1_1_1_1_1_2_1_1_1_1_1_1_1_1_1_2_1_1_3_1_1_1_3_1_1_1_1_1_1_1_1_1_1_1_1_1_1_1_1_1_1_1_1_1_1_2_1_1_1_1_1_1_1_1_1_1_1_2_2_1_2_1_1_1_1_1_1_1"/>
    <protectedRange sqref="W17:W34" name="Range1_16_3_1_1_3_2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8:U58 F59:G59" name="Range2_12_5_1_1_1_2_2_1_1_1_1_1_1_1_1_1_1_1_2_1_1_1_2_1_1_1_1_1_1_1_1_1_1_1_1_1_1_1_1_2_1_1_1_1_1_1_1_1_1_2_1_1_3_1_1_1_3_1_1_1_1_1_1_1_1_1_1_1_1_1_1_1_1_1_1_1_1_1_1_2_1_1_1_1_1_1_1_1_1_1_1_2_2_1_2_1_1_1_1_1_1_1_1_1_1_1_1_1"/>
    <protectedRange sqref="S52:T57" name="Range2_12_5_1_1_2_1_1_1_2_1_1_1_1_1_1_1_1_1_1_1_1_1"/>
    <protectedRange sqref="N52:R57" name="Range2_12_1_6_1_1_2_1_1_1_2_1_1_1_1_1_1_1_1_1_1_1_1_1"/>
    <protectedRange sqref="L52:M57" name="Range2_2_12_1_7_1_1_3_1_1_1_2_1_1_1_1_1_1_1_1_1_1_1_1_1"/>
    <protectedRange sqref="J52:K57" name="Range2_2_12_1_4_1_1_1_1_1_1_1_1_1_1_1_1_1_1_1_2_1_1_1_2_1_1_1_1_1_1_1_1_1_1_1_1_1"/>
    <protectedRange sqref="I52:I57" name="Range2_2_12_1_7_1_1_2_2_1_2_2_1_1_1_2_1_1_1_1_1_1_1_1_1_1_1_1_1"/>
    <protectedRange sqref="G52:H57" name="Range2_2_12_1_3_1_2_1_1_1_1_2_1_1_1_1_1_1_1_1_1_1_1_2_1_1_1_2_1_1_1_1_1_1_1_1_1_1_1_1_1"/>
    <protectedRange sqref="F52:F57" name="Range2_2_12_1_3_1_2_1_1_1_1_2_1_1_1_1_1_1_1_1_1_1_1_2_2_1_1_2_1_1_1_1_1_1_1_1_1_1_1_1_1"/>
    <protectedRange sqref="E52:E57" name="Range2_2_12_1_3_1_2_1_1_1_2_1_1_1_1_3_1_1_1_1_1_1_1_1_1_2_2_1_1_2_1_1_1_1_1_1_1_1_1_1_1_1_1"/>
    <protectedRange sqref="B55:B57" name="Range2_12_5_1_1_1_1_1_2_1_1_1_1_1_1_1_1_1_1_1_1_1_1_1_1_1_1_1_1_2_1_1_1_1_1_1_1_1_1_1_1_1_1_3_1_1_1_2_1_1_1_1_1_1_1_1_1_1_1_1_2_1_1_1_1_1_1_1_1_1_1_1_1_1_1_1_1_1_1_1_1_1_1_1_1_1_1_1_1_3_1_2_1_1_1_2_2_1_2_1_1_1_1_1_1_1_1_1_1_1_1_1_1_1_1_1_1_1"/>
    <protectedRange sqref="B58" name="Range2_12_5_1_1_1_2_2_1_1_1_1_1_1_1_1_1_1_1_2_1_1_1_1_1_1_1_1_1_3_1_3_1_2_1_1_1_1_1_1_1_1_1_1_1_1_1_2_1_1_1_1_1_2_1_1_1_1_1_1_1_1_2_1_1_3_1_1_1_2_1_1_1_1_1_1_1_1_1_1_1_1_1_1_1_1_1_2_1_1_1_1_1_1_1_1_1_1_1_1_1_1_1_1_1_1_1_2_3_1_2_1_1_1_2_2_1_1_2_1_1_1_1__3"/>
    <protectedRange sqref="B59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6" name="Range2_12_5_1_1_1_2_1_1_1_1_1_1_1_1_1_1_1_2_1_1_1_1_1_1_1_1_1_1_1_1_1_1_1_1_1_1_1_1_1_1_2_1_1_1_1_1_1_1_1_1_1_1_2_1_1_1_1_2_1_1_1_1_1_1_1_1_1_1_1_2_1_1_1_1_1_1_1_1_1_1_1_1_1_1_1_1_1_1_1_1_1_1_1_2_1_1_1_1_1_1_1_2_1_1_1_1_1_1_1_1_1_1_1_1_1_1_1_1_1_1_1_1_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803" priority="25" operator="containsText" text="N/A">
      <formula>NOT(ISERROR(SEARCH("N/A",X11)))</formula>
    </cfRule>
    <cfRule type="cellIs" dxfId="802" priority="39" operator="equal">
      <formula>0</formula>
    </cfRule>
  </conditionalFormatting>
  <conditionalFormatting sqref="AC11:AE34 X11:Y34 AA11:AA34">
    <cfRule type="cellIs" dxfId="801" priority="38" operator="greaterThanOrEqual">
      <formula>1185</formula>
    </cfRule>
  </conditionalFormatting>
  <conditionalFormatting sqref="AC11:AE34 X11:Y34 AA11:AA34">
    <cfRule type="cellIs" dxfId="800" priority="37" operator="between">
      <formula>0.1</formula>
      <formula>1184</formula>
    </cfRule>
  </conditionalFormatting>
  <conditionalFormatting sqref="X8">
    <cfRule type="cellIs" dxfId="799" priority="36" operator="equal">
      <formula>0</formula>
    </cfRule>
  </conditionalFormatting>
  <conditionalFormatting sqref="X8">
    <cfRule type="cellIs" dxfId="798" priority="35" operator="greaterThan">
      <formula>1179</formula>
    </cfRule>
  </conditionalFormatting>
  <conditionalFormatting sqref="X8">
    <cfRule type="cellIs" dxfId="797" priority="34" operator="greaterThan">
      <formula>99</formula>
    </cfRule>
  </conditionalFormatting>
  <conditionalFormatting sqref="X8">
    <cfRule type="cellIs" dxfId="796" priority="33" operator="greaterThan">
      <formula>0.99</formula>
    </cfRule>
  </conditionalFormatting>
  <conditionalFormatting sqref="AB8">
    <cfRule type="cellIs" dxfId="795" priority="32" operator="equal">
      <formula>0</formula>
    </cfRule>
  </conditionalFormatting>
  <conditionalFormatting sqref="AB8">
    <cfRule type="cellIs" dxfId="794" priority="31" operator="greaterThan">
      <formula>1179</formula>
    </cfRule>
  </conditionalFormatting>
  <conditionalFormatting sqref="AB8">
    <cfRule type="cellIs" dxfId="793" priority="30" operator="greaterThan">
      <formula>99</formula>
    </cfRule>
  </conditionalFormatting>
  <conditionalFormatting sqref="AB8">
    <cfRule type="cellIs" dxfId="792" priority="29" operator="greaterThan">
      <formula>0.99</formula>
    </cfRule>
  </conditionalFormatting>
  <conditionalFormatting sqref="AI11:AI34">
    <cfRule type="cellIs" dxfId="791" priority="28" operator="greaterThan">
      <formula>$AI$8</formula>
    </cfRule>
  </conditionalFormatting>
  <conditionalFormatting sqref="AH11:AH34">
    <cfRule type="cellIs" dxfId="790" priority="26" operator="greaterThan">
      <formula>$AH$8</formula>
    </cfRule>
    <cfRule type="cellIs" dxfId="789" priority="27" operator="greaterThan">
      <formula>$AH$8</formula>
    </cfRule>
  </conditionalFormatting>
  <conditionalFormatting sqref="AB11:AB34">
    <cfRule type="containsText" dxfId="788" priority="21" operator="containsText" text="N/A">
      <formula>NOT(ISERROR(SEARCH("N/A",AB11)))</formula>
    </cfRule>
    <cfRule type="cellIs" dxfId="787" priority="24" operator="equal">
      <formula>0</formula>
    </cfRule>
  </conditionalFormatting>
  <conditionalFormatting sqref="AB11:AB34">
    <cfRule type="cellIs" dxfId="786" priority="23" operator="greaterThanOrEqual">
      <formula>1185</formula>
    </cfRule>
  </conditionalFormatting>
  <conditionalFormatting sqref="AB11:AB34">
    <cfRule type="cellIs" dxfId="785" priority="22" operator="between">
      <formula>0.1</formula>
      <formula>1184</formula>
    </cfRule>
  </conditionalFormatting>
  <conditionalFormatting sqref="AO11:AO34 AN11:AN35">
    <cfRule type="cellIs" dxfId="784" priority="20" operator="equal">
      <formula>0</formula>
    </cfRule>
  </conditionalFormatting>
  <conditionalFormatting sqref="AO11:AO34 AN11:AN35">
    <cfRule type="cellIs" dxfId="783" priority="19" operator="greaterThan">
      <formula>1179</formula>
    </cfRule>
  </conditionalFormatting>
  <conditionalFormatting sqref="AO11:AO34 AN11:AN35">
    <cfRule type="cellIs" dxfId="782" priority="18" operator="greaterThan">
      <formula>99</formula>
    </cfRule>
  </conditionalFormatting>
  <conditionalFormatting sqref="AO11:AO34 AN11:AN35">
    <cfRule type="cellIs" dxfId="781" priority="17" operator="greaterThan">
      <formula>0.99</formula>
    </cfRule>
  </conditionalFormatting>
  <conditionalFormatting sqref="AQ11:AQ34">
    <cfRule type="cellIs" dxfId="780" priority="16" operator="equal">
      <formula>0</formula>
    </cfRule>
  </conditionalFormatting>
  <conditionalFormatting sqref="AQ11:AQ34">
    <cfRule type="cellIs" dxfId="779" priority="15" operator="greaterThan">
      <formula>1179</formula>
    </cfRule>
  </conditionalFormatting>
  <conditionalFormatting sqref="AQ11:AQ34">
    <cfRule type="cellIs" dxfId="778" priority="14" operator="greaterThan">
      <formula>99</formula>
    </cfRule>
  </conditionalFormatting>
  <conditionalFormatting sqref="AQ11:AQ34">
    <cfRule type="cellIs" dxfId="777" priority="13" operator="greaterThan">
      <formula>0.99</formula>
    </cfRule>
  </conditionalFormatting>
  <conditionalFormatting sqref="Z11:Z34">
    <cfRule type="containsText" dxfId="776" priority="9" operator="containsText" text="N/A">
      <formula>NOT(ISERROR(SEARCH("N/A",Z11)))</formula>
    </cfRule>
    <cfRule type="cellIs" dxfId="775" priority="12" operator="equal">
      <formula>0</formula>
    </cfRule>
  </conditionalFormatting>
  <conditionalFormatting sqref="Z11:Z34">
    <cfRule type="cellIs" dxfId="774" priority="11" operator="greaterThanOrEqual">
      <formula>1185</formula>
    </cfRule>
  </conditionalFormatting>
  <conditionalFormatting sqref="Z11:Z34">
    <cfRule type="cellIs" dxfId="773" priority="10" operator="between">
      <formula>0.1</formula>
      <formula>1184</formula>
    </cfRule>
  </conditionalFormatting>
  <conditionalFormatting sqref="AJ11:AN35">
    <cfRule type="cellIs" dxfId="772" priority="8" operator="equal">
      <formula>0</formula>
    </cfRule>
  </conditionalFormatting>
  <conditionalFormatting sqref="AJ11:AN35">
    <cfRule type="cellIs" dxfId="771" priority="7" operator="greaterThan">
      <formula>1179</formula>
    </cfRule>
  </conditionalFormatting>
  <conditionalFormatting sqref="AJ11:AN35">
    <cfRule type="cellIs" dxfId="770" priority="6" operator="greaterThan">
      <formula>99</formula>
    </cfRule>
  </conditionalFormatting>
  <conditionalFormatting sqref="AJ11:AN35">
    <cfRule type="cellIs" dxfId="769" priority="5" operator="greaterThan">
      <formula>0.99</formula>
    </cfRule>
  </conditionalFormatting>
  <conditionalFormatting sqref="AP11:AP34">
    <cfRule type="cellIs" dxfId="768" priority="4" operator="equal">
      <formula>0</formula>
    </cfRule>
  </conditionalFormatting>
  <conditionalFormatting sqref="AP11:AP34">
    <cfRule type="cellIs" dxfId="767" priority="3" operator="greaterThan">
      <formula>1179</formula>
    </cfRule>
  </conditionalFormatting>
  <conditionalFormatting sqref="AP11:AP34">
    <cfRule type="cellIs" dxfId="766" priority="2" operator="greaterThan">
      <formula>99</formula>
    </cfRule>
  </conditionalFormatting>
  <conditionalFormatting sqref="AP11:AP34">
    <cfRule type="cellIs" dxfId="765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5"/>
  <sheetViews>
    <sheetView topLeftCell="A37" zoomScaleNormal="100" workbookViewId="0">
      <selection activeCell="B51" sqref="B51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126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164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61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61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42442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26616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165" t="s">
        <v>51</v>
      </c>
      <c r="V9" s="165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63" t="s">
        <v>55</v>
      </c>
      <c r="AG9" s="163" t="s">
        <v>56</v>
      </c>
      <c r="AH9" s="247" t="s">
        <v>57</v>
      </c>
      <c r="AI9" s="262" t="s">
        <v>58</v>
      </c>
      <c r="AJ9" s="165" t="s">
        <v>59</v>
      </c>
      <c r="AK9" s="165" t="s">
        <v>60</v>
      </c>
      <c r="AL9" s="165" t="s">
        <v>61</v>
      </c>
      <c r="AM9" s="165" t="s">
        <v>62</v>
      </c>
      <c r="AN9" s="165" t="s">
        <v>63</v>
      </c>
      <c r="AO9" s="165" t="s">
        <v>64</v>
      </c>
      <c r="AP9" s="165" t="s">
        <v>65</v>
      </c>
      <c r="AQ9" s="245" t="s">
        <v>66</v>
      </c>
      <c r="AR9" s="165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5" t="s">
        <v>72</v>
      </c>
      <c r="C10" s="165" t="s">
        <v>73</v>
      </c>
      <c r="D10" s="165" t="s">
        <v>74</v>
      </c>
      <c r="E10" s="165" t="s">
        <v>75</v>
      </c>
      <c r="F10" s="165" t="s">
        <v>74</v>
      </c>
      <c r="G10" s="165" t="s">
        <v>75</v>
      </c>
      <c r="H10" s="241"/>
      <c r="I10" s="165" t="s">
        <v>75</v>
      </c>
      <c r="J10" s="165" t="s">
        <v>75</v>
      </c>
      <c r="K10" s="165" t="s">
        <v>75</v>
      </c>
      <c r="L10" s="28" t="s">
        <v>29</v>
      </c>
      <c r="M10" s="244"/>
      <c r="N10" s="28" t="s">
        <v>29</v>
      </c>
      <c r="O10" s="246"/>
      <c r="P10" s="246"/>
      <c r="Q10" s="1">
        <f>'MAR 12'!Q34</f>
        <v>74016124</v>
      </c>
      <c r="R10" s="255"/>
      <c r="S10" s="256"/>
      <c r="T10" s="257"/>
      <c r="U10" s="165" t="s">
        <v>75</v>
      </c>
      <c r="V10" s="165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12'!$AG$34</f>
        <v>44770732</v>
      </c>
      <c r="AH10" s="247"/>
      <c r="AI10" s="263"/>
      <c r="AJ10" s="165" t="s">
        <v>84</v>
      </c>
      <c r="AK10" s="165" t="s">
        <v>84</v>
      </c>
      <c r="AL10" s="165" t="s">
        <v>84</v>
      </c>
      <c r="AM10" s="165" t="s">
        <v>84</v>
      </c>
      <c r="AN10" s="165" t="s">
        <v>84</v>
      </c>
      <c r="AO10" s="165" t="s">
        <v>84</v>
      </c>
      <c r="AP10" s="1">
        <f>'MAR 12'!$AP$34</f>
        <v>10428394</v>
      </c>
      <c r="AQ10" s="246"/>
      <c r="AR10" s="162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7</v>
      </c>
      <c r="E11" s="41">
        <f t="shared" ref="E11:E34" si="0">D11/1.42</f>
        <v>4.9295774647887329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136</v>
      </c>
      <c r="P11" s="111">
        <v>97</v>
      </c>
      <c r="Q11" s="111">
        <v>74020286</v>
      </c>
      <c r="R11" s="46">
        <f>IF(ISBLANK(Q11),"-",Q11-Q10)</f>
        <v>4162</v>
      </c>
      <c r="S11" s="47">
        <f>R11*24/1000</f>
        <v>99.888000000000005</v>
      </c>
      <c r="T11" s="47">
        <f>R11/1000</f>
        <v>4.1619999999999999</v>
      </c>
      <c r="U11" s="112">
        <v>5</v>
      </c>
      <c r="V11" s="112">
        <f t="shared" ref="V11:V34" si="1">U11</f>
        <v>5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1027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44771484</v>
      </c>
      <c r="AH11" s="49">
        <f>IF(ISBLANK(AG11),"-",AG11-AG10)</f>
        <v>752</v>
      </c>
      <c r="AI11" s="50">
        <f>AH11/T11</f>
        <v>180.68236424795771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0.5</v>
      </c>
      <c r="AP11" s="115">
        <v>10429602</v>
      </c>
      <c r="AQ11" s="115">
        <f t="shared" ref="AQ11:AQ34" si="2">AP11-AP10</f>
        <v>1208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9</v>
      </c>
      <c r="E12" s="41">
        <f t="shared" si="0"/>
        <v>6.3380281690140849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133</v>
      </c>
      <c r="P12" s="111">
        <v>98</v>
      </c>
      <c r="Q12" s="111">
        <v>74024556</v>
      </c>
      <c r="R12" s="46">
        <f t="shared" ref="R12:R34" si="5">IF(ISBLANK(Q12),"-",Q12-Q11)</f>
        <v>4270</v>
      </c>
      <c r="S12" s="47">
        <f t="shared" ref="S12:S34" si="6">R12*24/1000</f>
        <v>102.48</v>
      </c>
      <c r="T12" s="47">
        <f t="shared" ref="T12:T34" si="7">R12/1000</f>
        <v>4.2699999999999996</v>
      </c>
      <c r="U12" s="112">
        <v>6.4</v>
      </c>
      <c r="V12" s="112">
        <f t="shared" si="1"/>
        <v>6.4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1007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44772244</v>
      </c>
      <c r="AH12" s="49">
        <f>IF(ISBLANK(AG12),"-",AG12-AG11)</f>
        <v>760</v>
      </c>
      <c r="AI12" s="50">
        <f t="shared" ref="AI12:AI34" si="8">AH12/T12</f>
        <v>177.98594847775178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0.5</v>
      </c>
      <c r="AP12" s="115">
        <v>10430971</v>
      </c>
      <c r="AQ12" s="115">
        <f t="shared" si="2"/>
        <v>1369</v>
      </c>
      <c r="AR12" s="118">
        <v>1.28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10</v>
      </c>
      <c r="E13" s="41">
        <f t="shared" si="0"/>
        <v>7.042253521126761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120</v>
      </c>
      <c r="P13" s="111">
        <v>91</v>
      </c>
      <c r="Q13" s="111">
        <v>74028617</v>
      </c>
      <c r="R13" s="46">
        <f t="shared" si="5"/>
        <v>4061</v>
      </c>
      <c r="S13" s="47">
        <f t="shared" si="6"/>
        <v>97.463999999999999</v>
      </c>
      <c r="T13" s="47">
        <f t="shared" si="7"/>
        <v>4.0609999999999999</v>
      </c>
      <c r="U13" s="112">
        <v>7.9</v>
      </c>
      <c r="V13" s="112">
        <f t="shared" si="1"/>
        <v>7.9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957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44772960</v>
      </c>
      <c r="AH13" s="49">
        <f>IF(ISBLANK(AG13),"-",AG13-AG12)</f>
        <v>716</v>
      </c>
      <c r="AI13" s="50">
        <f t="shared" si="8"/>
        <v>176.31125338586554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0.5</v>
      </c>
      <c r="AP13" s="115">
        <v>10432330</v>
      </c>
      <c r="AQ13" s="115">
        <f t="shared" si="2"/>
        <v>1359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10</v>
      </c>
      <c r="E14" s="41">
        <f t="shared" si="0"/>
        <v>7.042253521126761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105</v>
      </c>
      <c r="P14" s="111">
        <v>96</v>
      </c>
      <c r="Q14" s="111">
        <v>74032396</v>
      </c>
      <c r="R14" s="46">
        <f t="shared" si="5"/>
        <v>3779</v>
      </c>
      <c r="S14" s="47">
        <f t="shared" si="6"/>
        <v>90.695999999999998</v>
      </c>
      <c r="T14" s="47">
        <f t="shared" si="7"/>
        <v>3.7789999999999999</v>
      </c>
      <c r="U14" s="112">
        <v>8.6999999999999993</v>
      </c>
      <c r="V14" s="112">
        <f t="shared" si="1"/>
        <v>8.6999999999999993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957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44773628</v>
      </c>
      <c r="AH14" s="49">
        <f t="shared" ref="AH14:AH34" si="9">IF(ISBLANK(AG14),"-",AG14-AG13)</f>
        <v>668</v>
      </c>
      <c r="AI14" s="50">
        <f t="shared" si="8"/>
        <v>176.7663403016671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0.5</v>
      </c>
      <c r="AP14" s="115">
        <v>10433098</v>
      </c>
      <c r="AQ14" s="115">
        <f t="shared" si="2"/>
        <v>768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16</v>
      </c>
      <c r="E15" s="41">
        <f t="shared" si="0"/>
        <v>11.267605633802818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104</v>
      </c>
      <c r="P15" s="111">
        <v>99</v>
      </c>
      <c r="Q15" s="111">
        <v>74036435</v>
      </c>
      <c r="R15" s="46">
        <f t="shared" si="5"/>
        <v>4039</v>
      </c>
      <c r="S15" s="47">
        <f t="shared" si="6"/>
        <v>96.936000000000007</v>
      </c>
      <c r="T15" s="47">
        <f t="shared" si="7"/>
        <v>4.0389999999999997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897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44774320</v>
      </c>
      <c r="AH15" s="49">
        <f t="shared" si="9"/>
        <v>692</v>
      </c>
      <c r="AI15" s="50">
        <f t="shared" si="8"/>
        <v>171.32953701411242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0.5</v>
      </c>
      <c r="AP15" s="115">
        <v>10433855</v>
      </c>
      <c r="AQ15" s="115">
        <f t="shared" si="2"/>
        <v>757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19</v>
      </c>
      <c r="E16" s="41">
        <f t="shared" si="0"/>
        <v>13.380281690140846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124</v>
      </c>
      <c r="P16" s="111">
        <v>118</v>
      </c>
      <c r="Q16" s="111">
        <v>74041125</v>
      </c>
      <c r="R16" s="46">
        <f t="shared" si="5"/>
        <v>4690</v>
      </c>
      <c r="S16" s="47">
        <f t="shared" si="6"/>
        <v>112.56</v>
      </c>
      <c r="T16" s="47">
        <f t="shared" si="7"/>
        <v>4.6900000000000004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1098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44775068</v>
      </c>
      <c r="AH16" s="49">
        <f t="shared" si="9"/>
        <v>748</v>
      </c>
      <c r="AI16" s="50">
        <f t="shared" si="8"/>
        <v>159.48827292110872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10433855</v>
      </c>
      <c r="AQ16" s="115">
        <v>0</v>
      </c>
      <c r="AR16" s="53">
        <v>1.22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11</v>
      </c>
      <c r="E17" s="41">
        <f t="shared" si="0"/>
        <v>7.746478873239437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139</v>
      </c>
      <c r="P17" s="111">
        <v>132</v>
      </c>
      <c r="Q17" s="111">
        <v>74046948</v>
      </c>
      <c r="R17" s="46">
        <f t="shared" si="5"/>
        <v>5823</v>
      </c>
      <c r="S17" s="47">
        <f t="shared" si="6"/>
        <v>139.75200000000001</v>
      </c>
      <c r="T17" s="47">
        <f t="shared" si="7"/>
        <v>5.8230000000000004</v>
      </c>
      <c r="U17" s="112">
        <v>9.5</v>
      </c>
      <c r="V17" s="112">
        <f t="shared" si="1"/>
        <v>9.5</v>
      </c>
      <c r="W17" s="113" t="s">
        <v>130</v>
      </c>
      <c r="X17" s="115">
        <v>945</v>
      </c>
      <c r="Y17" s="115">
        <v>0</v>
      </c>
      <c r="Z17" s="115">
        <v>1147</v>
      </c>
      <c r="AA17" s="115">
        <v>1185</v>
      </c>
      <c r="AB17" s="115">
        <v>1147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44776308</v>
      </c>
      <c r="AH17" s="49">
        <f t="shared" si="9"/>
        <v>1240</v>
      </c>
      <c r="AI17" s="50">
        <f t="shared" si="8"/>
        <v>212.94865189764724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10433855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9</v>
      </c>
      <c r="E18" s="41">
        <f t="shared" si="0"/>
        <v>6.3380281690140849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142</v>
      </c>
      <c r="P18" s="111">
        <v>151</v>
      </c>
      <c r="Q18" s="111">
        <v>74052886</v>
      </c>
      <c r="R18" s="46">
        <f t="shared" si="5"/>
        <v>5938</v>
      </c>
      <c r="S18" s="47">
        <f t="shared" si="6"/>
        <v>142.512</v>
      </c>
      <c r="T18" s="47">
        <f t="shared" si="7"/>
        <v>5.9379999999999997</v>
      </c>
      <c r="U18" s="112">
        <v>9.4</v>
      </c>
      <c r="V18" s="112">
        <f t="shared" si="1"/>
        <v>9.4</v>
      </c>
      <c r="W18" s="113" t="s">
        <v>130</v>
      </c>
      <c r="X18" s="115">
        <v>996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44777604</v>
      </c>
      <c r="AH18" s="49">
        <f t="shared" si="9"/>
        <v>1296</v>
      </c>
      <c r="AI18" s="50">
        <f t="shared" si="8"/>
        <v>218.25530481643651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10433855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7</v>
      </c>
      <c r="E19" s="41">
        <f t="shared" si="0"/>
        <v>4.9295774647887329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138</v>
      </c>
      <c r="P19" s="111">
        <v>151</v>
      </c>
      <c r="Q19" s="111">
        <v>74059229</v>
      </c>
      <c r="R19" s="46">
        <f t="shared" si="5"/>
        <v>6343</v>
      </c>
      <c r="S19" s="47">
        <f t="shared" si="6"/>
        <v>152.232</v>
      </c>
      <c r="T19" s="47">
        <f t="shared" si="7"/>
        <v>6.343</v>
      </c>
      <c r="U19" s="112">
        <v>9.1</v>
      </c>
      <c r="V19" s="112">
        <v>9.1</v>
      </c>
      <c r="W19" s="113" t="s">
        <v>130</v>
      </c>
      <c r="X19" s="115">
        <v>1047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44778996</v>
      </c>
      <c r="AH19" s="49">
        <f t="shared" si="9"/>
        <v>1392</v>
      </c>
      <c r="AI19" s="50">
        <f t="shared" si="8"/>
        <v>219.45451679016239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10433855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7</v>
      </c>
      <c r="E20" s="41">
        <f t="shared" si="0"/>
        <v>4.9295774647887329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139</v>
      </c>
      <c r="P20" s="111">
        <v>146</v>
      </c>
      <c r="Q20" s="111">
        <v>74065427</v>
      </c>
      <c r="R20" s="46">
        <f t="shared" si="5"/>
        <v>6198</v>
      </c>
      <c r="S20" s="47">
        <f t="shared" si="6"/>
        <v>148.75200000000001</v>
      </c>
      <c r="T20" s="47">
        <f t="shared" si="7"/>
        <v>6.1980000000000004</v>
      </c>
      <c r="U20" s="112">
        <v>8.5</v>
      </c>
      <c r="V20" s="112">
        <f t="shared" si="1"/>
        <v>8.5</v>
      </c>
      <c r="W20" s="113" t="s">
        <v>130</v>
      </c>
      <c r="X20" s="115">
        <v>1048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44780356</v>
      </c>
      <c r="AH20" s="49">
        <f t="shared" si="9"/>
        <v>1360</v>
      </c>
      <c r="AI20" s="50">
        <f t="shared" si="8"/>
        <v>219.42562116811874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10433855</v>
      </c>
      <c r="AQ20" s="115">
        <f t="shared" si="2"/>
        <v>0</v>
      </c>
      <c r="AR20" s="53">
        <v>1.06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7</v>
      </c>
      <c r="E21" s="41">
        <f t="shared" si="0"/>
        <v>4.9295774647887329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139</v>
      </c>
      <c r="P21" s="111">
        <v>149</v>
      </c>
      <c r="Q21" s="111">
        <v>74071582</v>
      </c>
      <c r="R21" s="46">
        <f t="shared" si="5"/>
        <v>6155</v>
      </c>
      <c r="S21" s="47">
        <f t="shared" si="6"/>
        <v>147.72</v>
      </c>
      <c r="T21" s="47">
        <f t="shared" si="7"/>
        <v>6.1550000000000002</v>
      </c>
      <c r="U21" s="112">
        <v>7.8</v>
      </c>
      <c r="V21" s="112">
        <f t="shared" si="1"/>
        <v>7.8</v>
      </c>
      <c r="W21" s="113" t="s">
        <v>130</v>
      </c>
      <c r="X21" s="115">
        <v>1047</v>
      </c>
      <c r="Y21" s="115">
        <v>0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44781724</v>
      </c>
      <c r="AH21" s="49">
        <f t="shared" si="9"/>
        <v>1368</v>
      </c>
      <c r="AI21" s="50">
        <f t="shared" si="8"/>
        <v>222.25832656376929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10433855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7</v>
      </c>
      <c r="E22" s="41">
        <f t="shared" si="0"/>
        <v>4.9295774647887329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136</v>
      </c>
      <c r="P22" s="111">
        <v>146</v>
      </c>
      <c r="Q22" s="111">
        <v>74077754</v>
      </c>
      <c r="R22" s="46">
        <f t="shared" si="5"/>
        <v>6172</v>
      </c>
      <c r="S22" s="47">
        <f t="shared" si="6"/>
        <v>148.12799999999999</v>
      </c>
      <c r="T22" s="47">
        <f t="shared" si="7"/>
        <v>6.1719999999999997</v>
      </c>
      <c r="U22" s="112">
        <v>7.3</v>
      </c>
      <c r="V22" s="112">
        <f t="shared" si="1"/>
        <v>7.3</v>
      </c>
      <c r="W22" s="113" t="s">
        <v>130</v>
      </c>
      <c r="X22" s="115">
        <v>1047</v>
      </c>
      <c r="Y22" s="115">
        <v>0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44783096</v>
      </c>
      <c r="AH22" s="49">
        <f t="shared" si="9"/>
        <v>1372</v>
      </c>
      <c r="AI22" s="50">
        <f t="shared" si="8"/>
        <v>222.29423201555412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10433855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5</v>
      </c>
      <c r="E23" s="41">
        <f t="shared" si="0"/>
        <v>3.5211267605633805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130</v>
      </c>
      <c r="P23" s="111">
        <v>144</v>
      </c>
      <c r="Q23" s="111">
        <v>74083789</v>
      </c>
      <c r="R23" s="46">
        <f t="shared" si="5"/>
        <v>6035</v>
      </c>
      <c r="S23" s="47">
        <f t="shared" si="6"/>
        <v>144.84</v>
      </c>
      <c r="T23" s="47">
        <f t="shared" si="7"/>
        <v>6.0350000000000001</v>
      </c>
      <c r="U23" s="112">
        <v>6.7</v>
      </c>
      <c r="V23" s="112">
        <f t="shared" si="1"/>
        <v>6.7</v>
      </c>
      <c r="W23" s="113" t="s">
        <v>130</v>
      </c>
      <c r="X23" s="115">
        <v>1050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44784476</v>
      </c>
      <c r="AH23" s="49">
        <f t="shared" si="9"/>
        <v>1380</v>
      </c>
      <c r="AI23" s="50">
        <f t="shared" si="8"/>
        <v>228.66611433305715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10433855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5</v>
      </c>
      <c r="E24" s="41">
        <f t="shared" si="0"/>
        <v>3.5211267605633805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133</v>
      </c>
      <c r="P24" s="111">
        <v>145</v>
      </c>
      <c r="Q24" s="111">
        <v>74089726</v>
      </c>
      <c r="R24" s="46">
        <f t="shared" si="5"/>
        <v>5937</v>
      </c>
      <c r="S24" s="47">
        <f t="shared" si="6"/>
        <v>142.488</v>
      </c>
      <c r="T24" s="47">
        <f t="shared" si="7"/>
        <v>5.9370000000000003</v>
      </c>
      <c r="U24" s="112">
        <v>6.1</v>
      </c>
      <c r="V24" s="112">
        <f t="shared" si="1"/>
        <v>6.1</v>
      </c>
      <c r="W24" s="113" t="s">
        <v>130</v>
      </c>
      <c r="X24" s="115">
        <v>1046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44785804</v>
      </c>
      <c r="AH24" s="49">
        <f>IF(ISBLANK(AG24),"-",AG24-AG23)</f>
        <v>1328</v>
      </c>
      <c r="AI24" s="50">
        <f t="shared" si="8"/>
        <v>223.68199427320195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10433855</v>
      </c>
      <c r="AQ24" s="115">
        <f t="shared" si="2"/>
        <v>0</v>
      </c>
      <c r="AR24" s="53">
        <v>1.33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5</v>
      </c>
      <c r="E25" s="41">
        <f t="shared" si="0"/>
        <v>3.5211267605633805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134</v>
      </c>
      <c r="P25" s="111">
        <v>143</v>
      </c>
      <c r="Q25" s="111">
        <v>74095672</v>
      </c>
      <c r="R25" s="46">
        <f t="shared" si="5"/>
        <v>5946</v>
      </c>
      <c r="S25" s="47">
        <f t="shared" si="6"/>
        <v>142.70400000000001</v>
      </c>
      <c r="T25" s="47">
        <f t="shared" si="7"/>
        <v>5.9459999999999997</v>
      </c>
      <c r="U25" s="112">
        <v>5.7</v>
      </c>
      <c r="V25" s="112">
        <f t="shared" si="1"/>
        <v>5.7</v>
      </c>
      <c r="W25" s="113" t="s">
        <v>130</v>
      </c>
      <c r="X25" s="115">
        <v>1026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44787148</v>
      </c>
      <c r="AH25" s="49">
        <f t="shared" si="9"/>
        <v>1344</v>
      </c>
      <c r="AI25" s="50">
        <f t="shared" si="8"/>
        <v>226.0343087790111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10433855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5</v>
      </c>
      <c r="E26" s="41">
        <f t="shared" si="0"/>
        <v>3.5211267605633805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135</v>
      </c>
      <c r="P26" s="111">
        <v>141</v>
      </c>
      <c r="Q26" s="111">
        <v>74101594</v>
      </c>
      <c r="R26" s="46">
        <f t="shared" si="5"/>
        <v>5922</v>
      </c>
      <c r="S26" s="47">
        <f t="shared" si="6"/>
        <v>142.12799999999999</v>
      </c>
      <c r="T26" s="47">
        <f t="shared" si="7"/>
        <v>5.9219999999999997</v>
      </c>
      <c r="U26" s="112">
        <v>5.3</v>
      </c>
      <c r="V26" s="112">
        <f t="shared" si="1"/>
        <v>5.3</v>
      </c>
      <c r="W26" s="113" t="s">
        <v>130</v>
      </c>
      <c r="X26" s="115">
        <v>1005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44788504</v>
      </c>
      <c r="AH26" s="49">
        <f t="shared" si="9"/>
        <v>1356</v>
      </c>
      <c r="AI26" s="50">
        <f t="shared" si="8"/>
        <v>228.97669706180346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10433855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5</v>
      </c>
      <c r="E27" s="41">
        <f t="shared" si="0"/>
        <v>3.5211267605633805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133</v>
      </c>
      <c r="P27" s="111">
        <v>144</v>
      </c>
      <c r="Q27" s="111">
        <v>74107362</v>
      </c>
      <c r="R27" s="46">
        <f t="shared" si="5"/>
        <v>5768</v>
      </c>
      <c r="S27" s="47">
        <f t="shared" si="6"/>
        <v>138.43199999999999</v>
      </c>
      <c r="T27" s="47">
        <f t="shared" si="7"/>
        <v>5.7679999999999998</v>
      </c>
      <c r="U27" s="112">
        <v>5.0999999999999996</v>
      </c>
      <c r="V27" s="112">
        <f t="shared" si="1"/>
        <v>5.0999999999999996</v>
      </c>
      <c r="W27" s="113" t="s">
        <v>130</v>
      </c>
      <c r="X27" s="115">
        <v>1046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44789812</v>
      </c>
      <c r="AH27" s="49">
        <f t="shared" si="9"/>
        <v>1308</v>
      </c>
      <c r="AI27" s="50">
        <f t="shared" si="8"/>
        <v>226.76837725381415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10433855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136</v>
      </c>
      <c r="P28" s="111">
        <v>142</v>
      </c>
      <c r="Q28" s="111">
        <v>74113275</v>
      </c>
      <c r="R28" s="46">
        <f t="shared" si="5"/>
        <v>5913</v>
      </c>
      <c r="S28" s="47">
        <f t="shared" si="6"/>
        <v>141.91200000000001</v>
      </c>
      <c r="T28" s="47">
        <f t="shared" si="7"/>
        <v>5.9130000000000003</v>
      </c>
      <c r="U28" s="112">
        <v>4.7</v>
      </c>
      <c r="V28" s="112">
        <f t="shared" si="1"/>
        <v>4.7</v>
      </c>
      <c r="W28" s="113" t="s">
        <v>130</v>
      </c>
      <c r="X28" s="115">
        <v>1005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44791156</v>
      </c>
      <c r="AH28" s="49">
        <f t="shared" si="9"/>
        <v>1344</v>
      </c>
      <c r="AI28" s="50">
        <f t="shared" si="8"/>
        <v>227.29578893962454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10433855</v>
      </c>
      <c r="AQ28" s="115">
        <f t="shared" si="2"/>
        <v>0</v>
      </c>
      <c r="AR28" s="53">
        <v>0.89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5</v>
      </c>
      <c r="E29" s="41">
        <f t="shared" si="0"/>
        <v>3.5211267605633805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137</v>
      </c>
      <c r="P29" s="111">
        <v>141</v>
      </c>
      <c r="Q29" s="111">
        <v>74119197</v>
      </c>
      <c r="R29" s="46">
        <f t="shared" si="5"/>
        <v>5922</v>
      </c>
      <c r="S29" s="47">
        <f t="shared" si="6"/>
        <v>142.12799999999999</v>
      </c>
      <c r="T29" s="47">
        <f t="shared" si="7"/>
        <v>5.9219999999999997</v>
      </c>
      <c r="U29" s="112">
        <v>4.5</v>
      </c>
      <c r="V29" s="112">
        <f t="shared" si="1"/>
        <v>4.5</v>
      </c>
      <c r="W29" s="113" t="s">
        <v>130</v>
      </c>
      <c r="X29" s="115">
        <v>1005</v>
      </c>
      <c r="Y29" s="115">
        <v>0</v>
      </c>
      <c r="Z29" s="115">
        <v>1187</v>
      </c>
      <c r="AA29" s="115">
        <v>1185</v>
      </c>
      <c r="AB29" s="115">
        <v>1188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44792488</v>
      </c>
      <c r="AH29" s="49">
        <f t="shared" si="9"/>
        <v>1332</v>
      </c>
      <c r="AI29" s="50">
        <f t="shared" si="8"/>
        <v>224.92401215805472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10433855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7</v>
      </c>
      <c r="E30" s="41">
        <f t="shared" si="0"/>
        <v>4.9295774647887329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120</v>
      </c>
      <c r="P30" s="111">
        <v>130</v>
      </c>
      <c r="Q30" s="111">
        <v>74124705</v>
      </c>
      <c r="R30" s="46">
        <f t="shared" si="5"/>
        <v>5508</v>
      </c>
      <c r="S30" s="47">
        <f t="shared" si="6"/>
        <v>132.19200000000001</v>
      </c>
      <c r="T30" s="47">
        <f t="shared" si="7"/>
        <v>5.508</v>
      </c>
      <c r="U30" s="112">
        <v>3.8</v>
      </c>
      <c r="V30" s="112">
        <f t="shared" si="1"/>
        <v>3.8</v>
      </c>
      <c r="W30" s="113" t="s">
        <v>135</v>
      </c>
      <c r="X30" s="115">
        <v>1026</v>
      </c>
      <c r="Y30" s="115">
        <v>0</v>
      </c>
      <c r="Z30" s="115">
        <v>1187</v>
      </c>
      <c r="AA30" s="115">
        <v>1185</v>
      </c>
      <c r="AB30" s="115">
        <v>0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44793564</v>
      </c>
      <c r="AH30" s="49">
        <f t="shared" si="9"/>
        <v>1076</v>
      </c>
      <c r="AI30" s="50">
        <f t="shared" si="8"/>
        <v>195.35221496005809</v>
      </c>
      <c r="AJ30" s="98">
        <v>1</v>
      </c>
      <c r="AK30" s="98">
        <v>0</v>
      </c>
      <c r="AL30" s="98">
        <v>1</v>
      </c>
      <c r="AM30" s="98">
        <v>1</v>
      </c>
      <c r="AN30" s="98">
        <v>0</v>
      </c>
      <c r="AO30" s="98">
        <v>0</v>
      </c>
      <c r="AP30" s="115">
        <v>10433855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8</v>
      </c>
      <c r="E31" s="41">
        <f t="shared" si="0"/>
        <v>5.6338028169014089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118</v>
      </c>
      <c r="P31" s="111">
        <v>129</v>
      </c>
      <c r="Q31" s="111">
        <v>74130164</v>
      </c>
      <c r="R31" s="46">
        <f t="shared" si="5"/>
        <v>5459</v>
      </c>
      <c r="S31" s="47">
        <f t="shared" si="6"/>
        <v>131.01599999999999</v>
      </c>
      <c r="T31" s="47">
        <f t="shared" si="7"/>
        <v>5.4589999999999996</v>
      </c>
      <c r="U31" s="112">
        <v>3.3</v>
      </c>
      <c r="V31" s="112">
        <f t="shared" si="1"/>
        <v>3.3</v>
      </c>
      <c r="W31" s="113" t="s">
        <v>135</v>
      </c>
      <c r="X31" s="115">
        <v>1047</v>
      </c>
      <c r="Y31" s="115">
        <v>0</v>
      </c>
      <c r="Z31" s="115">
        <v>1188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44794608</v>
      </c>
      <c r="AH31" s="49">
        <f t="shared" si="9"/>
        <v>1044</v>
      </c>
      <c r="AI31" s="50">
        <f t="shared" si="8"/>
        <v>191.24381754900165</v>
      </c>
      <c r="AJ31" s="98">
        <v>1</v>
      </c>
      <c r="AK31" s="98">
        <v>0</v>
      </c>
      <c r="AL31" s="98">
        <v>1</v>
      </c>
      <c r="AM31" s="98">
        <v>1</v>
      </c>
      <c r="AN31" s="98">
        <v>0</v>
      </c>
      <c r="AO31" s="98">
        <v>0</v>
      </c>
      <c r="AP31" s="115">
        <v>10433855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9</v>
      </c>
      <c r="E32" s="41">
        <f t="shared" si="0"/>
        <v>6.3380281690140849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113</v>
      </c>
      <c r="P32" s="111">
        <v>121</v>
      </c>
      <c r="Q32" s="111">
        <v>74135768</v>
      </c>
      <c r="R32" s="46">
        <f t="shared" si="5"/>
        <v>5604</v>
      </c>
      <c r="S32" s="47">
        <f t="shared" si="6"/>
        <v>134.49600000000001</v>
      </c>
      <c r="T32" s="47">
        <f t="shared" si="7"/>
        <v>5.6040000000000001</v>
      </c>
      <c r="U32" s="112">
        <v>2.7</v>
      </c>
      <c r="V32" s="112">
        <f t="shared" si="1"/>
        <v>2.7</v>
      </c>
      <c r="W32" s="113" t="s">
        <v>135</v>
      </c>
      <c r="X32" s="115">
        <v>1046</v>
      </c>
      <c r="Y32" s="115">
        <v>0</v>
      </c>
      <c r="Z32" s="115">
        <v>1188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44795700</v>
      </c>
      <c r="AH32" s="49">
        <f t="shared" si="9"/>
        <v>1092</v>
      </c>
      <c r="AI32" s="50">
        <f t="shared" si="8"/>
        <v>194.86081370449679</v>
      </c>
      <c r="AJ32" s="98">
        <v>1</v>
      </c>
      <c r="AK32" s="98">
        <v>0</v>
      </c>
      <c r="AL32" s="98">
        <v>1</v>
      </c>
      <c r="AM32" s="98">
        <v>1</v>
      </c>
      <c r="AN32" s="98">
        <v>0</v>
      </c>
      <c r="AO32" s="98">
        <v>0</v>
      </c>
      <c r="AP32" s="115">
        <v>10433855</v>
      </c>
      <c r="AQ32" s="115">
        <f t="shared" si="2"/>
        <v>0</v>
      </c>
      <c r="AR32" s="53">
        <v>0.99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6</v>
      </c>
      <c r="E33" s="41">
        <f t="shared" si="0"/>
        <v>4.2253521126760569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135</v>
      </c>
      <c r="P33" s="111">
        <v>105</v>
      </c>
      <c r="Q33" s="111">
        <v>74140419</v>
      </c>
      <c r="R33" s="46">
        <f t="shared" si="5"/>
        <v>4651</v>
      </c>
      <c r="S33" s="47">
        <f t="shared" si="6"/>
        <v>111.624</v>
      </c>
      <c r="T33" s="47">
        <f t="shared" si="7"/>
        <v>4.6509999999999998</v>
      </c>
      <c r="U33" s="112">
        <v>3.4</v>
      </c>
      <c r="V33" s="112">
        <f t="shared" si="1"/>
        <v>3.4</v>
      </c>
      <c r="W33" s="113" t="s">
        <v>124</v>
      </c>
      <c r="X33" s="115">
        <v>0</v>
      </c>
      <c r="Y33" s="115">
        <v>0</v>
      </c>
      <c r="Z33" s="115">
        <v>1108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44796580</v>
      </c>
      <c r="AH33" s="49">
        <f t="shared" si="9"/>
        <v>880</v>
      </c>
      <c r="AI33" s="50">
        <f t="shared" si="8"/>
        <v>189.20662223177811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0.46</v>
      </c>
      <c r="AP33" s="115">
        <v>10434739</v>
      </c>
      <c r="AQ33" s="115">
        <f t="shared" si="2"/>
        <v>884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8</v>
      </c>
      <c r="E34" s="41">
        <f t="shared" si="0"/>
        <v>5.6338028169014089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136</v>
      </c>
      <c r="P34" s="111">
        <v>103</v>
      </c>
      <c r="Q34" s="111">
        <v>74144673</v>
      </c>
      <c r="R34" s="46">
        <f t="shared" si="5"/>
        <v>4254</v>
      </c>
      <c r="S34" s="47">
        <f t="shared" si="6"/>
        <v>102.096</v>
      </c>
      <c r="T34" s="47">
        <f t="shared" si="7"/>
        <v>4.2539999999999996</v>
      </c>
      <c r="U34" s="112">
        <v>4.7</v>
      </c>
      <c r="V34" s="112">
        <f t="shared" si="1"/>
        <v>4.7</v>
      </c>
      <c r="W34" s="113" t="s">
        <v>124</v>
      </c>
      <c r="X34" s="115">
        <v>0</v>
      </c>
      <c r="Y34" s="115">
        <v>0</v>
      </c>
      <c r="Z34" s="115">
        <v>1048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44797348</v>
      </c>
      <c r="AH34" s="49">
        <f t="shared" si="9"/>
        <v>768</v>
      </c>
      <c r="AI34" s="50">
        <f t="shared" si="8"/>
        <v>180.53596614950638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0.46</v>
      </c>
      <c r="AP34" s="115">
        <v>10435819</v>
      </c>
      <c r="AQ34" s="115">
        <f t="shared" si="2"/>
        <v>1080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128549</v>
      </c>
      <c r="S35" s="65">
        <f>AVERAGE(S11:S34)</f>
        <v>128.54899999999998</v>
      </c>
      <c r="T35" s="65">
        <f>SUM(T11:T34)</f>
        <v>128.54899999999998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26616</v>
      </c>
      <c r="AH35" s="67">
        <f>SUM(AH11:AH34)</f>
        <v>26616</v>
      </c>
      <c r="AI35" s="68">
        <f>$AH$35/$T35</f>
        <v>207.04945195995305</v>
      </c>
      <c r="AJ35" s="98"/>
      <c r="AK35" s="98"/>
      <c r="AL35" s="98"/>
      <c r="AM35" s="98"/>
      <c r="AN35" s="98"/>
      <c r="AO35" s="69"/>
      <c r="AP35" s="70">
        <f>AP34-AP10</f>
        <v>7425</v>
      </c>
      <c r="AQ35" s="71">
        <f>SUM(AQ11:AQ34)</f>
        <v>7425</v>
      </c>
      <c r="AR35" s="72">
        <f>AVERAGE(AR11:AR34)</f>
        <v>1.1283333333333334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8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194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195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8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8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137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146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37" t="s">
        <v>196</v>
      </c>
      <c r="C46" s="136"/>
      <c r="D46" s="138"/>
      <c r="E46" s="136"/>
      <c r="F46" s="136"/>
      <c r="G46" s="136"/>
      <c r="H46" s="136"/>
      <c r="I46" s="136"/>
      <c r="J46" s="136"/>
      <c r="K46" s="136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148" t="s">
        <v>138</v>
      </c>
      <c r="C47" s="131"/>
      <c r="D47" s="132"/>
      <c r="E47" s="131"/>
      <c r="F47" s="131"/>
      <c r="G47" s="131"/>
      <c r="H47" s="131"/>
      <c r="I47" s="131"/>
      <c r="J47" s="131"/>
      <c r="K47" s="131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148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140</v>
      </c>
      <c r="C49" s="145"/>
      <c r="D49" s="128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48" t="s">
        <v>141</v>
      </c>
      <c r="C50" s="145"/>
      <c r="D50" s="150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131"/>
      <c r="D51" s="132"/>
      <c r="E51" s="131"/>
      <c r="F51" s="131"/>
      <c r="G51" s="131"/>
      <c r="H51" s="131"/>
      <c r="I51" s="131"/>
      <c r="J51" s="131"/>
      <c r="K51" s="131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48" t="s">
        <v>143</v>
      </c>
      <c r="C52" s="124"/>
      <c r="D52" s="125"/>
      <c r="E52" s="124"/>
      <c r="F52" s="124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197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50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49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49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150"/>
      <c r="C58" s="145"/>
      <c r="D58" s="128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48"/>
      <c r="C59" s="145"/>
      <c r="D59" s="128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A60" s="102"/>
      <c r="B60" s="149"/>
      <c r="C60" s="150"/>
      <c r="D60" s="117"/>
      <c r="E60" s="150"/>
      <c r="F60" s="150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20"/>
      <c r="U60" s="122"/>
      <c r="V60" s="79"/>
      <c r="AS60" s="97"/>
      <c r="AT60" s="97"/>
      <c r="AU60" s="97"/>
      <c r="AV60" s="97"/>
      <c r="AW60" s="97"/>
      <c r="AX60" s="97"/>
      <c r="AY60" s="97"/>
    </row>
    <row r="61" spans="1:51" x14ac:dyDescent="0.25">
      <c r="A61" s="102"/>
      <c r="B61" s="150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8"/>
      <c r="U61" s="79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99"/>
      <c r="Q70" s="99"/>
      <c r="R70" s="99"/>
      <c r="S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12"/>
      <c r="P71" s="99"/>
      <c r="Q71" s="99"/>
      <c r="R71" s="99"/>
      <c r="S71" s="99"/>
      <c r="T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U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T73" s="99"/>
      <c r="U73" s="99"/>
      <c r="AS73" s="97"/>
      <c r="AT73" s="97"/>
      <c r="AU73" s="97"/>
      <c r="AV73" s="97"/>
      <c r="AW73" s="97"/>
      <c r="AX73" s="97"/>
      <c r="AY73" s="97"/>
    </row>
    <row r="85" spans="45:51" x14ac:dyDescent="0.25">
      <c r="AS85" s="97"/>
      <c r="AT85" s="97"/>
      <c r="AU85" s="97"/>
      <c r="AV85" s="97"/>
      <c r="AW85" s="97"/>
      <c r="AX85" s="97"/>
      <c r="AY85" s="97"/>
    </row>
  </sheetData>
  <protectedRanges>
    <protectedRange sqref="S60:T61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59" name="Range2_2_1_10_1_1_1_2"/>
    <protectedRange sqref="N60:R61" name="Range2_12_1_6_1_1"/>
    <protectedRange sqref="L60:M61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0:K61" name="Range2_2_12_1_4_1_1_1_1_1_1_1_1_1_1_1_1_1_1_1"/>
    <protectedRange sqref="I60:I61" name="Range2_2_12_1_7_1_1_2_2_1_2"/>
    <protectedRange sqref="F60:H61" name="Range2_2_12_1_3_1_2_1_1_1_1_2_1_1_1_1_1_1_1_1_1_1_1"/>
    <protectedRange sqref="E60:E61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" name="Range2_12_5_1_1_1_2_2_1_1_1_1_1_1_1_1_1_1_1_2_1_1_1_2_1_1_1_1_1_1_1_1_1_1_1_1_1_1_1_1_2_1_1_1_1_1_1_1_1_1_2_1_1_3_1_1_1_3_1_1_1_1_1_1_1_1_1_1_1_1_1_1_1_1_1_1_1_1_1_1_2_1_1_1_1_1_1_1_1_1_1_1_2_2_1_2_1_1_1_1_1_1_1"/>
    <protectedRange sqref="W17:W34" name="Range1_16_3_1_1_3_2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8:U58 F59:G59" name="Range2_12_5_1_1_1_2_2_1_1_1_1_1_1_1_1_1_1_1_2_1_1_1_2_1_1_1_1_1_1_1_1_1_1_1_1_1_1_1_1_2_1_1_1_1_1_1_1_1_1_2_1_1_3_1_1_1_3_1_1_1_1_1_1_1_1_1_1_1_1_1_1_1_1_1_1_1_1_1_1_2_1_1_1_1_1_1_1_1_1_1_1_2_2_1_2_1_1_1_1_1_1_1_1_1_1_1_1_1"/>
    <protectedRange sqref="S52:T57" name="Range2_12_5_1_1_2_1_1_1_2_1_1_1_1_1_1_1_1_1_1_1_1_1"/>
    <protectedRange sqref="N52:R57" name="Range2_12_1_6_1_1_2_1_1_1_2_1_1_1_1_1_1_1_1_1_1_1_1_1"/>
    <protectedRange sqref="L52:M57" name="Range2_2_12_1_7_1_1_3_1_1_1_2_1_1_1_1_1_1_1_1_1_1_1_1_1"/>
    <protectedRange sqref="J52:K57" name="Range2_2_12_1_4_1_1_1_1_1_1_1_1_1_1_1_1_1_1_1_2_1_1_1_2_1_1_1_1_1_1_1_1_1_1_1_1_1"/>
    <protectedRange sqref="I52:I57" name="Range2_2_12_1_7_1_1_2_2_1_2_2_1_1_1_2_1_1_1_1_1_1_1_1_1_1_1_1_1"/>
    <protectedRange sqref="G52:H57" name="Range2_2_12_1_3_1_2_1_1_1_1_2_1_1_1_1_1_1_1_1_1_1_1_2_1_1_1_2_1_1_1_1_1_1_1_1_1_1_1_1_1"/>
    <protectedRange sqref="F52:F57" name="Range2_2_12_1_3_1_2_1_1_1_1_2_1_1_1_1_1_1_1_1_1_1_1_2_2_1_1_2_1_1_1_1_1_1_1_1_1_1_1_1_1"/>
    <protectedRange sqref="E52:E57" name="Range2_2_12_1_3_1_2_1_1_1_2_1_1_1_1_3_1_1_1_1_1_1_1_1_1_2_2_1_1_2_1_1_1_1_1_1_1_1_1_1_1_1_1"/>
    <protectedRange sqref="B55:B57" name="Range2_12_5_1_1_1_1_1_2_1_1_1_1_1_1_1_1_1_1_1_1_1_1_1_1_1_1_1_1_2_1_1_1_1_1_1_1_1_1_1_1_1_1_3_1_1_1_2_1_1_1_1_1_1_1_1_1_1_1_1_2_1_1_1_1_1_1_1_1_1_1_1_1_1_1_1_1_1_1_1_1_1_1_1_1_1_1_1_1_3_1_2_1_1_1_2_2_1_2_1_1_1_1_1_1_1_1_1_1_1_1_1_1_1_1_1_1_1"/>
    <protectedRange sqref="B58" name="Range2_12_5_1_1_1_2_2_1_1_1_1_1_1_1_1_1_1_1_2_1_1_1_1_1_1_1_1_1_3_1_3_1_2_1_1_1_1_1_1_1_1_1_1_1_1_1_2_1_1_1_1_1_2_1_1_1_1_1_1_1_1_2_1_1_3_1_1_1_2_1_1_1_1_1_1_1_1_1_1_1_1_1_1_1_1_1_2_1_1_1_1_1_1_1_1_1_1_1_1_1_1_1_1_1_1_1_2_3_1_2_1_1_1_2_2_1_1_2_1_1_1_1__3"/>
    <protectedRange sqref="B59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B46" name="Range2_12_5_1_1_1_2_1_1_1_1_1_1_1_1_1_1_1_2_1_1_1_1_1_1_1_1_1_1_1_1_1_1_1_1_1_1_1_1_1_1_2_1_1_1_1_1_1_1_1_1_1_1_2_1_1_1_1_2_1_1_1_1_1_1_1_1_1_1_1_2_1_1_1_1_1_1_1_1_1_1_1_1_1_1_1_1_1_1_1_1_1_1_1_2_1_1_1_1_1_1_1_2_1_1_1_1_1_1_1_1_1_1_1_1_1_1_1_1_1_1_1_1__2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764" priority="25" operator="containsText" text="N/A">
      <formula>NOT(ISERROR(SEARCH("N/A",X11)))</formula>
    </cfRule>
    <cfRule type="cellIs" dxfId="763" priority="39" operator="equal">
      <formula>0</formula>
    </cfRule>
  </conditionalFormatting>
  <conditionalFormatting sqref="AC11:AE34 X11:Y34 AA11:AA34">
    <cfRule type="cellIs" dxfId="762" priority="38" operator="greaterThanOrEqual">
      <formula>1185</formula>
    </cfRule>
  </conditionalFormatting>
  <conditionalFormatting sqref="AC11:AE34 X11:Y34 AA11:AA34">
    <cfRule type="cellIs" dxfId="761" priority="37" operator="between">
      <formula>0.1</formula>
      <formula>1184</formula>
    </cfRule>
  </conditionalFormatting>
  <conditionalFormatting sqref="X8">
    <cfRule type="cellIs" dxfId="760" priority="36" operator="equal">
      <formula>0</formula>
    </cfRule>
  </conditionalFormatting>
  <conditionalFormatting sqref="X8">
    <cfRule type="cellIs" dxfId="759" priority="35" operator="greaterThan">
      <formula>1179</formula>
    </cfRule>
  </conditionalFormatting>
  <conditionalFormatting sqref="X8">
    <cfRule type="cellIs" dxfId="758" priority="34" operator="greaterThan">
      <formula>99</formula>
    </cfRule>
  </conditionalFormatting>
  <conditionalFormatting sqref="X8">
    <cfRule type="cellIs" dxfId="757" priority="33" operator="greaterThan">
      <formula>0.99</formula>
    </cfRule>
  </conditionalFormatting>
  <conditionalFormatting sqref="AB8">
    <cfRule type="cellIs" dxfId="756" priority="32" operator="equal">
      <formula>0</formula>
    </cfRule>
  </conditionalFormatting>
  <conditionalFormatting sqref="AB8">
    <cfRule type="cellIs" dxfId="755" priority="31" operator="greaterThan">
      <formula>1179</formula>
    </cfRule>
  </conditionalFormatting>
  <conditionalFormatting sqref="AB8">
    <cfRule type="cellIs" dxfId="754" priority="30" operator="greaterThan">
      <formula>99</formula>
    </cfRule>
  </conditionalFormatting>
  <conditionalFormatting sqref="AB8">
    <cfRule type="cellIs" dxfId="753" priority="29" operator="greaterThan">
      <formula>0.99</formula>
    </cfRule>
  </conditionalFormatting>
  <conditionalFormatting sqref="AI11:AI34">
    <cfRule type="cellIs" dxfId="752" priority="28" operator="greaterThan">
      <formula>$AI$8</formula>
    </cfRule>
  </conditionalFormatting>
  <conditionalFormatting sqref="AH11:AH34">
    <cfRule type="cellIs" dxfId="751" priority="26" operator="greaterThan">
      <formula>$AH$8</formula>
    </cfRule>
    <cfRule type="cellIs" dxfId="750" priority="27" operator="greaterThan">
      <formula>$AH$8</formula>
    </cfRule>
  </conditionalFormatting>
  <conditionalFormatting sqref="AB11:AB34">
    <cfRule type="containsText" dxfId="749" priority="21" operator="containsText" text="N/A">
      <formula>NOT(ISERROR(SEARCH("N/A",AB11)))</formula>
    </cfRule>
    <cfRule type="cellIs" dxfId="748" priority="24" operator="equal">
      <formula>0</formula>
    </cfRule>
  </conditionalFormatting>
  <conditionalFormatting sqref="AB11:AB34">
    <cfRule type="cellIs" dxfId="747" priority="23" operator="greaterThanOrEqual">
      <formula>1185</formula>
    </cfRule>
  </conditionalFormatting>
  <conditionalFormatting sqref="AB11:AB34">
    <cfRule type="cellIs" dxfId="746" priority="22" operator="between">
      <formula>0.1</formula>
      <formula>1184</formula>
    </cfRule>
  </conditionalFormatting>
  <conditionalFormatting sqref="AO11:AO34 AN11:AN35">
    <cfRule type="cellIs" dxfId="745" priority="20" operator="equal">
      <formula>0</formula>
    </cfRule>
  </conditionalFormatting>
  <conditionalFormatting sqref="AO11:AO34 AN11:AN35">
    <cfRule type="cellIs" dxfId="744" priority="19" operator="greaterThan">
      <formula>1179</formula>
    </cfRule>
  </conditionalFormatting>
  <conditionalFormatting sqref="AO11:AO34 AN11:AN35">
    <cfRule type="cellIs" dxfId="743" priority="18" operator="greaterThan">
      <formula>99</formula>
    </cfRule>
  </conditionalFormatting>
  <conditionalFormatting sqref="AO11:AO34 AN11:AN35">
    <cfRule type="cellIs" dxfId="742" priority="17" operator="greaterThan">
      <formula>0.99</formula>
    </cfRule>
  </conditionalFormatting>
  <conditionalFormatting sqref="AQ11:AQ34">
    <cfRule type="cellIs" dxfId="741" priority="16" operator="equal">
      <formula>0</formula>
    </cfRule>
  </conditionalFormatting>
  <conditionalFormatting sqref="AQ11:AQ34">
    <cfRule type="cellIs" dxfId="740" priority="15" operator="greaterThan">
      <formula>1179</formula>
    </cfRule>
  </conditionalFormatting>
  <conditionalFormatting sqref="AQ11:AQ34">
    <cfRule type="cellIs" dxfId="739" priority="14" operator="greaterThan">
      <formula>99</formula>
    </cfRule>
  </conditionalFormatting>
  <conditionalFormatting sqref="AQ11:AQ34">
    <cfRule type="cellIs" dxfId="738" priority="13" operator="greaterThan">
      <formula>0.99</formula>
    </cfRule>
  </conditionalFormatting>
  <conditionalFormatting sqref="Z11:Z34">
    <cfRule type="containsText" dxfId="737" priority="9" operator="containsText" text="N/A">
      <formula>NOT(ISERROR(SEARCH("N/A",Z11)))</formula>
    </cfRule>
    <cfRule type="cellIs" dxfId="736" priority="12" operator="equal">
      <formula>0</formula>
    </cfRule>
  </conditionalFormatting>
  <conditionalFormatting sqref="Z11:Z34">
    <cfRule type="cellIs" dxfId="735" priority="11" operator="greaterThanOrEqual">
      <formula>1185</formula>
    </cfRule>
  </conditionalFormatting>
  <conditionalFormatting sqref="Z11:Z34">
    <cfRule type="cellIs" dxfId="734" priority="10" operator="between">
      <formula>0.1</formula>
      <formula>1184</formula>
    </cfRule>
  </conditionalFormatting>
  <conditionalFormatting sqref="AJ11:AN35">
    <cfRule type="cellIs" dxfId="733" priority="8" operator="equal">
      <formula>0</formula>
    </cfRule>
  </conditionalFormatting>
  <conditionalFormatting sqref="AJ11:AN35">
    <cfRule type="cellIs" dxfId="732" priority="7" operator="greaterThan">
      <formula>1179</formula>
    </cfRule>
  </conditionalFormatting>
  <conditionalFormatting sqref="AJ11:AN35">
    <cfRule type="cellIs" dxfId="731" priority="6" operator="greaterThan">
      <formula>99</formula>
    </cfRule>
  </conditionalFormatting>
  <conditionalFormatting sqref="AJ11:AN35">
    <cfRule type="cellIs" dxfId="730" priority="5" operator="greaterThan">
      <formula>0.99</formula>
    </cfRule>
  </conditionalFormatting>
  <conditionalFormatting sqref="AP11:AP34">
    <cfRule type="cellIs" dxfId="729" priority="4" operator="equal">
      <formula>0</formula>
    </cfRule>
  </conditionalFormatting>
  <conditionalFormatting sqref="AP11:AP34">
    <cfRule type="cellIs" dxfId="728" priority="3" operator="greaterThan">
      <formula>1179</formula>
    </cfRule>
  </conditionalFormatting>
  <conditionalFormatting sqref="AP11:AP34">
    <cfRule type="cellIs" dxfId="727" priority="2" operator="greaterThan">
      <formula>99</formula>
    </cfRule>
  </conditionalFormatting>
  <conditionalFormatting sqref="AP11:AP34">
    <cfRule type="cellIs" dxfId="726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5"/>
  <sheetViews>
    <sheetView topLeftCell="Q16" zoomScaleNormal="100" workbookViewId="0">
      <selection activeCell="A35" sqref="A35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128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167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70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70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42443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26632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168" t="s">
        <v>51</v>
      </c>
      <c r="V9" s="168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66" t="s">
        <v>55</v>
      </c>
      <c r="AG9" s="166" t="s">
        <v>56</v>
      </c>
      <c r="AH9" s="247" t="s">
        <v>57</v>
      </c>
      <c r="AI9" s="262" t="s">
        <v>58</v>
      </c>
      <c r="AJ9" s="168" t="s">
        <v>59</v>
      </c>
      <c r="AK9" s="168" t="s">
        <v>60</v>
      </c>
      <c r="AL9" s="168" t="s">
        <v>61</v>
      </c>
      <c r="AM9" s="168" t="s">
        <v>62</v>
      </c>
      <c r="AN9" s="168" t="s">
        <v>63</v>
      </c>
      <c r="AO9" s="168" t="s">
        <v>64</v>
      </c>
      <c r="AP9" s="168" t="s">
        <v>65</v>
      </c>
      <c r="AQ9" s="245" t="s">
        <v>66</v>
      </c>
      <c r="AR9" s="168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8" t="s">
        <v>72</v>
      </c>
      <c r="C10" s="168" t="s">
        <v>73</v>
      </c>
      <c r="D10" s="168" t="s">
        <v>74</v>
      </c>
      <c r="E10" s="168" t="s">
        <v>75</v>
      </c>
      <c r="F10" s="168" t="s">
        <v>74</v>
      </c>
      <c r="G10" s="168" t="s">
        <v>75</v>
      </c>
      <c r="H10" s="241"/>
      <c r="I10" s="168" t="s">
        <v>75</v>
      </c>
      <c r="J10" s="168" t="s">
        <v>75</v>
      </c>
      <c r="K10" s="168" t="s">
        <v>75</v>
      </c>
      <c r="L10" s="28" t="s">
        <v>29</v>
      </c>
      <c r="M10" s="244"/>
      <c r="N10" s="28" t="s">
        <v>29</v>
      </c>
      <c r="O10" s="246"/>
      <c r="P10" s="246"/>
      <c r="Q10" s="1">
        <f>'MAR 13'!Q34</f>
        <v>74144673</v>
      </c>
      <c r="R10" s="255"/>
      <c r="S10" s="256"/>
      <c r="T10" s="257"/>
      <c r="U10" s="168" t="s">
        <v>75</v>
      </c>
      <c r="V10" s="168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13'!$AG$34</f>
        <v>44797348</v>
      </c>
      <c r="AH10" s="247"/>
      <c r="AI10" s="263"/>
      <c r="AJ10" s="168" t="s">
        <v>84</v>
      </c>
      <c r="AK10" s="168" t="s">
        <v>84</v>
      </c>
      <c r="AL10" s="168" t="s">
        <v>84</v>
      </c>
      <c r="AM10" s="168" t="s">
        <v>84</v>
      </c>
      <c r="AN10" s="168" t="s">
        <v>84</v>
      </c>
      <c r="AO10" s="168" t="s">
        <v>84</v>
      </c>
      <c r="AP10" s="1">
        <f>'MAR 13'!$AP$34</f>
        <v>10435819</v>
      </c>
      <c r="AQ10" s="246"/>
      <c r="AR10" s="169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9</v>
      </c>
      <c r="E11" s="41">
        <f t="shared" ref="E11:E34" si="0">D11/1.42</f>
        <v>6.3380281690140849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135</v>
      </c>
      <c r="P11" s="111">
        <v>104</v>
      </c>
      <c r="Q11" s="111">
        <v>74148986</v>
      </c>
      <c r="R11" s="46">
        <f>IF(ISBLANK(Q11),"-",Q11-Q10)</f>
        <v>4313</v>
      </c>
      <c r="S11" s="47">
        <f>R11*24/1000</f>
        <v>103.512</v>
      </c>
      <c r="T11" s="47">
        <f>R11/1000</f>
        <v>4.3129999999999997</v>
      </c>
      <c r="U11" s="112">
        <v>6</v>
      </c>
      <c r="V11" s="112">
        <f t="shared" ref="V11:V34" si="1">U11</f>
        <v>6</v>
      </c>
      <c r="W11" s="113" t="s">
        <v>124</v>
      </c>
      <c r="X11" s="115">
        <v>0</v>
      </c>
      <c r="Y11" s="115">
        <v>0</v>
      </c>
      <c r="Z11" s="115">
        <v>1017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44798124</v>
      </c>
      <c r="AH11" s="49">
        <f>IF(ISBLANK(AG11),"-",AG11-AG10)</f>
        <v>776</v>
      </c>
      <c r="AI11" s="50">
        <f>AH11/T11</f>
        <v>179.92116856016696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0.51</v>
      </c>
      <c r="AP11" s="115">
        <v>10437110</v>
      </c>
      <c r="AQ11" s="115">
        <f t="shared" ref="AQ11:AQ34" si="2">AP11-AP10</f>
        <v>1291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11</v>
      </c>
      <c r="E12" s="41">
        <f t="shared" si="0"/>
        <v>7.746478873239437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135</v>
      </c>
      <c r="P12" s="111">
        <v>117</v>
      </c>
      <c r="Q12" s="111">
        <v>74153072</v>
      </c>
      <c r="R12" s="46">
        <f t="shared" ref="R12:R34" si="5">IF(ISBLANK(Q12),"-",Q12-Q11)</f>
        <v>4086</v>
      </c>
      <c r="S12" s="47">
        <f t="shared" ref="S12:S34" si="6">R12*24/1000</f>
        <v>98.063999999999993</v>
      </c>
      <c r="T12" s="47">
        <f t="shared" ref="T12:T34" si="7">R12/1000</f>
        <v>4.0860000000000003</v>
      </c>
      <c r="U12" s="112">
        <v>7.5</v>
      </c>
      <c r="V12" s="112">
        <f t="shared" si="1"/>
        <v>7.5</v>
      </c>
      <c r="W12" s="113" t="s">
        <v>124</v>
      </c>
      <c r="X12" s="115">
        <v>0</v>
      </c>
      <c r="Y12" s="115">
        <v>0</v>
      </c>
      <c r="Z12" s="115">
        <v>967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44798836</v>
      </c>
      <c r="AH12" s="49">
        <f>IF(ISBLANK(AG12),"-",AG12-AG11)</f>
        <v>712</v>
      </c>
      <c r="AI12" s="50">
        <f t="shared" ref="AI12:AI34" si="8">AH12/T12</f>
        <v>174.25354870288788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0.51</v>
      </c>
      <c r="AP12" s="115">
        <v>10438492</v>
      </c>
      <c r="AQ12" s="115">
        <f t="shared" si="2"/>
        <v>1382</v>
      </c>
      <c r="AR12" s="118">
        <v>1.2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12</v>
      </c>
      <c r="E13" s="41">
        <f t="shared" si="0"/>
        <v>8.4507042253521139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128</v>
      </c>
      <c r="P13" s="111">
        <v>93</v>
      </c>
      <c r="Q13" s="111">
        <v>74157143</v>
      </c>
      <c r="R13" s="46">
        <f t="shared" si="5"/>
        <v>4071</v>
      </c>
      <c r="S13" s="47">
        <f t="shared" si="6"/>
        <v>97.703999999999994</v>
      </c>
      <c r="T13" s="47">
        <f t="shared" si="7"/>
        <v>4.0709999999999997</v>
      </c>
      <c r="U13" s="112">
        <v>9</v>
      </c>
      <c r="V13" s="112">
        <f t="shared" si="1"/>
        <v>9</v>
      </c>
      <c r="W13" s="113" t="s">
        <v>124</v>
      </c>
      <c r="X13" s="115">
        <v>0</v>
      </c>
      <c r="Y13" s="115">
        <v>0</v>
      </c>
      <c r="Z13" s="115">
        <v>946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44799540</v>
      </c>
      <c r="AH13" s="49">
        <f>IF(ISBLANK(AG13),"-",AG13-AG12)</f>
        <v>704</v>
      </c>
      <c r="AI13" s="50">
        <f t="shared" si="8"/>
        <v>172.9304839105871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0.51</v>
      </c>
      <c r="AP13" s="115">
        <v>10439903</v>
      </c>
      <c r="AQ13" s="115">
        <f t="shared" si="2"/>
        <v>1411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12</v>
      </c>
      <c r="E14" s="41">
        <f t="shared" si="0"/>
        <v>8.4507042253521139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95</v>
      </c>
      <c r="P14" s="111">
        <v>93</v>
      </c>
      <c r="Q14" s="111">
        <v>74161008</v>
      </c>
      <c r="R14" s="46">
        <f t="shared" si="5"/>
        <v>3865</v>
      </c>
      <c r="S14" s="47">
        <f t="shared" si="6"/>
        <v>92.76</v>
      </c>
      <c r="T14" s="47">
        <f t="shared" si="7"/>
        <v>3.8650000000000002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946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44800220</v>
      </c>
      <c r="AH14" s="49">
        <f t="shared" ref="AH14:AH34" si="9">IF(ISBLANK(AG14),"-",AG14-AG13)</f>
        <v>680</v>
      </c>
      <c r="AI14" s="50">
        <f t="shared" si="8"/>
        <v>175.93790426908149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0.51</v>
      </c>
      <c r="AP14" s="115">
        <v>10440565</v>
      </c>
      <c r="AQ14" s="115">
        <f t="shared" si="2"/>
        <v>662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12</v>
      </c>
      <c r="E15" s="41">
        <f t="shared" si="0"/>
        <v>8.4507042253521139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114</v>
      </c>
      <c r="P15" s="111">
        <v>116</v>
      </c>
      <c r="Q15" s="111">
        <v>74165338</v>
      </c>
      <c r="R15" s="46">
        <f t="shared" si="5"/>
        <v>4330</v>
      </c>
      <c r="S15" s="47">
        <f t="shared" si="6"/>
        <v>103.92</v>
      </c>
      <c r="T15" s="47">
        <f t="shared" si="7"/>
        <v>4.33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967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44800936</v>
      </c>
      <c r="AH15" s="49">
        <f t="shared" si="9"/>
        <v>716</v>
      </c>
      <c r="AI15" s="50">
        <f t="shared" si="8"/>
        <v>165.3579676674365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</v>
      </c>
      <c r="AP15" s="115">
        <v>10440565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11</v>
      </c>
      <c r="E16" s="41">
        <f t="shared" si="0"/>
        <v>7.746478873239437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128</v>
      </c>
      <c r="P16" s="111">
        <v>124</v>
      </c>
      <c r="Q16" s="111">
        <v>74170358</v>
      </c>
      <c r="R16" s="46">
        <f t="shared" si="5"/>
        <v>5020</v>
      </c>
      <c r="S16" s="47">
        <f t="shared" si="6"/>
        <v>120.48</v>
      </c>
      <c r="T16" s="47">
        <f t="shared" si="7"/>
        <v>5.0199999999999996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1188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44801824</v>
      </c>
      <c r="AH16" s="49">
        <f t="shared" si="9"/>
        <v>888</v>
      </c>
      <c r="AI16" s="50">
        <f t="shared" si="8"/>
        <v>176.89243027888449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10440565</v>
      </c>
      <c r="AQ16" s="115">
        <v>0</v>
      </c>
      <c r="AR16" s="53">
        <v>0.95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134</v>
      </c>
      <c r="P17" s="111">
        <v>144</v>
      </c>
      <c r="Q17" s="111">
        <v>74176446</v>
      </c>
      <c r="R17" s="46">
        <f t="shared" si="5"/>
        <v>6088</v>
      </c>
      <c r="S17" s="47">
        <f t="shared" si="6"/>
        <v>146.11199999999999</v>
      </c>
      <c r="T17" s="47">
        <f t="shared" si="7"/>
        <v>6.0880000000000001</v>
      </c>
      <c r="U17" s="112">
        <v>9.1999999999999993</v>
      </c>
      <c r="V17" s="112">
        <f t="shared" si="1"/>
        <v>9.1999999999999993</v>
      </c>
      <c r="W17" s="113" t="s">
        <v>130</v>
      </c>
      <c r="X17" s="115">
        <v>1049</v>
      </c>
      <c r="Y17" s="115">
        <v>0</v>
      </c>
      <c r="Z17" s="115">
        <v>1187</v>
      </c>
      <c r="AA17" s="115">
        <v>1185</v>
      </c>
      <c r="AB17" s="115">
        <v>1186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44803164</v>
      </c>
      <c r="AH17" s="49">
        <f t="shared" si="9"/>
        <v>1340</v>
      </c>
      <c r="AI17" s="50">
        <f t="shared" si="8"/>
        <v>220.10512483574243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10440565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136</v>
      </c>
      <c r="P18" s="111">
        <v>150</v>
      </c>
      <c r="Q18" s="111">
        <v>74182679</v>
      </c>
      <c r="R18" s="46">
        <f t="shared" si="5"/>
        <v>6233</v>
      </c>
      <c r="S18" s="47">
        <f t="shared" si="6"/>
        <v>149.59200000000001</v>
      </c>
      <c r="T18" s="47">
        <f t="shared" si="7"/>
        <v>6.2329999999999997</v>
      </c>
      <c r="U18" s="112">
        <v>8.5</v>
      </c>
      <c r="V18" s="112">
        <f t="shared" si="1"/>
        <v>8.5</v>
      </c>
      <c r="W18" s="113" t="s">
        <v>130</v>
      </c>
      <c r="X18" s="115">
        <v>1078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44804548</v>
      </c>
      <c r="AH18" s="49">
        <f t="shared" si="9"/>
        <v>1384</v>
      </c>
      <c r="AI18" s="50">
        <f t="shared" si="8"/>
        <v>222.04395957003049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10440565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136</v>
      </c>
      <c r="P19" s="111">
        <v>146</v>
      </c>
      <c r="Q19" s="111">
        <v>74188986</v>
      </c>
      <c r="R19" s="46">
        <f t="shared" si="5"/>
        <v>6307</v>
      </c>
      <c r="S19" s="47">
        <f t="shared" si="6"/>
        <v>151.36799999999999</v>
      </c>
      <c r="T19" s="47">
        <f t="shared" si="7"/>
        <v>6.3070000000000004</v>
      </c>
      <c r="U19" s="112">
        <v>7.7</v>
      </c>
      <c r="V19" s="112">
        <v>9.1</v>
      </c>
      <c r="W19" s="113" t="s">
        <v>130</v>
      </c>
      <c r="X19" s="115">
        <v>1078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44805940</v>
      </c>
      <c r="AH19" s="49">
        <f t="shared" si="9"/>
        <v>1392</v>
      </c>
      <c r="AI19" s="50">
        <f t="shared" si="8"/>
        <v>220.70715078484221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10440565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6</v>
      </c>
      <c r="E20" s="41">
        <f t="shared" si="0"/>
        <v>4.2253521126760569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138</v>
      </c>
      <c r="P20" s="111">
        <v>153</v>
      </c>
      <c r="Q20" s="111">
        <v>74195225</v>
      </c>
      <c r="R20" s="46">
        <f t="shared" si="5"/>
        <v>6239</v>
      </c>
      <c r="S20" s="47">
        <f t="shared" si="6"/>
        <v>149.73599999999999</v>
      </c>
      <c r="T20" s="47">
        <f t="shared" si="7"/>
        <v>6.2389999999999999</v>
      </c>
      <c r="U20" s="112">
        <v>7.1</v>
      </c>
      <c r="V20" s="112">
        <f t="shared" si="1"/>
        <v>7.1</v>
      </c>
      <c r="W20" s="113" t="s">
        <v>130</v>
      </c>
      <c r="X20" s="115">
        <v>1046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44807324</v>
      </c>
      <c r="AH20" s="49">
        <f t="shared" si="9"/>
        <v>1384</v>
      </c>
      <c r="AI20" s="50">
        <f t="shared" si="8"/>
        <v>221.83042154191378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10440565</v>
      </c>
      <c r="AQ20" s="115">
        <f t="shared" si="2"/>
        <v>0</v>
      </c>
      <c r="AR20" s="53">
        <v>1.04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6</v>
      </c>
      <c r="E21" s="41">
        <f t="shared" si="0"/>
        <v>4.2253521126760569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140</v>
      </c>
      <c r="P21" s="111">
        <v>149</v>
      </c>
      <c r="Q21" s="111">
        <v>74201425</v>
      </c>
      <c r="R21" s="46">
        <f t="shared" si="5"/>
        <v>6200</v>
      </c>
      <c r="S21" s="47">
        <f t="shared" si="6"/>
        <v>148.80000000000001</v>
      </c>
      <c r="T21" s="47">
        <f t="shared" si="7"/>
        <v>6.2</v>
      </c>
      <c r="U21" s="112">
        <v>6.6</v>
      </c>
      <c r="V21" s="112">
        <f t="shared" si="1"/>
        <v>6.6</v>
      </c>
      <c r="W21" s="113" t="s">
        <v>130</v>
      </c>
      <c r="X21" s="115">
        <v>1046</v>
      </c>
      <c r="Y21" s="115">
        <v>0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44808704</v>
      </c>
      <c r="AH21" s="49">
        <f t="shared" si="9"/>
        <v>1380</v>
      </c>
      <c r="AI21" s="50">
        <f t="shared" si="8"/>
        <v>222.58064516129031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10440565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8</v>
      </c>
      <c r="E22" s="41">
        <f t="shared" si="0"/>
        <v>5.6338028169014089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141</v>
      </c>
      <c r="P22" s="111">
        <v>144</v>
      </c>
      <c r="Q22" s="111">
        <v>74207560</v>
      </c>
      <c r="R22" s="46">
        <f t="shared" si="5"/>
        <v>6135</v>
      </c>
      <c r="S22" s="47">
        <f t="shared" si="6"/>
        <v>147.24</v>
      </c>
      <c r="T22" s="47">
        <f t="shared" si="7"/>
        <v>6.1349999999999998</v>
      </c>
      <c r="U22" s="112">
        <v>6.1</v>
      </c>
      <c r="V22" s="112">
        <f t="shared" si="1"/>
        <v>6.1</v>
      </c>
      <c r="W22" s="113" t="s">
        <v>130</v>
      </c>
      <c r="X22" s="115">
        <v>1016</v>
      </c>
      <c r="Y22" s="115">
        <v>0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44810068</v>
      </c>
      <c r="AH22" s="49">
        <f t="shared" si="9"/>
        <v>1364</v>
      </c>
      <c r="AI22" s="50">
        <f t="shared" si="8"/>
        <v>222.33088834555829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10440565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6</v>
      </c>
      <c r="E23" s="41">
        <f t="shared" si="0"/>
        <v>4.2253521126760569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137</v>
      </c>
      <c r="P23" s="111">
        <v>140</v>
      </c>
      <c r="Q23" s="111">
        <v>74213503</v>
      </c>
      <c r="R23" s="46">
        <f t="shared" si="5"/>
        <v>5943</v>
      </c>
      <c r="S23" s="47">
        <f t="shared" si="6"/>
        <v>142.63200000000001</v>
      </c>
      <c r="T23" s="47">
        <f t="shared" si="7"/>
        <v>5.9429999999999996</v>
      </c>
      <c r="U23" s="112">
        <v>5.8</v>
      </c>
      <c r="V23" s="112">
        <f t="shared" si="1"/>
        <v>5.8</v>
      </c>
      <c r="W23" s="113" t="s">
        <v>130</v>
      </c>
      <c r="X23" s="115">
        <v>1016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44811404</v>
      </c>
      <c r="AH23" s="49">
        <f t="shared" si="9"/>
        <v>1336</v>
      </c>
      <c r="AI23" s="50">
        <f t="shared" si="8"/>
        <v>224.8022884065287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10440565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5</v>
      </c>
      <c r="E24" s="41">
        <f t="shared" si="0"/>
        <v>3.5211267605633805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133</v>
      </c>
      <c r="P24" s="111">
        <v>136</v>
      </c>
      <c r="Q24" s="111">
        <v>74219351</v>
      </c>
      <c r="R24" s="46">
        <f t="shared" si="5"/>
        <v>5848</v>
      </c>
      <c r="S24" s="47">
        <f t="shared" si="6"/>
        <v>140.352</v>
      </c>
      <c r="T24" s="47">
        <f t="shared" si="7"/>
        <v>5.8479999999999999</v>
      </c>
      <c r="U24" s="112">
        <v>5.5</v>
      </c>
      <c r="V24" s="112">
        <f t="shared" si="1"/>
        <v>5.5</v>
      </c>
      <c r="W24" s="113" t="s">
        <v>130</v>
      </c>
      <c r="X24" s="115">
        <v>1006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44812724</v>
      </c>
      <c r="AH24" s="49">
        <f>IF(ISBLANK(AG24),"-",AG24-AG23)</f>
        <v>1320</v>
      </c>
      <c r="AI24" s="50">
        <f t="shared" si="8"/>
        <v>225.71819425444596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10440565</v>
      </c>
      <c r="AQ24" s="115">
        <f t="shared" si="2"/>
        <v>0</v>
      </c>
      <c r="AR24" s="53">
        <v>1.26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6</v>
      </c>
      <c r="E25" s="41">
        <f t="shared" si="0"/>
        <v>4.2253521126760569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137</v>
      </c>
      <c r="P25" s="111">
        <v>136</v>
      </c>
      <c r="Q25" s="111">
        <v>74225163</v>
      </c>
      <c r="R25" s="46">
        <f t="shared" si="5"/>
        <v>5812</v>
      </c>
      <c r="S25" s="47">
        <f t="shared" si="6"/>
        <v>139.488</v>
      </c>
      <c r="T25" s="47">
        <f t="shared" si="7"/>
        <v>5.8120000000000003</v>
      </c>
      <c r="U25" s="112">
        <v>5.3</v>
      </c>
      <c r="V25" s="112">
        <f t="shared" si="1"/>
        <v>5.3</v>
      </c>
      <c r="W25" s="113" t="s">
        <v>130</v>
      </c>
      <c r="X25" s="115">
        <v>1004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44814060</v>
      </c>
      <c r="AH25" s="49">
        <f t="shared" si="9"/>
        <v>1336</v>
      </c>
      <c r="AI25" s="50">
        <f t="shared" si="8"/>
        <v>229.86923606331726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10440565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7</v>
      </c>
      <c r="E26" s="41">
        <f t="shared" si="0"/>
        <v>4.9295774647887329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137</v>
      </c>
      <c r="P26" s="111">
        <v>140</v>
      </c>
      <c r="Q26" s="111">
        <v>74230831</v>
      </c>
      <c r="R26" s="46">
        <f t="shared" si="5"/>
        <v>5668</v>
      </c>
      <c r="S26" s="47">
        <f t="shared" si="6"/>
        <v>136.03200000000001</v>
      </c>
      <c r="T26" s="47">
        <f t="shared" si="7"/>
        <v>5.6680000000000001</v>
      </c>
      <c r="U26" s="112">
        <v>5.0999999999999996</v>
      </c>
      <c r="V26" s="112">
        <f t="shared" si="1"/>
        <v>5.0999999999999996</v>
      </c>
      <c r="W26" s="113" t="s">
        <v>130</v>
      </c>
      <c r="X26" s="115">
        <v>1005</v>
      </c>
      <c r="Y26" s="115">
        <v>0</v>
      </c>
      <c r="Z26" s="115">
        <v>1167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44815332</v>
      </c>
      <c r="AH26" s="49">
        <f t="shared" si="9"/>
        <v>1272</v>
      </c>
      <c r="AI26" s="50">
        <f t="shared" si="8"/>
        <v>224.41778405081158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10440565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6</v>
      </c>
      <c r="E27" s="41">
        <f t="shared" si="0"/>
        <v>4.2253521126760569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136</v>
      </c>
      <c r="P27" s="111">
        <v>140</v>
      </c>
      <c r="Q27" s="111">
        <v>74236690</v>
      </c>
      <c r="R27" s="46">
        <f t="shared" si="5"/>
        <v>5859</v>
      </c>
      <c r="S27" s="47">
        <f t="shared" si="6"/>
        <v>140.61600000000001</v>
      </c>
      <c r="T27" s="47">
        <f t="shared" si="7"/>
        <v>5.859</v>
      </c>
      <c r="U27" s="112">
        <v>4.9000000000000004</v>
      </c>
      <c r="V27" s="112">
        <f t="shared" si="1"/>
        <v>4.9000000000000004</v>
      </c>
      <c r="W27" s="113" t="s">
        <v>130</v>
      </c>
      <c r="X27" s="115">
        <v>1005</v>
      </c>
      <c r="Y27" s="115">
        <v>0</v>
      </c>
      <c r="Z27" s="115">
        <v>1168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44816668</v>
      </c>
      <c r="AH27" s="49">
        <f t="shared" si="9"/>
        <v>1336</v>
      </c>
      <c r="AI27" s="50">
        <f t="shared" si="8"/>
        <v>228.0252602833248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10440565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5</v>
      </c>
      <c r="E28" s="41">
        <f t="shared" si="0"/>
        <v>3.5211267605633805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135</v>
      </c>
      <c r="P28" s="111">
        <v>135</v>
      </c>
      <c r="Q28" s="111">
        <v>74242523</v>
      </c>
      <c r="R28" s="46">
        <f t="shared" si="5"/>
        <v>5833</v>
      </c>
      <c r="S28" s="47">
        <f t="shared" si="6"/>
        <v>139.99199999999999</v>
      </c>
      <c r="T28" s="47">
        <f t="shared" si="7"/>
        <v>5.8330000000000002</v>
      </c>
      <c r="U28" s="112">
        <v>4.7</v>
      </c>
      <c r="V28" s="112">
        <f t="shared" si="1"/>
        <v>4.7</v>
      </c>
      <c r="W28" s="113" t="s">
        <v>130</v>
      </c>
      <c r="X28" s="115">
        <v>1006</v>
      </c>
      <c r="Y28" s="115">
        <v>0</v>
      </c>
      <c r="Z28" s="115">
        <v>1167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44817980</v>
      </c>
      <c r="AH28" s="49">
        <f t="shared" si="9"/>
        <v>1312</v>
      </c>
      <c r="AI28" s="50">
        <f t="shared" si="8"/>
        <v>224.92713869363962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10440565</v>
      </c>
      <c r="AQ28" s="115">
        <f t="shared" si="2"/>
        <v>0</v>
      </c>
      <c r="AR28" s="53">
        <v>1.05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5</v>
      </c>
      <c r="E29" s="41">
        <f t="shared" si="0"/>
        <v>3.5211267605633805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136</v>
      </c>
      <c r="P29" s="111">
        <v>137</v>
      </c>
      <c r="Q29" s="111">
        <v>74248318</v>
      </c>
      <c r="R29" s="46">
        <f t="shared" si="5"/>
        <v>5795</v>
      </c>
      <c r="S29" s="47">
        <f t="shared" si="6"/>
        <v>139.08000000000001</v>
      </c>
      <c r="T29" s="47">
        <f t="shared" si="7"/>
        <v>5.7949999999999999</v>
      </c>
      <c r="U29" s="112">
        <v>4.5</v>
      </c>
      <c r="V29" s="112">
        <f t="shared" si="1"/>
        <v>4.5</v>
      </c>
      <c r="W29" s="113" t="s">
        <v>130</v>
      </c>
      <c r="X29" s="115">
        <v>996</v>
      </c>
      <c r="Y29" s="115">
        <v>0</v>
      </c>
      <c r="Z29" s="115">
        <v>1167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44819288</v>
      </c>
      <c r="AH29" s="49">
        <f t="shared" si="9"/>
        <v>1308</v>
      </c>
      <c r="AI29" s="50">
        <f t="shared" si="8"/>
        <v>225.71182053494391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10440565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6</v>
      </c>
      <c r="E30" s="41">
        <f t="shared" si="0"/>
        <v>4.2253521126760569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116</v>
      </c>
      <c r="P30" s="111">
        <v>131</v>
      </c>
      <c r="Q30" s="111">
        <v>74253757</v>
      </c>
      <c r="R30" s="46">
        <f t="shared" si="5"/>
        <v>5439</v>
      </c>
      <c r="S30" s="47">
        <f t="shared" si="6"/>
        <v>130.536</v>
      </c>
      <c r="T30" s="47">
        <f t="shared" si="7"/>
        <v>5.4390000000000001</v>
      </c>
      <c r="U30" s="112">
        <v>3.8</v>
      </c>
      <c r="V30" s="112">
        <f t="shared" si="1"/>
        <v>3.8</v>
      </c>
      <c r="W30" s="113" t="s">
        <v>135</v>
      </c>
      <c r="X30" s="115">
        <v>1048</v>
      </c>
      <c r="Y30" s="115">
        <v>0</v>
      </c>
      <c r="Z30" s="115">
        <v>0</v>
      </c>
      <c r="AA30" s="115">
        <v>1185</v>
      </c>
      <c r="AB30" s="115">
        <v>1188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44820364</v>
      </c>
      <c r="AH30" s="49">
        <f t="shared" si="9"/>
        <v>1076</v>
      </c>
      <c r="AI30" s="50">
        <f t="shared" si="8"/>
        <v>197.83048354476927</v>
      </c>
      <c r="AJ30" s="98">
        <v>1</v>
      </c>
      <c r="AK30" s="98">
        <v>0</v>
      </c>
      <c r="AL30" s="98">
        <v>0</v>
      </c>
      <c r="AM30" s="98">
        <v>1</v>
      </c>
      <c r="AN30" s="98">
        <v>1</v>
      </c>
      <c r="AO30" s="98">
        <v>0</v>
      </c>
      <c r="AP30" s="115">
        <v>10440565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8</v>
      </c>
      <c r="E31" s="41">
        <f t="shared" si="0"/>
        <v>5.6338028169014089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115</v>
      </c>
      <c r="P31" s="111">
        <v>126</v>
      </c>
      <c r="Q31" s="111">
        <v>74259067</v>
      </c>
      <c r="R31" s="46">
        <f t="shared" si="5"/>
        <v>5310</v>
      </c>
      <c r="S31" s="47">
        <f t="shared" si="6"/>
        <v>127.44</v>
      </c>
      <c r="T31" s="47">
        <f t="shared" si="7"/>
        <v>5.31</v>
      </c>
      <c r="U31" s="112">
        <v>3.3</v>
      </c>
      <c r="V31" s="112">
        <f t="shared" si="1"/>
        <v>3.3</v>
      </c>
      <c r="W31" s="113" t="s">
        <v>135</v>
      </c>
      <c r="X31" s="115">
        <v>1027</v>
      </c>
      <c r="Y31" s="115">
        <v>0</v>
      </c>
      <c r="Z31" s="115">
        <v>0</v>
      </c>
      <c r="AA31" s="115">
        <v>1185</v>
      </c>
      <c r="AB31" s="115">
        <v>1188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44821404</v>
      </c>
      <c r="AH31" s="49">
        <f t="shared" si="9"/>
        <v>1040</v>
      </c>
      <c r="AI31" s="50">
        <f t="shared" si="8"/>
        <v>195.85687382297553</v>
      </c>
      <c r="AJ31" s="98">
        <v>1</v>
      </c>
      <c r="AK31" s="98">
        <v>0</v>
      </c>
      <c r="AL31" s="98">
        <v>0</v>
      </c>
      <c r="AM31" s="98">
        <v>1</v>
      </c>
      <c r="AN31" s="98">
        <v>1</v>
      </c>
      <c r="AO31" s="98">
        <v>0</v>
      </c>
      <c r="AP31" s="115">
        <v>10440565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9</v>
      </c>
      <c r="E32" s="41">
        <f t="shared" si="0"/>
        <v>6.3380281690140849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119</v>
      </c>
      <c r="P32" s="111">
        <v>130</v>
      </c>
      <c r="Q32" s="111">
        <v>74264206</v>
      </c>
      <c r="R32" s="46">
        <f t="shared" si="5"/>
        <v>5139</v>
      </c>
      <c r="S32" s="47">
        <f t="shared" si="6"/>
        <v>123.336</v>
      </c>
      <c r="T32" s="47">
        <f t="shared" si="7"/>
        <v>5.1390000000000002</v>
      </c>
      <c r="U32" s="112">
        <v>2.8</v>
      </c>
      <c r="V32" s="112">
        <f t="shared" si="1"/>
        <v>2.8</v>
      </c>
      <c r="W32" s="113" t="s">
        <v>135</v>
      </c>
      <c r="X32" s="115">
        <v>1027</v>
      </c>
      <c r="Y32" s="115">
        <v>0</v>
      </c>
      <c r="Z32" s="115">
        <v>1188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44822408</v>
      </c>
      <c r="AH32" s="49">
        <f t="shared" si="9"/>
        <v>1004</v>
      </c>
      <c r="AI32" s="50">
        <f t="shared" si="8"/>
        <v>195.36874878381008</v>
      </c>
      <c r="AJ32" s="98">
        <v>1</v>
      </c>
      <c r="AK32" s="98">
        <v>0</v>
      </c>
      <c r="AL32" s="98">
        <v>1</v>
      </c>
      <c r="AM32" s="98">
        <v>1</v>
      </c>
      <c r="AN32" s="98">
        <v>0</v>
      </c>
      <c r="AO32" s="98">
        <v>0</v>
      </c>
      <c r="AP32" s="115">
        <v>10440565</v>
      </c>
      <c r="AQ32" s="115">
        <f t="shared" si="2"/>
        <v>0</v>
      </c>
      <c r="AR32" s="53">
        <v>0.99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6</v>
      </c>
      <c r="E33" s="41">
        <f t="shared" si="0"/>
        <v>4.2253521126760569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132</v>
      </c>
      <c r="P33" s="111">
        <v>111</v>
      </c>
      <c r="Q33" s="111">
        <v>74268887</v>
      </c>
      <c r="R33" s="46">
        <f t="shared" si="5"/>
        <v>4681</v>
      </c>
      <c r="S33" s="47">
        <f t="shared" si="6"/>
        <v>112.34399999999999</v>
      </c>
      <c r="T33" s="47">
        <f t="shared" si="7"/>
        <v>4.681</v>
      </c>
      <c r="U33" s="112">
        <v>3.5</v>
      </c>
      <c r="V33" s="112">
        <f t="shared" si="1"/>
        <v>3.5</v>
      </c>
      <c r="W33" s="113" t="s">
        <v>124</v>
      </c>
      <c r="X33" s="115">
        <v>0</v>
      </c>
      <c r="Y33" s="115">
        <v>0</v>
      </c>
      <c r="Z33" s="115">
        <v>1098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44823244</v>
      </c>
      <c r="AH33" s="49">
        <f t="shared" si="9"/>
        <v>836</v>
      </c>
      <c r="AI33" s="50">
        <f t="shared" si="8"/>
        <v>178.59431745353558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0.46</v>
      </c>
      <c r="AP33" s="115">
        <v>10441369</v>
      </c>
      <c r="AQ33" s="115">
        <f t="shared" si="2"/>
        <v>804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8</v>
      </c>
      <c r="E34" s="41">
        <f t="shared" si="0"/>
        <v>5.6338028169014089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137</v>
      </c>
      <c r="P34" s="111">
        <v>101</v>
      </c>
      <c r="Q34" s="111">
        <v>74273091</v>
      </c>
      <c r="R34" s="46">
        <f t="shared" si="5"/>
        <v>4204</v>
      </c>
      <c r="S34" s="47">
        <f t="shared" si="6"/>
        <v>100.896</v>
      </c>
      <c r="T34" s="47">
        <f t="shared" si="7"/>
        <v>4.2039999999999997</v>
      </c>
      <c r="U34" s="112">
        <v>5</v>
      </c>
      <c r="V34" s="112">
        <f t="shared" si="1"/>
        <v>5</v>
      </c>
      <c r="W34" s="113" t="s">
        <v>124</v>
      </c>
      <c r="X34" s="115">
        <v>0</v>
      </c>
      <c r="Y34" s="115">
        <v>0</v>
      </c>
      <c r="Z34" s="115">
        <v>1097</v>
      </c>
      <c r="AA34" s="115">
        <v>0</v>
      </c>
      <c r="AB34" s="115">
        <v>1097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44823980</v>
      </c>
      <c r="AH34" s="49">
        <f t="shared" si="9"/>
        <v>736</v>
      </c>
      <c r="AI34" s="50">
        <f t="shared" si="8"/>
        <v>175.07136060894388</v>
      </c>
      <c r="AJ34" s="98">
        <v>0</v>
      </c>
      <c r="AK34" s="98">
        <v>0</v>
      </c>
      <c r="AL34" s="98">
        <v>1</v>
      </c>
      <c r="AM34" s="98">
        <v>0</v>
      </c>
      <c r="AN34" s="98">
        <v>1</v>
      </c>
      <c r="AO34" s="98">
        <v>0.46</v>
      </c>
      <c r="AP34" s="115">
        <v>10442591</v>
      </c>
      <c r="AQ34" s="115">
        <f t="shared" si="2"/>
        <v>1222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128418</v>
      </c>
      <c r="S35" s="65">
        <f>AVERAGE(S11:S34)</f>
        <v>128.41800000000003</v>
      </c>
      <c r="T35" s="65">
        <f>SUM(T11:T34)</f>
        <v>128.41800000000001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26632</v>
      </c>
      <c r="AH35" s="67">
        <f>SUM(AH11:AH34)</f>
        <v>26632</v>
      </c>
      <c r="AI35" s="68">
        <f>$AH$35/$T35</f>
        <v>207.38525751841641</v>
      </c>
      <c r="AJ35" s="98"/>
      <c r="AK35" s="98"/>
      <c r="AL35" s="98"/>
      <c r="AM35" s="98"/>
      <c r="AN35" s="98"/>
      <c r="AO35" s="69"/>
      <c r="AP35" s="70">
        <f>AP34-AP10</f>
        <v>6772</v>
      </c>
      <c r="AQ35" s="71">
        <f>SUM(AQ11:AQ34)</f>
        <v>6772</v>
      </c>
      <c r="AR35" s="72">
        <f>AVERAGE(AR11:AR34)</f>
        <v>1.0816666666666668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8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198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199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8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8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145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146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37" t="s">
        <v>200</v>
      </c>
      <c r="C46" s="136"/>
      <c r="D46" s="138"/>
      <c r="E46" s="136"/>
      <c r="F46" s="136"/>
      <c r="G46" s="136"/>
      <c r="H46" s="136"/>
      <c r="I46" s="136"/>
      <c r="J46" s="136"/>
      <c r="K46" s="136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148" t="s">
        <v>138</v>
      </c>
      <c r="C47" s="131"/>
      <c r="D47" s="132"/>
      <c r="E47" s="131"/>
      <c r="F47" s="131"/>
      <c r="G47" s="131"/>
      <c r="H47" s="131"/>
      <c r="I47" s="131"/>
      <c r="J47" s="131"/>
      <c r="K47" s="131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148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144</v>
      </c>
      <c r="C49" s="145"/>
      <c r="D49" s="128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48" t="s">
        <v>141</v>
      </c>
      <c r="C50" s="145"/>
      <c r="D50" s="150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77" t="s">
        <v>203</v>
      </c>
      <c r="C51" s="178"/>
      <c r="D51" s="179"/>
      <c r="E51" s="178"/>
      <c r="F51" s="178"/>
      <c r="G51" s="131"/>
      <c r="H51" s="131"/>
      <c r="I51" s="131"/>
      <c r="J51" s="131"/>
      <c r="K51" s="131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77" t="s">
        <v>202</v>
      </c>
      <c r="C52" s="180"/>
      <c r="D52" s="181"/>
      <c r="E52" s="180"/>
      <c r="F52" s="180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77" t="s">
        <v>142</v>
      </c>
      <c r="C53" s="178"/>
      <c r="D53" s="179"/>
      <c r="E53" s="178"/>
      <c r="F53" s="178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8" t="s">
        <v>143</v>
      </c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49" t="s">
        <v>201</v>
      </c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77" t="s">
        <v>204</v>
      </c>
      <c r="C56" s="178"/>
      <c r="D56" s="179"/>
      <c r="E56" s="178"/>
      <c r="F56" s="178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77" t="s">
        <v>205</v>
      </c>
      <c r="C57" s="178"/>
      <c r="D57" s="179"/>
      <c r="E57" s="178"/>
      <c r="F57" s="178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150"/>
      <c r="C58" s="145"/>
      <c r="D58" s="128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48"/>
      <c r="C59" s="145"/>
      <c r="D59" s="128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A60" s="102"/>
      <c r="B60" s="149"/>
      <c r="C60" s="150"/>
      <c r="D60" s="117"/>
      <c r="E60" s="150"/>
      <c r="F60" s="150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20"/>
      <c r="U60" s="122"/>
      <c r="V60" s="79"/>
      <c r="AS60" s="97"/>
      <c r="AT60" s="97"/>
      <c r="AU60" s="97"/>
      <c r="AV60" s="97"/>
      <c r="AW60" s="97"/>
      <c r="AX60" s="97"/>
      <c r="AY60" s="97"/>
    </row>
    <row r="61" spans="1:51" x14ac:dyDescent="0.25">
      <c r="A61" s="102"/>
      <c r="B61" s="150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8"/>
      <c r="U61" s="79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99"/>
      <c r="Q70" s="99"/>
      <c r="R70" s="99"/>
      <c r="S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12"/>
      <c r="P71" s="99"/>
      <c r="Q71" s="99"/>
      <c r="R71" s="99"/>
      <c r="S71" s="99"/>
      <c r="T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U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T73" s="99"/>
      <c r="U73" s="99"/>
      <c r="AS73" s="97"/>
      <c r="AT73" s="97"/>
      <c r="AU73" s="97"/>
      <c r="AV73" s="97"/>
      <c r="AW73" s="97"/>
      <c r="AX73" s="97"/>
      <c r="AY73" s="97"/>
    </row>
    <row r="85" spans="45:51" x14ac:dyDescent="0.25">
      <c r="AS85" s="97"/>
      <c r="AT85" s="97"/>
      <c r="AU85" s="97"/>
      <c r="AV85" s="97"/>
      <c r="AW85" s="97"/>
      <c r="AX85" s="97"/>
      <c r="AY85" s="97"/>
    </row>
  </sheetData>
  <protectedRanges>
    <protectedRange sqref="S60:T61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59" name="Range2_2_1_10_1_1_1_2"/>
    <protectedRange sqref="N60:R61" name="Range2_12_1_6_1_1"/>
    <protectedRange sqref="L60:M61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0:K61" name="Range2_2_12_1_4_1_1_1_1_1_1_1_1_1_1_1_1_1_1_1"/>
    <protectedRange sqref="I60:I61" name="Range2_2_12_1_7_1_1_2_2_1_2"/>
    <protectedRange sqref="F60:H61" name="Range2_2_12_1_3_1_2_1_1_1_1_2_1_1_1_1_1_1_1_1_1_1_1"/>
    <protectedRange sqref="E60:E61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" name="Range2_12_5_1_1_1_2_2_1_1_1_1_1_1_1_1_1_1_1_2_1_1_1_2_1_1_1_1_1_1_1_1_1_1_1_1_1_1_1_1_2_1_1_1_1_1_1_1_1_1_2_1_1_3_1_1_1_3_1_1_1_1_1_1_1_1_1_1_1_1_1_1_1_1_1_1_1_1_1_1_2_1_1_1_1_1_1_1_1_1_1_1_2_2_1_2_1_1_1_1_1_1_1"/>
    <protectedRange sqref="W17:W34" name="Range1_16_3_1_1_3_2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8:U58 F59:G59" name="Range2_12_5_1_1_1_2_2_1_1_1_1_1_1_1_1_1_1_1_2_1_1_1_2_1_1_1_1_1_1_1_1_1_1_1_1_1_1_1_1_2_1_1_1_1_1_1_1_1_1_2_1_1_3_1_1_1_3_1_1_1_1_1_1_1_1_1_1_1_1_1_1_1_1_1_1_1_1_1_1_2_1_1_1_1_1_1_1_1_1_1_1_2_2_1_2_1_1_1_1_1_1_1_1_1_1_1_1_1"/>
    <protectedRange sqref="S52:T57" name="Range2_12_5_1_1_2_1_1_1_2_1_1_1_1_1_1_1_1_1_1_1_1_1"/>
    <protectedRange sqref="N52:R57" name="Range2_12_1_6_1_1_2_1_1_1_2_1_1_1_1_1_1_1_1_1_1_1_1_1"/>
    <protectedRange sqref="L52:M57" name="Range2_2_12_1_7_1_1_3_1_1_1_2_1_1_1_1_1_1_1_1_1_1_1_1_1"/>
    <protectedRange sqref="J52:K57" name="Range2_2_12_1_4_1_1_1_1_1_1_1_1_1_1_1_1_1_1_1_2_1_1_1_2_1_1_1_1_1_1_1_1_1_1_1_1_1"/>
    <protectedRange sqref="I52:I57" name="Range2_2_12_1_7_1_1_2_2_1_2_2_1_1_1_2_1_1_1_1_1_1_1_1_1_1_1_1_1"/>
    <protectedRange sqref="G52:H57" name="Range2_2_12_1_3_1_2_1_1_1_1_2_1_1_1_1_1_1_1_1_1_1_1_2_1_1_1_2_1_1_1_1_1_1_1_1_1_1_1_1_1"/>
    <protectedRange sqref="F52:F57" name="Range2_2_12_1_3_1_2_1_1_1_1_2_1_1_1_1_1_1_1_1_1_1_1_2_2_1_1_2_1_1_1_1_1_1_1_1_1_1_1_1_1"/>
    <protectedRange sqref="E52:E57" name="Range2_2_12_1_3_1_2_1_1_1_2_1_1_1_1_3_1_1_1_1_1_1_1_1_1_2_2_1_1_2_1_1_1_1_1_1_1_1_1_1_1_1_1"/>
    <protectedRange sqref="B56:B57" name="Range2_12_5_1_1_1_1_1_2_1_1_1_1_1_1_1_1_1_1_1_1_1_1_1_1_1_1_1_1_2_1_1_1_1_1_1_1_1_1_1_1_1_1_3_1_1_1_2_1_1_1_1_1_1_1_1_1_1_1_1_2_1_1_1_1_1_1_1_1_1_1_1_1_1_1_1_1_1_1_1_1_1_1_1_1_1_1_1_1_3_1_2_1_1_1_2_2_1_2_1_1_1_1_1_1_1_1_1_1_1_1_1_1_1_1_1_1_1"/>
    <protectedRange sqref="B58" name="Range2_12_5_1_1_1_2_2_1_1_1_1_1_1_1_1_1_1_1_2_1_1_1_1_1_1_1_1_1_3_1_3_1_2_1_1_1_1_1_1_1_1_1_1_1_1_1_2_1_1_1_1_1_2_1_1_1_1_1_1_1_1_2_1_1_3_1_1_1_2_1_1_1_1_1_1_1_1_1_1_1_1_1_1_1_1_1_2_1_1_1_1_1_1_1_1_1_1_1_1_1_1_1_1_1_1_1_2_3_1_2_1_1_1_2_2_1_1_2_1_1_1_1__3"/>
    <protectedRange sqref="B59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6" name="Range2_12_5_1_1_1_2_1_1_1_1_1_1_1_1_1_1_1_2_1_1_1_1_1_1_1_1_1_1_1_1_1_1_1_1_1_1_1_1_1_1_2_1_1_1_1_1_1_1_1_1_1_1_2_1_1_1_1_2_1_1_1_1_1_1_1_1_1_1_1_2_1_1_1_1_1_1_1_1_1_1_1_1_1_1_1_1_1_1_1_1_1_1_1_2_1_1_1_1_1_1_1_2_1_1_1_1_1_1_1_1_1_1_1_1_1_1_1_1_1_1_1_1_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55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725" priority="25" operator="containsText" text="N/A">
      <formula>NOT(ISERROR(SEARCH("N/A",X11)))</formula>
    </cfRule>
    <cfRule type="cellIs" dxfId="724" priority="39" operator="equal">
      <formula>0</formula>
    </cfRule>
  </conditionalFormatting>
  <conditionalFormatting sqref="AC11:AE34 X11:Y34 AA11:AA34">
    <cfRule type="cellIs" dxfId="723" priority="38" operator="greaterThanOrEqual">
      <formula>1185</formula>
    </cfRule>
  </conditionalFormatting>
  <conditionalFormatting sqref="AC11:AE34 X11:Y34 AA11:AA34">
    <cfRule type="cellIs" dxfId="722" priority="37" operator="between">
      <formula>0.1</formula>
      <formula>1184</formula>
    </cfRule>
  </conditionalFormatting>
  <conditionalFormatting sqref="X8">
    <cfRule type="cellIs" dxfId="721" priority="36" operator="equal">
      <formula>0</formula>
    </cfRule>
  </conditionalFormatting>
  <conditionalFormatting sqref="X8">
    <cfRule type="cellIs" dxfId="720" priority="35" operator="greaterThan">
      <formula>1179</formula>
    </cfRule>
  </conditionalFormatting>
  <conditionalFormatting sqref="X8">
    <cfRule type="cellIs" dxfId="719" priority="34" operator="greaterThan">
      <formula>99</formula>
    </cfRule>
  </conditionalFormatting>
  <conditionalFormatting sqref="X8">
    <cfRule type="cellIs" dxfId="718" priority="33" operator="greaterThan">
      <formula>0.99</formula>
    </cfRule>
  </conditionalFormatting>
  <conditionalFormatting sqref="AB8">
    <cfRule type="cellIs" dxfId="717" priority="32" operator="equal">
      <formula>0</formula>
    </cfRule>
  </conditionalFormatting>
  <conditionalFormatting sqref="AB8">
    <cfRule type="cellIs" dxfId="716" priority="31" operator="greaterThan">
      <formula>1179</formula>
    </cfRule>
  </conditionalFormatting>
  <conditionalFormatting sqref="AB8">
    <cfRule type="cellIs" dxfId="715" priority="30" operator="greaterThan">
      <formula>99</formula>
    </cfRule>
  </conditionalFormatting>
  <conditionalFormatting sqref="AB8">
    <cfRule type="cellIs" dxfId="714" priority="29" operator="greaterThan">
      <formula>0.99</formula>
    </cfRule>
  </conditionalFormatting>
  <conditionalFormatting sqref="AI11:AI34">
    <cfRule type="cellIs" dxfId="713" priority="28" operator="greaterThan">
      <formula>$AI$8</formula>
    </cfRule>
  </conditionalFormatting>
  <conditionalFormatting sqref="AH11:AH34">
    <cfRule type="cellIs" dxfId="712" priority="26" operator="greaterThan">
      <formula>$AH$8</formula>
    </cfRule>
    <cfRule type="cellIs" dxfId="711" priority="27" operator="greaterThan">
      <formula>$AH$8</formula>
    </cfRule>
  </conditionalFormatting>
  <conditionalFormatting sqref="AB11:AB34">
    <cfRule type="containsText" dxfId="710" priority="21" operator="containsText" text="N/A">
      <formula>NOT(ISERROR(SEARCH("N/A",AB11)))</formula>
    </cfRule>
    <cfRule type="cellIs" dxfId="709" priority="24" operator="equal">
      <formula>0</formula>
    </cfRule>
  </conditionalFormatting>
  <conditionalFormatting sqref="AB11:AB34">
    <cfRule type="cellIs" dxfId="708" priority="23" operator="greaterThanOrEqual">
      <formula>1185</formula>
    </cfRule>
  </conditionalFormatting>
  <conditionalFormatting sqref="AB11:AB34">
    <cfRule type="cellIs" dxfId="707" priority="22" operator="between">
      <formula>0.1</formula>
      <formula>1184</formula>
    </cfRule>
  </conditionalFormatting>
  <conditionalFormatting sqref="AN11:AN35 AO11:AO34">
    <cfRule type="cellIs" dxfId="706" priority="20" operator="equal">
      <formula>0</formula>
    </cfRule>
  </conditionalFormatting>
  <conditionalFormatting sqref="AN11:AN35 AO11:AO34">
    <cfRule type="cellIs" dxfId="705" priority="19" operator="greaterThan">
      <formula>1179</formula>
    </cfRule>
  </conditionalFormatting>
  <conditionalFormatting sqref="AN11:AN35 AO11:AO34">
    <cfRule type="cellIs" dxfId="704" priority="18" operator="greaterThan">
      <formula>99</formula>
    </cfRule>
  </conditionalFormatting>
  <conditionalFormatting sqref="AN11:AN35 AO11:AO34">
    <cfRule type="cellIs" dxfId="703" priority="17" operator="greaterThan">
      <formula>0.99</formula>
    </cfRule>
  </conditionalFormatting>
  <conditionalFormatting sqref="AQ11:AQ34">
    <cfRule type="cellIs" dxfId="702" priority="16" operator="equal">
      <formula>0</formula>
    </cfRule>
  </conditionalFormatting>
  <conditionalFormatting sqref="AQ11:AQ34">
    <cfRule type="cellIs" dxfId="701" priority="15" operator="greaterThan">
      <formula>1179</formula>
    </cfRule>
  </conditionalFormatting>
  <conditionalFormatting sqref="AQ11:AQ34">
    <cfRule type="cellIs" dxfId="700" priority="14" operator="greaterThan">
      <formula>99</formula>
    </cfRule>
  </conditionalFormatting>
  <conditionalFormatting sqref="AQ11:AQ34">
    <cfRule type="cellIs" dxfId="699" priority="13" operator="greaterThan">
      <formula>0.99</formula>
    </cfRule>
  </conditionalFormatting>
  <conditionalFormatting sqref="Z11:Z34">
    <cfRule type="containsText" dxfId="698" priority="9" operator="containsText" text="N/A">
      <formula>NOT(ISERROR(SEARCH("N/A",Z11)))</formula>
    </cfRule>
    <cfRule type="cellIs" dxfId="697" priority="12" operator="equal">
      <formula>0</formula>
    </cfRule>
  </conditionalFormatting>
  <conditionalFormatting sqref="Z11:Z34">
    <cfRule type="cellIs" dxfId="696" priority="11" operator="greaterThanOrEqual">
      <formula>1185</formula>
    </cfRule>
  </conditionalFormatting>
  <conditionalFormatting sqref="Z11:Z34">
    <cfRule type="cellIs" dxfId="695" priority="10" operator="between">
      <formula>0.1</formula>
      <formula>1184</formula>
    </cfRule>
  </conditionalFormatting>
  <conditionalFormatting sqref="AJ11:AN35">
    <cfRule type="cellIs" dxfId="694" priority="8" operator="equal">
      <formula>0</formula>
    </cfRule>
  </conditionalFormatting>
  <conditionalFormatting sqref="AJ11:AN35">
    <cfRule type="cellIs" dxfId="693" priority="7" operator="greaterThan">
      <formula>1179</formula>
    </cfRule>
  </conditionalFormatting>
  <conditionalFormatting sqref="AJ11:AN35">
    <cfRule type="cellIs" dxfId="692" priority="6" operator="greaterThan">
      <formula>99</formula>
    </cfRule>
  </conditionalFormatting>
  <conditionalFormatting sqref="AJ11:AN35">
    <cfRule type="cellIs" dxfId="691" priority="5" operator="greaterThan">
      <formula>0.99</formula>
    </cfRule>
  </conditionalFormatting>
  <conditionalFormatting sqref="AP11:AP34">
    <cfRule type="cellIs" dxfId="690" priority="4" operator="equal">
      <formula>0</formula>
    </cfRule>
  </conditionalFormatting>
  <conditionalFormatting sqref="AP11:AP34">
    <cfRule type="cellIs" dxfId="689" priority="3" operator="greaterThan">
      <formula>1179</formula>
    </cfRule>
  </conditionalFormatting>
  <conditionalFormatting sqref="AP11:AP34">
    <cfRule type="cellIs" dxfId="688" priority="2" operator="greaterThan">
      <formula>99</formula>
    </cfRule>
  </conditionalFormatting>
  <conditionalFormatting sqref="AP11:AP34">
    <cfRule type="cellIs" dxfId="687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5"/>
  <sheetViews>
    <sheetView topLeftCell="A31" zoomScaleNormal="100" workbookViewId="0">
      <selection activeCell="B51" sqref="B51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126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167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70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70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42444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26088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168" t="s">
        <v>51</v>
      </c>
      <c r="V9" s="168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66" t="s">
        <v>55</v>
      </c>
      <c r="AG9" s="166" t="s">
        <v>56</v>
      </c>
      <c r="AH9" s="247" t="s">
        <v>57</v>
      </c>
      <c r="AI9" s="262" t="s">
        <v>58</v>
      </c>
      <c r="AJ9" s="168" t="s">
        <v>59</v>
      </c>
      <c r="AK9" s="168" t="s">
        <v>60</v>
      </c>
      <c r="AL9" s="168" t="s">
        <v>61</v>
      </c>
      <c r="AM9" s="168" t="s">
        <v>62</v>
      </c>
      <c r="AN9" s="168" t="s">
        <v>63</v>
      </c>
      <c r="AO9" s="168" t="s">
        <v>64</v>
      </c>
      <c r="AP9" s="168" t="s">
        <v>65</v>
      </c>
      <c r="AQ9" s="245" t="s">
        <v>66</v>
      </c>
      <c r="AR9" s="168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8" t="s">
        <v>72</v>
      </c>
      <c r="C10" s="168" t="s">
        <v>73</v>
      </c>
      <c r="D10" s="168" t="s">
        <v>74</v>
      </c>
      <c r="E10" s="168" t="s">
        <v>75</v>
      </c>
      <c r="F10" s="168" t="s">
        <v>74</v>
      </c>
      <c r="G10" s="168" t="s">
        <v>75</v>
      </c>
      <c r="H10" s="241"/>
      <c r="I10" s="168" t="s">
        <v>75</v>
      </c>
      <c r="J10" s="168" t="s">
        <v>75</v>
      </c>
      <c r="K10" s="168" t="s">
        <v>75</v>
      </c>
      <c r="L10" s="28" t="s">
        <v>29</v>
      </c>
      <c r="M10" s="244"/>
      <c r="N10" s="28" t="s">
        <v>29</v>
      </c>
      <c r="O10" s="246"/>
      <c r="P10" s="246"/>
      <c r="Q10" s="1">
        <f>'MAR 14'!Q34</f>
        <v>74273091</v>
      </c>
      <c r="R10" s="255"/>
      <c r="S10" s="256"/>
      <c r="T10" s="257"/>
      <c r="U10" s="168" t="s">
        <v>75</v>
      </c>
      <c r="V10" s="168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14'!$AG$34</f>
        <v>44823980</v>
      </c>
      <c r="AH10" s="247"/>
      <c r="AI10" s="263"/>
      <c r="AJ10" s="168" t="s">
        <v>84</v>
      </c>
      <c r="AK10" s="168" t="s">
        <v>84</v>
      </c>
      <c r="AL10" s="168" t="s">
        <v>84</v>
      </c>
      <c r="AM10" s="168" t="s">
        <v>84</v>
      </c>
      <c r="AN10" s="168" t="s">
        <v>84</v>
      </c>
      <c r="AO10" s="168" t="s">
        <v>84</v>
      </c>
      <c r="AP10" s="1">
        <f>'MAR 14'!$AP$34</f>
        <v>10442591</v>
      </c>
      <c r="AQ10" s="246"/>
      <c r="AR10" s="169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9</v>
      </c>
      <c r="E11" s="41">
        <f t="shared" ref="E11:E34" si="0">D11/1.42</f>
        <v>6.3380281690140849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130</v>
      </c>
      <c r="P11" s="111">
        <v>94</v>
      </c>
      <c r="Q11" s="111">
        <v>74277085</v>
      </c>
      <c r="R11" s="46">
        <f>IF(ISBLANK(Q11),"-",Q11-Q10)</f>
        <v>3994</v>
      </c>
      <c r="S11" s="47">
        <f>R11*24/1000</f>
        <v>95.855999999999995</v>
      </c>
      <c r="T11" s="47">
        <f>R11/1000</f>
        <v>3.9940000000000002</v>
      </c>
      <c r="U11" s="112">
        <v>6.3</v>
      </c>
      <c r="V11" s="112">
        <f t="shared" ref="V11:V34" si="1">U11</f>
        <v>6.3</v>
      </c>
      <c r="W11" s="113" t="s">
        <v>124</v>
      </c>
      <c r="X11" s="115">
        <v>0</v>
      </c>
      <c r="Y11" s="115">
        <v>0</v>
      </c>
      <c r="Z11" s="115">
        <v>1078</v>
      </c>
      <c r="AA11" s="115">
        <v>0</v>
      </c>
      <c r="AB11" s="115">
        <v>1058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44824625</v>
      </c>
      <c r="AH11" s="49">
        <f>IF(ISBLANK(AG11),"-",AG11-AG10)</f>
        <v>645</v>
      </c>
      <c r="AI11" s="50">
        <f>AH11/T11</f>
        <v>161.49223835753631</v>
      </c>
      <c r="AJ11" s="98">
        <v>0</v>
      </c>
      <c r="AK11" s="98">
        <v>0</v>
      </c>
      <c r="AL11" s="98">
        <v>1</v>
      </c>
      <c r="AM11" s="98">
        <v>0</v>
      </c>
      <c r="AN11" s="98">
        <v>1</v>
      </c>
      <c r="AO11" s="98">
        <v>0.55000000000000004</v>
      </c>
      <c r="AP11" s="115">
        <v>10443886</v>
      </c>
      <c r="AQ11" s="115">
        <f t="shared" ref="AQ11:AQ34" si="2">AP11-AP10</f>
        <v>1295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11</v>
      </c>
      <c r="E12" s="41">
        <f t="shared" si="0"/>
        <v>7.746478873239437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128</v>
      </c>
      <c r="P12" s="111">
        <v>91</v>
      </c>
      <c r="Q12" s="111">
        <v>74281098</v>
      </c>
      <c r="R12" s="46">
        <f t="shared" ref="R12:R34" si="5">IF(ISBLANK(Q12),"-",Q12-Q11)</f>
        <v>4013</v>
      </c>
      <c r="S12" s="47">
        <f t="shared" ref="S12:S34" si="6">R12*24/1000</f>
        <v>96.311999999999998</v>
      </c>
      <c r="T12" s="47">
        <f t="shared" ref="T12:T34" si="7">R12/1000</f>
        <v>4.0129999999999999</v>
      </c>
      <c r="U12" s="112">
        <v>7.8</v>
      </c>
      <c r="V12" s="112">
        <f t="shared" si="1"/>
        <v>7.8</v>
      </c>
      <c r="W12" s="113" t="s">
        <v>124</v>
      </c>
      <c r="X12" s="115">
        <v>0</v>
      </c>
      <c r="Y12" s="115">
        <v>0</v>
      </c>
      <c r="Z12" s="115">
        <v>1078</v>
      </c>
      <c r="AA12" s="115">
        <v>0</v>
      </c>
      <c r="AB12" s="115">
        <v>1058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44825275</v>
      </c>
      <c r="AH12" s="49">
        <f>IF(ISBLANK(AG12),"-",AG12-AG11)</f>
        <v>650</v>
      </c>
      <c r="AI12" s="50">
        <f t="shared" ref="AI12:AI34" si="8">AH12/T12</f>
        <v>161.9735858460005</v>
      </c>
      <c r="AJ12" s="98">
        <v>0</v>
      </c>
      <c r="AK12" s="98">
        <v>0</v>
      </c>
      <c r="AL12" s="98">
        <v>1</v>
      </c>
      <c r="AM12" s="98">
        <v>0</v>
      </c>
      <c r="AN12" s="98">
        <v>1</v>
      </c>
      <c r="AO12" s="98">
        <v>0.55000000000000004</v>
      </c>
      <c r="AP12" s="115">
        <v>10445198</v>
      </c>
      <c r="AQ12" s="115">
        <f t="shared" si="2"/>
        <v>1312</v>
      </c>
      <c r="AR12" s="118">
        <v>1.1100000000000001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11</v>
      </c>
      <c r="E13" s="41">
        <f t="shared" si="0"/>
        <v>7.746478873239437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125</v>
      </c>
      <c r="P13" s="111">
        <v>93</v>
      </c>
      <c r="Q13" s="111">
        <v>74285130</v>
      </c>
      <c r="R13" s="46">
        <f t="shared" si="5"/>
        <v>4032</v>
      </c>
      <c r="S13" s="47">
        <f t="shared" si="6"/>
        <v>96.768000000000001</v>
      </c>
      <c r="T13" s="47">
        <f t="shared" si="7"/>
        <v>4.032</v>
      </c>
      <c r="U13" s="112">
        <v>9</v>
      </c>
      <c r="V13" s="112">
        <f t="shared" si="1"/>
        <v>9</v>
      </c>
      <c r="W13" s="113" t="s">
        <v>124</v>
      </c>
      <c r="X13" s="115">
        <v>0</v>
      </c>
      <c r="Y13" s="115">
        <v>0</v>
      </c>
      <c r="Z13" s="115">
        <v>1078</v>
      </c>
      <c r="AA13" s="115">
        <v>0</v>
      </c>
      <c r="AB13" s="115">
        <v>1058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44825956</v>
      </c>
      <c r="AH13" s="49">
        <f>IF(ISBLANK(AG13),"-",AG13-AG12)</f>
        <v>681</v>
      </c>
      <c r="AI13" s="50">
        <f t="shared" si="8"/>
        <v>168.89880952380952</v>
      </c>
      <c r="AJ13" s="98">
        <v>0</v>
      </c>
      <c r="AK13" s="98">
        <v>0</v>
      </c>
      <c r="AL13" s="98">
        <v>1</v>
      </c>
      <c r="AM13" s="98">
        <v>0</v>
      </c>
      <c r="AN13" s="98">
        <v>1</v>
      </c>
      <c r="AO13" s="98">
        <v>0.55000000000000004</v>
      </c>
      <c r="AP13" s="115">
        <v>10446527</v>
      </c>
      <c r="AQ13" s="115">
        <f t="shared" si="2"/>
        <v>1329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12</v>
      </c>
      <c r="E14" s="41">
        <f t="shared" si="0"/>
        <v>8.4507042253521139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115</v>
      </c>
      <c r="P14" s="111">
        <v>95</v>
      </c>
      <c r="Q14" s="111">
        <v>74289030</v>
      </c>
      <c r="R14" s="46">
        <f t="shared" si="5"/>
        <v>3900</v>
      </c>
      <c r="S14" s="47">
        <f t="shared" si="6"/>
        <v>93.6</v>
      </c>
      <c r="T14" s="47">
        <f t="shared" si="7"/>
        <v>3.9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997</v>
      </c>
      <c r="AA14" s="115">
        <v>0</v>
      </c>
      <c r="AB14" s="115">
        <v>997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44826496</v>
      </c>
      <c r="AH14" s="49">
        <f t="shared" ref="AH14:AH34" si="9">IF(ISBLANK(AG14),"-",AG14-AG13)</f>
        <v>540</v>
      </c>
      <c r="AI14" s="50">
        <f t="shared" si="8"/>
        <v>138.46153846153845</v>
      </c>
      <c r="AJ14" s="98">
        <v>0</v>
      </c>
      <c r="AK14" s="98">
        <v>0</v>
      </c>
      <c r="AL14" s="98">
        <v>1</v>
      </c>
      <c r="AM14" s="98">
        <v>0</v>
      </c>
      <c r="AN14" s="98">
        <v>1</v>
      </c>
      <c r="AO14" s="98">
        <v>0.55000000000000004</v>
      </c>
      <c r="AP14" s="115">
        <v>10446946</v>
      </c>
      <c r="AQ14" s="115">
        <f t="shared" si="2"/>
        <v>419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13</v>
      </c>
      <c r="E15" s="41">
        <f t="shared" si="0"/>
        <v>9.1549295774647899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108</v>
      </c>
      <c r="P15" s="111">
        <v>108</v>
      </c>
      <c r="Q15" s="111">
        <v>74292946</v>
      </c>
      <c r="R15" s="46">
        <f t="shared" si="5"/>
        <v>3916</v>
      </c>
      <c r="S15" s="47">
        <f t="shared" si="6"/>
        <v>93.983999999999995</v>
      </c>
      <c r="T15" s="47">
        <f t="shared" si="7"/>
        <v>3.9159999999999999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1078</v>
      </c>
      <c r="AA15" s="115">
        <v>0</v>
      </c>
      <c r="AB15" s="115">
        <v>1048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44827052</v>
      </c>
      <c r="AH15" s="49">
        <f t="shared" si="9"/>
        <v>556</v>
      </c>
      <c r="AI15" s="50">
        <f t="shared" si="8"/>
        <v>141.98161389172625</v>
      </c>
      <c r="AJ15" s="98">
        <v>0</v>
      </c>
      <c r="AK15" s="98">
        <v>0</v>
      </c>
      <c r="AL15" s="98">
        <v>1</v>
      </c>
      <c r="AM15" s="98">
        <v>0</v>
      </c>
      <c r="AN15" s="98">
        <v>1</v>
      </c>
      <c r="AO15" s="98">
        <v>0</v>
      </c>
      <c r="AP15" s="115">
        <v>10446946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10</v>
      </c>
      <c r="E16" s="41">
        <f t="shared" si="0"/>
        <v>7.042253521126761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128</v>
      </c>
      <c r="P16" s="111">
        <v>127</v>
      </c>
      <c r="Q16" s="111">
        <v>74298160</v>
      </c>
      <c r="R16" s="46">
        <f t="shared" si="5"/>
        <v>5214</v>
      </c>
      <c r="S16" s="47">
        <f t="shared" si="6"/>
        <v>125.136</v>
      </c>
      <c r="T16" s="47">
        <f t="shared" si="7"/>
        <v>5.2140000000000004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1187</v>
      </c>
      <c r="AA16" s="115">
        <v>0</v>
      </c>
      <c r="AB16" s="115">
        <v>1187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44828008</v>
      </c>
      <c r="AH16" s="49">
        <f t="shared" si="9"/>
        <v>956</v>
      </c>
      <c r="AI16" s="50">
        <f t="shared" si="8"/>
        <v>183.35251246643651</v>
      </c>
      <c r="AJ16" s="98">
        <v>0</v>
      </c>
      <c r="AK16" s="98">
        <v>0</v>
      </c>
      <c r="AL16" s="98">
        <v>1</v>
      </c>
      <c r="AM16" s="98">
        <v>0</v>
      </c>
      <c r="AN16" s="98">
        <v>1</v>
      </c>
      <c r="AO16" s="98">
        <v>0</v>
      </c>
      <c r="AP16" s="115">
        <v>10446946</v>
      </c>
      <c r="AQ16" s="115">
        <v>0</v>
      </c>
      <c r="AR16" s="53">
        <v>1.02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130</v>
      </c>
      <c r="P17" s="111">
        <v>145</v>
      </c>
      <c r="Q17" s="111">
        <v>74304207</v>
      </c>
      <c r="R17" s="46">
        <f t="shared" si="5"/>
        <v>6047</v>
      </c>
      <c r="S17" s="47">
        <f t="shared" si="6"/>
        <v>145.12799999999999</v>
      </c>
      <c r="T17" s="47">
        <f t="shared" si="7"/>
        <v>6.0469999999999997</v>
      </c>
      <c r="U17" s="112">
        <v>9.1</v>
      </c>
      <c r="V17" s="112">
        <f t="shared" si="1"/>
        <v>9.1</v>
      </c>
      <c r="W17" s="113" t="s">
        <v>130</v>
      </c>
      <c r="X17" s="115">
        <v>1047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44829348</v>
      </c>
      <c r="AH17" s="49">
        <f t="shared" si="9"/>
        <v>1340</v>
      </c>
      <c r="AI17" s="50">
        <f t="shared" si="8"/>
        <v>221.59748635687117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10446946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135</v>
      </c>
      <c r="P18" s="111">
        <v>147</v>
      </c>
      <c r="Q18" s="111">
        <v>74310331</v>
      </c>
      <c r="R18" s="46">
        <f t="shared" si="5"/>
        <v>6124</v>
      </c>
      <c r="S18" s="47">
        <f t="shared" si="6"/>
        <v>146.976</v>
      </c>
      <c r="T18" s="47">
        <f t="shared" si="7"/>
        <v>6.1239999999999997</v>
      </c>
      <c r="U18" s="112">
        <v>8.5</v>
      </c>
      <c r="V18" s="112">
        <f t="shared" si="1"/>
        <v>8.5</v>
      </c>
      <c r="W18" s="113" t="s">
        <v>130</v>
      </c>
      <c r="X18" s="115">
        <v>1048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44830724</v>
      </c>
      <c r="AH18" s="49">
        <f t="shared" si="9"/>
        <v>1376</v>
      </c>
      <c r="AI18" s="50">
        <f t="shared" si="8"/>
        <v>224.689745264533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10446946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141</v>
      </c>
      <c r="P19" s="111">
        <v>148</v>
      </c>
      <c r="Q19" s="111">
        <v>74316431</v>
      </c>
      <c r="R19" s="46">
        <f t="shared" si="5"/>
        <v>6100</v>
      </c>
      <c r="S19" s="47">
        <f t="shared" si="6"/>
        <v>146.4</v>
      </c>
      <c r="T19" s="47">
        <f t="shared" si="7"/>
        <v>6.1</v>
      </c>
      <c r="U19" s="112">
        <v>7.9</v>
      </c>
      <c r="V19" s="112">
        <v>7.9</v>
      </c>
      <c r="W19" s="113" t="s">
        <v>130</v>
      </c>
      <c r="X19" s="115">
        <v>1047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44832084</v>
      </c>
      <c r="AH19" s="49">
        <f t="shared" si="9"/>
        <v>1360</v>
      </c>
      <c r="AI19" s="50">
        <f t="shared" si="8"/>
        <v>222.95081967213116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10446946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8</v>
      </c>
      <c r="E20" s="41">
        <f t="shared" si="0"/>
        <v>5.6338028169014089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139</v>
      </c>
      <c r="P20" s="111">
        <v>149</v>
      </c>
      <c r="Q20" s="111">
        <v>74323020</v>
      </c>
      <c r="R20" s="46">
        <f t="shared" si="5"/>
        <v>6589</v>
      </c>
      <c r="S20" s="47">
        <f t="shared" si="6"/>
        <v>158.136</v>
      </c>
      <c r="T20" s="47">
        <f t="shared" si="7"/>
        <v>6.5890000000000004</v>
      </c>
      <c r="U20" s="112">
        <v>7.3</v>
      </c>
      <c r="V20" s="112">
        <f t="shared" si="1"/>
        <v>7.3</v>
      </c>
      <c r="W20" s="113" t="s">
        <v>130</v>
      </c>
      <c r="X20" s="115">
        <v>1047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44833560</v>
      </c>
      <c r="AH20" s="49">
        <f t="shared" si="9"/>
        <v>1476</v>
      </c>
      <c r="AI20" s="50">
        <f t="shared" si="8"/>
        <v>224.00971315829412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10446946</v>
      </c>
      <c r="AQ20" s="115">
        <f t="shared" si="2"/>
        <v>0</v>
      </c>
      <c r="AR20" s="53">
        <v>1.2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7</v>
      </c>
      <c r="E21" s="41">
        <f t="shared" si="0"/>
        <v>4.9295774647887329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139</v>
      </c>
      <c r="P21" s="111">
        <v>146</v>
      </c>
      <c r="Q21" s="111">
        <v>74329085</v>
      </c>
      <c r="R21" s="46">
        <f t="shared" si="5"/>
        <v>6065</v>
      </c>
      <c r="S21" s="47">
        <f t="shared" si="6"/>
        <v>145.56</v>
      </c>
      <c r="T21" s="47">
        <f t="shared" si="7"/>
        <v>6.0650000000000004</v>
      </c>
      <c r="U21" s="112">
        <v>6.8</v>
      </c>
      <c r="V21" s="112">
        <f t="shared" si="1"/>
        <v>6.8</v>
      </c>
      <c r="W21" s="113" t="s">
        <v>130</v>
      </c>
      <c r="X21" s="115">
        <v>1047</v>
      </c>
      <c r="Y21" s="115">
        <v>0</v>
      </c>
      <c r="Z21" s="115">
        <v>1186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44834852</v>
      </c>
      <c r="AH21" s="49">
        <f t="shared" si="9"/>
        <v>1292</v>
      </c>
      <c r="AI21" s="50">
        <f t="shared" si="8"/>
        <v>213.0255564715581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10446946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8</v>
      </c>
      <c r="E22" s="41">
        <f t="shared" si="0"/>
        <v>5.6338028169014089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137</v>
      </c>
      <c r="P22" s="111">
        <v>148</v>
      </c>
      <c r="Q22" s="111">
        <v>74335109</v>
      </c>
      <c r="R22" s="46">
        <f t="shared" si="5"/>
        <v>6024</v>
      </c>
      <c r="S22" s="47">
        <f t="shared" si="6"/>
        <v>144.57599999999999</v>
      </c>
      <c r="T22" s="47">
        <f t="shared" si="7"/>
        <v>6.024</v>
      </c>
      <c r="U22" s="112">
        <v>6.3</v>
      </c>
      <c r="V22" s="112">
        <f t="shared" si="1"/>
        <v>6.3</v>
      </c>
      <c r="W22" s="113" t="s">
        <v>130</v>
      </c>
      <c r="X22" s="115">
        <v>1046</v>
      </c>
      <c r="Y22" s="115">
        <v>0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44836220</v>
      </c>
      <c r="AH22" s="49">
        <f t="shared" si="9"/>
        <v>1368</v>
      </c>
      <c r="AI22" s="50">
        <f t="shared" si="8"/>
        <v>227.09163346613545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10446946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8</v>
      </c>
      <c r="E23" s="41">
        <f t="shared" si="0"/>
        <v>5.6338028169014089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140</v>
      </c>
      <c r="P23" s="111">
        <v>143</v>
      </c>
      <c r="Q23" s="111">
        <v>74340995</v>
      </c>
      <c r="R23" s="46">
        <f t="shared" si="5"/>
        <v>5886</v>
      </c>
      <c r="S23" s="47">
        <f t="shared" si="6"/>
        <v>141.26400000000001</v>
      </c>
      <c r="T23" s="47">
        <f t="shared" si="7"/>
        <v>5.8860000000000001</v>
      </c>
      <c r="U23" s="112">
        <v>6</v>
      </c>
      <c r="V23" s="112">
        <f t="shared" si="1"/>
        <v>6</v>
      </c>
      <c r="W23" s="113" t="s">
        <v>130</v>
      </c>
      <c r="X23" s="115">
        <v>993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44837572</v>
      </c>
      <c r="AH23" s="49">
        <f t="shared" si="9"/>
        <v>1352</v>
      </c>
      <c r="AI23" s="50">
        <f t="shared" si="8"/>
        <v>229.69758749575263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10446946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6</v>
      </c>
      <c r="E24" s="41">
        <f t="shared" si="0"/>
        <v>4.2253521126760569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134</v>
      </c>
      <c r="P24" s="111">
        <v>119</v>
      </c>
      <c r="Q24" s="111">
        <v>74346751</v>
      </c>
      <c r="R24" s="46">
        <f t="shared" si="5"/>
        <v>5756</v>
      </c>
      <c r="S24" s="47">
        <f t="shared" si="6"/>
        <v>138.14400000000001</v>
      </c>
      <c r="T24" s="47">
        <f t="shared" si="7"/>
        <v>5.7560000000000002</v>
      </c>
      <c r="U24" s="112">
        <v>5.8</v>
      </c>
      <c r="V24" s="112">
        <f t="shared" si="1"/>
        <v>5.8</v>
      </c>
      <c r="W24" s="113" t="s">
        <v>130</v>
      </c>
      <c r="X24" s="115">
        <v>994</v>
      </c>
      <c r="Y24" s="115">
        <v>0</v>
      </c>
      <c r="Z24" s="115">
        <v>1187</v>
      </c>
      <c r="AA24" s="115">
        <v>1185</v>
      </c>
      <c r="AB24" s="115">
        <v>1188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44838880</v>
      </c>
      <c r="AH24" s="49">
        <f>IF(ISBLANK(AG24),"-",AG24-AG23)</f>
        <v>1308</v>
      </c>
      <c r="AI24" s="50">
        <f t="shared" si="8"/>
        <v>227.24113968033356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10446946</v>
      </c>
      <c r="AQ24" s="115">
        <f t="shared" si="2"/>
        <v>0</v>
      </c>
      <c r="AR24" s="53">
        <v>1.22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6</v>
      </c>
      <c r="E25" s="41">
        <f t="shared" si="0"/>
        <v>4.2253521126760569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137</v>
      </c>
      <c r="P25" s="111">
        <v>136</v>
      </c>
      <c r="Q25" s="111">
        <v>74352423</v>
      </c>
      <c r="R25" s="46">
        <f t="shared" si="5"/>
        <v>5672</v>
      </c>
      <c r="S25" s="47">
        <f t="shared" si="6"/>
        <v>136.12799999999999</v>
      </c>
      <c r="T25" s="47">
        <f t="shared" si="7"/>
        <v>5.6719999999999997</v>
      </c>
      <c r="U25" s="112">
        <v>5.7</v>
      </c>
      <c r="V25" s="112">
        <f t="shared" si="1"/>
        <v>5.7</v>
      </c>
      <c r="W25" s="113" t="s">
        <v>130</v>
      </c>
      <c r="X25" s="115">
        <v>995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44840200</v>
      </c>
      <c r="AH25" s="49">
        <f t="shared" si="9"/>
        <v>1320</v>
      </c>
      <c r="AI25" s="50">
        <f t="shared" si="8"/>
        <v>232.72214386459802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10446946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7</v>
      </c>
      <c r="E26" s="41">
        <f t="shared" si="0"/>
        <v>4.9295774647887329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133</v>
      </c>
      <c r="P26" s="111">
        <v>132</v>
      </c>
      <c r="Q26" s="111">
        <v>74358070</v>
      </c>
      <c r="R26" s="46">
        <f t="shared" si="5"/>
        <v>5647</v>
      </c>
      <c r="S26" s="47">
        <f t="shared" si="6"/>
        <v>135.52799999999999</v>
      </c>
      <c r="T26" s="47">
        <f t="shared" si="7"/>
        <v>5.6470000000000002</v>
      </c>
      <c r="U26" s="112">
        <v>5.6</v>
      </c>
      <c r="V26" s="112">
        <f t="shared" si="1"/>
        <v>5.6</v>
      </c>
      <c r="W26" s="113" t="s">
        <v>130</v>
      </c>
      <c r="X26" s="115">
        <v>994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44841512</v>
      </c>
      <c r="AH26" s="49">
        <f t="shared" si="9"/>
        <v>1312</v>
      </c>
      <c r="AI26" s="50">
        <f t="shared" si="8"/>
        <v>232.33575349743225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10446946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6</v>
      </c>
      <c r="E27" s="41">
        <f t="shared" si="0"/>
        <v>4.2253521126760569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134</v>
      </c>
      <c r="P27" s="111">
        <v>147</v>
      </c>
      <c r="Q27" s="111">
        <v>74363803</v>
      </c>
      <c r="R27" s="46">
        <f t="shared" si="5"/>
        <v>5733</v>
      </c>
      <c r="S27" s="47">
        <f t="shared" si="6"/>
        <v>137.59200000000001</v>
      </c>
      <c r="T27" s="47">
        <f t="shared" si="7"/>
        <v>5.7329999999999997</v>
      </c>
      <c r="U27" s="112">
        <v>5.5</v>
      </c>
      <c r="V27" s="112">
        <f t="shared" si="1"/>
        <v>5.5</v>
      </c>
      <c r="W27" s="113" t="s">
        <v>130</v>
      </c>
      <c r="X27" s="115">
        <v>1006</v>
      </c>
      <c r="Y27" s="115">
        <v>0</v>
      </c>
      <c r="Z27" s="115">
        <v>1186</v>
      </c>
      <c r="AA27" s="115">
        <v>1185</v>
      </c>
      <c r="AB27" s="115">
        <v>1188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44842836</v>
      </c>
      <c r="AH27" s="49">
        <f t="shared" si="9"/>
        <v>1324</v>
      </c>
      <c r="AI27" s="50">
        <f t="shared" si="8"/>
        <v>230.94365951508811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10446946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6</v>
      </c>
      <c r="E28" s="41">
        <f t="shared" si="0"/>
        <v>4.2253521126760569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130</v>
      </c>
      <c r="P28" s="111">
        <v>135</v>
      </c>
      <c r="Q28" s="111">
        <v>74369447</v>
      </c>
      <c r="R28" s="46">
        <f t="shared" si="5"/>
        <v>5644</v>
      </c>
      <c r="S28" s="47">
        <f t="shared" si="6"/>
        <v>135.45599999999999</v>
      </c>
      <c r="T28" s="47">
        <f t="shared" si="7"/>
        <v>5.6440000000000001</v>
      </c>
      <c r="U28" s="112">
        <v>5.2</v>
      </c>
      <c r="V28" s="112">
        <f t="shared" si="1"/>
        <v>5.2</v>
      </c>
      <c r="W28" s="113" t="s">
        <v>130</v>
      </c>
      <c r="X28" s="115">
        <v>1006</v>
      </c>
      <c r="Y28" s="115">
        <v>0</v>
      </c>
      <c r="Z28" s="115">
        <v>1187</v>
      </c>
      <c r="AA28" s="115">
        <v>1185</v>
      </c>
      <c r="AB28" s="115">
        <v>1096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44844100</v>
      </c>
      <c r="AH28" s="49">
        <f t="shared" si="9"/>
        <v>1264</v>
      </c>
      <c r="AI28" s="50">
        <f t="shared" si="8"/>
        <v>223.95464209780297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10446946</v>
      </c>
      <c r="AQ28" s="115">
        <f t="shared" si="2"/>
        <v>0</v>
      </c>
      <c r="AR28" s="53">
        <v>1.1000000000000001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6</v>
      </c>
      <c r="E29" s="41">
        <f t="shared" si="0"/>
        <v>4.2253521126760569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130</v>
      </c>
      <c r="P29" s="111">
        <v>133</v>
      </c>
      <c r="Q29" s="111">
        <v>74375005</v>
      </c>
      <c r="R29" s="46">
        <f t="shared" si="5"/>
        <v>5558</v>
      </c>
      <c r="S29" s="47">
        <f t="shared" si="6"/>
        <v>133.392</v>
      </c>
      <c r="T29" s="47">
        <f t="shared" si="7"/>
        <v>5.5579999999999998</v>
      </c>
      <c r="U29" s="112">
        <v>4.9000000000000004</v>
      </c>
      <c r="V29" s="112">
        <f t="shared" si="1"/>
        <v>4.9000000000000004</v>
      </c>
      <c r="W29" s="113" t="s">
        <v>130</v>
      </c>
      <c r="X29" s="115">
        <v>1005</v>
      </c>
      <c r="Y29" s="115">
        <v>0</v>
      </c>
      <c r="Z29" s="115">
        <v>1187</v>
      </c>
      <c r="AA29" s="115">
        <v>1185</v>
      </c>
      <c r="AB29" s="115">
        <v>1127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44845332</v>
      </c>
      <c r="AH29" s="49">
        <f t="shared" si="9"/>
        <v>1232</v>
      </c>
      <c r="AI29" s="50">
        <f t="shared" si="8"/>
        <v>221.66246851385392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10446946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8</v>
      </c>
      <c r="E30" s="41">
        <f t="shared" si="0"/>
        <v>5.6338028169014089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115</v>
      </c>
      <c r="P30" s="111">
        <v>128</v>
      </c>
      <c r="Q30" s="111">
        <v>74380390</v>
      </c>
      <c r="R30" s="46">
        <f t="shared" si="5"/>
        <v>5385</v>
      </c>
      <c r="S30" s="47">
        <f t="shared" si="6"/>
        <v>129.24</v>
      </c>
      <c r="T30" s="47">
        <f t="shared" si="7"/>
        <v>5.3849999999999998</v>
      </c>
      <c r="U30" s="112">
        <v>4.4000000000000004</v>
      </c>
      <c r="V30" s="112">
        <f t="shared" si="1"/>
        <v>4.4000000000000004</v>
      </c>
      <c r="W30" s="113" t="s">
        <v>135</v>
      </c>
      <c r="X30" s="115">
        <v>1037</v>
      </c>
      <c r="Y30" s="115">
        <v>0</v>
      </c>
      <c r="Z30" s="115">
        <v>1187</v>
      </c>
      <c r="AA30" s="115">
        <v>1185</v>
      </c>
      <c r="AB30" s="115">
        <v>0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44846396</v>
      </c>
      <c r="AH30" s="49">
        <f t="shared" si="9"/>
        <v>1064</v>
      </c>
      <c r="AI30" s="50">
        <f t="shared" si="8"/>
        <v>197.58588672237698</v>
      </c>
      <c r="AJ30" s="98">
        <v>1</v>
      </c>
      <c r="AK30" s="98">
        <v>0</v>
      </c>
      <c r="AL30" s="98">
        <v>1</v>
      </c>
      <c r="AM30" s="98">
        <v>1</v>
      </c>
      <c r="AN30" s="98">
        <v>0</v>
      </c>
      <c r="AO30" s="98">
        <v>0</v>
      </c>
      <c r="AP30" s="115">
        <v>10446946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8</v>
      </c>
      <c r="E31" s="41">
        <f t="shared" si="0"/>
        <v>5.6338028169014089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115</v>
      </c>
      <c r="P31" s="111">
        <v>130</v>
      </c>
      <c r="Q31" s="111">
        <v>74385750</v>
      </c>
      <c r="R31" s="46">
        <f t="shared" si="5"/>
        <v>5360</v>
      </c>
      <c r="S31" s="47">
        <f t="shared" si="6"/>
        <v>128.63999999999999</v>
      </c>
      <c r="T31" s="47">
        <f t="shared" si="7"/>
        <v>5.36</v>
      </c>
      <c r="U31" s="112">
        <v>3.7</v>
      </c>
      <c r="V31" s="112">
        <f t="shared" si="1"/>
        <v>3.7</v>
      </c>
      <c r="W31" s="113" t="s">
        <v>135</v>
      </c>
      <c r="X31" s="115">
        <v>1057</v>
      </c>
      <c r="Y31" s="115">
        <v>0</v>
      </c>
      <c r="Z31" s="115">
        <v>1187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44847452</v>
      </c>
      <c r="AH31" s="49">
        <f t="shared" si="9"/>
        <v>1056</v>
      </c>
      <c r="AI31" s="50">
        <f t="shared" si="8"/>
        <v>197.0149253731343</v>
      </c>
      <c r="AJ31" s="98">
        <v>1</v>
      </c>
      <c r="AK31" s="98">
        <v>0</v>
      </c>
      <c r="AL31" s="98">
        <v>1</v>
      </c>
      <c r="AM31" s="98">
        <v>1</v>
      </c>
      <c r="AN31" s="98">
        <v>0</v>
      </c>
      <c r="AO31" s="98">
        <v>0</v>
      </c>
      <c r="AP31" s="115">
        <v>10446946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10</v>
      </c>
      <c r="E32" s="41">
        <f t="shared" si="0"/>
        <v>7.042253521126761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116</v>
      </c>
      <c r="P32" s="111">
        <v>124</v>
      </c>
      <c r="Q32" s="111">
        <v>74391014</v>
      </c>
      <c r="R32" s="46">
        <f t="shared" si="5"/>
        <v>5264</v>
      </c>
      <c r="S32" s="47">
        <f t="shared" si="6"/>
        <v>126.336</v>
      </c>
      <c r="T32" s="47">
        <f t="shared" si="7"/>
        <v>5.2640000000000002</v>
      </c>
      <c r="U32" s="112">
        <v>3.2</v>
      </c>
      <c r="V32" s="112">
        <f t="shared" si="1"/>
        <v>3.2</v>
      </c>
      <c r="W32" s="113" t="s">
        <v>135</v>
      </c>
      <c r="X32" s="115">
        <v>1025</v>
      </c>
      <c r="Y32" s="115">
        <v>0</v>
      </c>
      <c r="Z32" s="115">
        <v>1187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44848492</v>
      </c>
      <c r="AH32" s="49">
        <f t="shared" si="9"/>
        <v>1040</v>
      </c>
      <c r="AI32" s="50">
        <f t="shared" si="8"/>
        <v>197.56838905775075</v>
      </c>
      <c r="AJ32" s="98">
        <v>1</v>
      </c>
      <c r="AK32" s="98">
        <v>0</v>
      </c>
      <c r="AL32" s="98">
        <v>1</v>
      </c>
      <c r="AM32" s="98">
        <v>1</v>
      </c>
      <c r="AN32" s="98">
        <v>0</v>
      </c>
      <c r="AO32" s="98">
        <v>0</v>
      </c>
      <c r="AP32" s="115">
        <v>10446946</v>
      </c>
      <c r="AQ32" s="115">
        <f t="shared" si="2"/>
        <v>0</v>
      </c>
      <c r="AR32" s="53">
        <v>1.08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7</v>
      </c>
      <c r="E33" s="41">
        <f t="shared" si="0"/>
        <v>4.9295774647887329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130</v>
      </c>
      <c r="P33" s="111">
        <v>100</v>
      </c>
      <c r="Q33" s="111">
        <v>74395417</v>
      </c>
      <c r="R33" s="46">
        <f t="shared" si="5"/>
        <v>4403</v>
      </c>
      <c r="S33" s="47">
        <f t="shared" si="6"/>
        <v>105.672</v>
      </c>
      <c r="T33" s="47">
        <f t="shared" si="7"/>
        <v>4.4029999999999996</v>
      </c>
      <c r="U33" s="112">
        <v>4</v>
      </c>
      <c r="V33" s="112">
        <f t="shared" si="1"/>
        <v>4</v>
      </c>
      <c r="W33" s="113" t="s">
        <v>124</v>
      </c>
      <c r="X33" s="115">
        <v>0</v>
      </c>
      <c r="Y33" s="115">
        <v>0</v>
      </c>
      <c r="Z33" s="115">
        <v>1078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44849324</v>
      </c>
      <c r="AH33" s="49">
        <f t="shared" si="9"/>
        <v>832</v>
      </c>
      <c r="AI33" s="50">
        <f t="shared" si="8"/>
        <v>188.96207131501251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0.45</v>
      </c>
      <c r="AP33" s="115">
        <v>10447796</v>
      </c>
      <c r="AQ33" s="115">
        <f t="shared" si="2"/>
        <v>850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9</v>
      </c>
      <c r="E34" s="41">
        <f t="shared" si="0"/>
        <v>6.3380281690140849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131</v>
      </c>
      <c r="P34" s="111">
        <v>100</v>
      </c>
      <c r="Q34" s="111">
        <v>74399481</v>
      </c>
      <c r="R34" s="46">
        <f t="shared" si="5"/>
        <v>4064</v>
      </c>
      <c r="S34" s="47">
        <f t="shared" si="6"/>
        <v>97.536000000000001</v>
      </c>
      <c r="T34" s="47">
        <f t="shared" si="7"/>
        <v>4.0640000000000001</v>
      </c>
      <c r="U34" s="112">
        <v>5.2</v>
      </c>
      <c r="V34" s="112">
        <f t="shared" si="1"/>
        <v>5.2</v>
      </c>
      <c r="W34" s="113" t="s">
        <v>124</v>
      </c>
      <c r="X34" s="115">
        <v>0</v>
      </c>
      <c r="Y34" s="115">
        <v>0</v>
      </c>
      <c r="Z34" s="115">
        <v>986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44850068</v>
      </c>
      <c r="AH34" s="49">
        <f t="shared" si="9"/>
        <v>744</v>
      </c>
      <c r="AI34" s="50">
        <f t="shared" si="8"/>
        <v>183.07086614173227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0.45</v>
      </c>
      <c r="AP34" s="115">
        <v>10448975</v>
      </c>
      <c r="AQ34" s="115">
        <f t="shared" si="2"/>
        <v>1179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126390</v>
      </c>
      <c r="S35" s="65">
        <f>AVERAGE(S11:S34)</f>
        <v>126.38999999999997</v>
      </c>
      <c r="T35" s="65">
        <f>SUM(T11:T34)</f>
        <v>126.39000000000001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26088</v>
      </c>
      <c r="AH35" s="67">
        <f>SUM(AH11:AH34)</f>
        <v>26088</v>
      </c>
      <c r="AI35" s="68">
        <f>$AH$35/$T35</f>
        <v>206.40873486826487</v>
      </c>
      <c r="AJ35" s="98"/>
      <c r="AK35" s="98"/>
      <c r="AL35" s="98"/>
      <c r="AM35" s="98"/>
      <c r="AN35" s="98"/>
      <c r="AO35" s="69"/>
      <c r="AP35" s="70">
        <f>AP34-AP10</f>
        <v>6384</v>
      </c>
      <c r="AQ35" s="71">
        <f>SUM(AQ11:AQ34)</f>
        <v>6384</v>
      </c>
      <c r="AR35" s="72">
        <f>AVERAGE(AR11:AR34)</f>
        <v>1.1216666666666668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8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206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207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8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8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208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146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37" t="s">
        <v>209</v>
      </c>
      <c r="C46" s="136"/>
      <c r="D46" s="138"/>
      <c r="E46" s="136"/>
      <c r="F46" s="136"/>
      <c r="G46" s="136"/>
      <c r="H46" s="136"/>
      <c r="I46" s="136"/>
      <c r="J46" s="136"/>
      <c r="K46" s="136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148" t="s">
        <v>138</v>
      </c>
      <c r="C47" s="131"/>
      <c r="D47" s="132"/>
      <c r="E47" s="131"/>
      <c r="F47" s="131"/>
      <c r="G47" s="131"/>
      <c r="H47" s="131"/>
      <c r="I47" s="131"/>
      <c r="J47" s="131"/>
      <c r="K47" s="131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148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140</v>
      </c>
      <c r="C49" s="145"/>
      <c r="D49" s="128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48" t="s">
        <v>141</v>
      </c>
      <c r="C50" s="145"/>
      <c r="D50" s="150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124"/>
      <c r="D51" s="125"/>
      <c r="E51" s="124"/>
      <c r="F51" s="124"/>
      <c r="G51" s="131"/>
      <c r="H51" s="131"/>
      <c r="I51" s="131"/>
      <c r="J51" s="131"/>
      <c r="K51" s="131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48" t="s">
        <v>143</v>
      </c>
      <c r="C52" s="105"/>
      <c r="D52" s="176"/>
      <c r="E52" s="105"/>
      <c r="F52" s="105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210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8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49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49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150"/>
      <c r="C58" s="145"/>
      <c r="D58" s="128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48"/>
      <c r="C59" s="145"/>
      <c r="D59" s="128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A60" s="102"/>
      <c r="B60" s="149"/>
      <c r="C60" s="150"/>
      <c r="D60" s="117"/>
      <c r="E60" s="150"/>
      <c r="F60" s="150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20"/>
      <c r="U60" s="122"/>
      <c r="V60" s="79"/>
      <c r="AS60" s="97"/>
      <c r="AT60" s="97"/>
      <c r="AU60" s="97"/>
      <c r="AV60" s="97"/>
      <c r="AW60" s="97"/>
      <c r="AX60" s="97"/>
      <c r="AY60" s="97"/>
    </row>
    <row r="61" spans="1:51" x14ac:dyDescent="0.25">
      <c r="A61" s="102"/>
      <c r="B61" s="150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8"/>
      <c r="U61" s="79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99"/>
      <c r="Q70" s="99"/>
      <c r="R70" s="99"/>
      <c r="S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12"/>
      <c r="P71" s="99"/>
      <c r="Q71" s="99"/>
      <c r="R71" s="99"/>
      <c r="S71" s="99"/>
      <c r="T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U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T73" s="99"/>
      <c r="U73" s="99"/>
      <c r="AS73" s="97"/>
      <c r="AT73" s="97"/>
      <c r="AU73" s="97"/>
      <c r="AV73" s="97"/>
      <c r="AW73" s="97"/>
      <c r="AX73" s="97"/>
      <c r="AY73" s="97"/>
    </row>
    <row r="85" spans="45:51" x14ac:dyDescent="0.25">
      <c r="AS85" s="97"/>
      <c r="AT85" s="97"/>
      <c r="AU85" s="97"/>
      <c r="AV85" s="97"/>
      <c r="AW85" s="97"/>
      <c r="AX85" s="97"/>
      <c r="AY85" s="97"/>
    </row>
  </sheetData>
  <protectedRanges>
    <protectedRange sqref="S60:T61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59" name="Range2_2_1_10_1_1_1_2"/>
    <protectedRange sqref="N60:R61" name="Range2_12_1_6_1_1"/>
    <protectedRange sqref="L60:M61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0:K61" name="Range2_2_12_1_4_1_1_1_1_1_1_1_1_1_1_1_1_1_1_1"/>
    <protectedRange sqref="I60:I61" name="Range2_2_12_1_7_1_1_2_2_1_2"/>
    <protectedRange sqref="F60:H61" name="Range2_2_12_1_3_1_2_1_1_1_1_2_1_1_1_1_1_1_1_1_1_1_1"/>
    <protectedRange sqref="E60:E61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" name="Range2_12_5_1_1_1_2_2_1_1_1_1_1_1_1_1_1_1_1_2_1_1_1_2_1_1_1_1_1_1_1_1_1_1_1_1_1_1_1_1_2_1_1_1_1_1_1_1_1_1_2_1_1_3_1_1_1_3_1_1_1_1_1_1_1_1_1_1_1_1_1_1_1_1_1_1_1_1_1_1_2_1_1_1_1_1_1_1_1_1_1_1_2_2_1_2_1_1_1_1_1_1_1"/>
    <protectedRange sqref="W17:W34" name="Range1_16_3_1_1_3_2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8:U58 F59:G59" name="Range2_12_5_1_1_1_2_2_1_1_1_1_1_1_1_1_1_1_1_2_1_1_1_2_1_1_1_1_1_1_1_1_1_1_1_1_1_1_1_1_2_1_1_1_1_1_1_1_1_1_2_1_1_3_1_1_1_3_1_1_1_1_1_1_1_1_1_1_1_1_1_1_1_1_1_1_1_1_1_1_2_1_1_1_1_1_1_1_1_1_1_1_2_2_1_2_1_1_1_1_1_1_1_1_1_1_1_1_1"/>
    <protectedRange sqref="S52:T57" name="Range2_12_5_1_1_2_1_1_1_2_1_1_1_1_1_1_1_1_1_1_1_1_1"/>
    <protectedRange sqref="N52:R57" name="Range2_12_1_6_1_1_2_1_1_1_2_1_1_1_1_1_1_1_1_1_1_1_1_1"/>
    <protectedRange sqref="L52:M57" name="Range2_2_12_1_7_1_1_3_1_1_1_2_1_1_1_1_1_1_1_1_1_1_1_1_1"/>
    <protectedRange sqref="J52:K57" name="Range2_2_12_1_4_1_1_1_1_1_1_1_1_1_1_1_1_1_1_1_2_1_1_1_2_1_1_1_1_1_1_1_1_1_1_1_1_1"/>
    <protectedRange sqref="I52:I57" name="Range2_2_12_1_7_1_1_2_2_1_2_2_1_1_1_2_1_1_1_1_1_1_1_1_1_1_1_1_1"/>
    <protectedRange sqref="G52:H57" name="Range2_2_12_1_3_1_2_1_1_1_1_2_1_1_1_1_1_1_1_1_1_1_1_2_1_1_1_2_1_1_1_1_1_1_1_1_1_1_1_1_1"/>
    <protectedRange sqref="F52:F57" name="Range2_2_12_1_3_1_2_1_1_1_1_2_1_1_1_1_1_1_1_1_1_1_1_2_2_1_1_2_1_1_1_1_1_1_1_1_1_1_1_1_1"/>
    <protectedRange sqref="E52:E57" name="Range2_2_12_1_3_1_2_1_1_1_2_1_1_1_1_3_1_1_1_1_1_1_1_1_1_2_2_1_1_2_1_1_1_1_1_1_1_1_1_1_1_1_1"/>
    <protectedRange sqref="B56:B57" name="Range2_12_5_1_1_1_1_1_2_1_1_1_1_1_1_1_1_1_1_1_1_1_1_1_1_1_1_1_1_2_1_1_1_1_1_1_1_1_1_1_1_1_1_3_1_1_1_2_1_1_1_1_1_1_1_1_1_1_1_1_2_1_1_1_1_1_1_1_1_1_1_1_1_1_1_1_1_1_1_1_1_1_1_1_1_1_1_1_1_3_1_2_1_1_1_2_2_1_2_1_1_1_1_1_1_1_1_1_1_1_1_1_1_1_1_1_1_1"/>
    <protectedRange sqref="B58" name="Range2_12_5_1_1_1_2_2_1_1_1_1_1_1_1_1_1_1_1_2_1_1_1_1_1_1_1_1_1_3_1_3_1_2_1_1_1_1_1_1_1_1_1_1_1_1_1_2_1_1_1_1_1_2_1_1_1_1_1_1_1_1_2_1_1_3_1_1_1_2_1_1_1_1_1_1_1_1_1_1_1_1_1_1_1_1_1_2_1_1_1_1_1_1_1_1_1_1_1_1_1_1_1_1_1_1_1_2_3_1_2_1_1_1_2_2_1_1_2_1_1_1_1__3"/>
    <protectedRange sqref="B59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55" name="Range2_12_5_1_1_1_1_1_2_1_1_1_1_1_1_1_1_1_1_1_1_1_1_1_1_1_1_1_1_2_1_1_1_1_1_1_1_1_1_1_1_1_1_3_1_1_1_2_1_1_1_1_1_1_1_1_1_1_1_1_2_1_1_1_1_1_1_1_1_1_1_1_1_1_1_1_1_1_1_1_1_1_1_1_1_1_1_1_1_3_1_2_1_1_1_2_2_1_2_1_1_1_1_1_1_1_1_1_1_1_1_1_1_1_1_1_1_1_2_1_1_1_1_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B46" name="Range2_12_5_1_1_1_2_1_1_1_1_1_1_1_1_1_1_1_2_1_1_1_1_1_1_1_1_1_1_1_1_1_1_1_1_1_1_1_1_1_1_2_1_1_1_1_1_1_1_1_1_1_1_2_1_1_1_1_2_1_1_1_1_1_1_1_1_1_1_1_2_1_1_1_1_1_1_1_1_1_1_1_1_1_1_1_1_1_1_1_1_1_1_1_2_1_1_1_1_1_1_1_2_1_1_1_1_1_1_1_1_1_1_1_1_1_1_1_1_1_1_1_1__2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686" priority="25" operator="containsText" text="N/A">
      <formula>NOT(ISERROR(SEARCH("N/A",X11)))</formula>
    </cfRule>
    <cfRule type="cellIs" dxfId="685" priority="39" operator="equal">
      <formula>0</formula>
    </cfRule>
  </conditionalFormatting>
  <conditionalFormatting sqref="AC11:AE34 X11:Y34 AA11:AA34">
    <cfRule type="cellIs" dxfId="684" priority="38" operator="greaterThanOrEqual">
      <formula>1185</formula>
    </cfRule>
  </conditionalFormatting>
  <conditionalFormatting sqref="AC11:AE34 X11:Y34 AA11:AA34">
    <cfRule type="cellIs" dxfId="683" priority="37" operator="between">
      <formula>0.1</formula>
      <formula>1184</formula>
    </cfRule>
  </conditionalFormatting>
  <conditionalFormatting sqref="X8">
    <cfRule type="cellIs" dxfId="682" priority="36" operator="equal">
      <formula>0</formula>
    </cfRule>
  </conditionalFormatting>
  <conditionalFormatting sqref="X8">
    <cfRule type="cellIs" dxfId="681" priority="35" operator="greaterThan">
      <formula>1179</formula>
    </cfRule>
  </conditionalFormatting>
  <conditionalFormatting sqref="X8">
    <cfRule type="cellIs" dxfId="680" priority="34" operator="greaterThan">
      <formula>99</formula>
    </cfRule>
  </conditionalFormatting>
  <conditionalFormatting sqref="X8">
    <cfRule type="cellIs" dxfId="679" priority="33" operator="greaterThan">
      <formula>0.99</formula>
    </cfRule>
  </conditionalFormatting>
  <conditionalFormatting sqref="AB8">
    <cfRule type="cellIs" dxfId="678" priority="32" operator="equal">
      <formula>0</formula>
    </cfRule>
  </conditionalFormatting>
  <conditionalFormatting sqref="AB8">
    <cfRule type="cellIs" dxfId="677" priority="31" operator="greaterThan">
      <formula>1179</formula>
    </cfRule>
  </conditionalFormatting>
  <conditionalFormatting sqref="AB8">
    <cfRule type="cellIs" dxfId="676" priority="30" operator="greaterThan">
      <formula>99</formula>
    </cfRule>
  </conditionalFormatting>
  <conditionalFormatting sqref="AB8">
    <cfRule type="cellIs" dxfId="675" priority="29" operator="greaterThan">
      <formula>0.99</formula>
    </cfRule>
  </conditionalFormatting>
  <conditionalFormatting sqref="AI11:AI34">
    <cfRule type="cellIs" dxfId="674" priority="28" operator="greaterThan">
      <formula>$AI$8</formula>
    </cfRule>
  </conditionalFormatting>
  <conditionalFormatting sqref="AH11:AH34">
    <cfRule type="cellIs" dxfId="673" priority="26" operator="greaterThan">
      <formula>$AH$8</formula>
    </cfRule>
    <cfRule type="cellIs" dxfId="672" priority="27" operator="greaterThan">
      <formula>$AH$8</formula>
    </cfRule>
  </conditionalFormatting>
  <conditionalFormatting sqref="AB11:AB34">
    <cfRule type="containsText" dxfId="671" priority="21" operator="containsText" text="N/A">
      <formula>NOT(ISERROR(SEARCH("N/A",AB11)))</formula>
    </cfRule>
    <cfRule type="cellIs" dxfId="670" priority="24" operator="equal">
      <formula>0</formula>
    </cfRule>
  </conditionalFormatting>
  <conditionalFormatting sqref="AB11:AB34">
    <cfRule type="cellIs" dxfId="669" priority="23" operator="greaterThanOrEqual">
      <formula>1185</formula>
    </cfRule>
  </conditionalFormatting>
  <conditionalFormatting sqref="AB11:AB34">
    <cfRule type="cellIs" dxfId="668" priority="22" operator="between">
      <formula>0.1</formula>
      <formula>1184</formula>
    </cfRule>
  </conditionalFormatting>
  <conditionalFormatting sqref="AN11:AN35 AO11:AO34">
    <cfRule type="cellIs" dxfId="667" priority="20" operator="equal">
      <formula>0</formula>
    </cfRule>
  </conditionalFormatting>
  <conditionalFormatting sqref="AN11:AN35 AO11:AO34">
    <cfRule type="cellIs" dxfId="666" priority="19" operator="greaterThan">
      <formula>1179</formula>
    </cfRule>
  </conditionalFormatting>
  <conditionalFormatting sqref="AN11:AN35 AO11:AO34">
    <cfRule type="cellIs" dxfId="665" priority="18" operator="greaterThan">
      <formula>99</formula>
    </cfRule>
  </conditionalFormatting>
  <conditionalFormatting sqref="AN11:AN35 AO11:AO34">
    <cfRule type="cellIs" dxfId="664" priority="17" operator="greaterThan">
      <formula>0.99</formula>
    </cfRule>
  </conditionalFormatting>
  <conditionalFormatting sqref="AQ11:AQ34">
    <cfRule type="cellIs" dxfId="663" priority="16" operator="equal">
      <formula>0</formula>
    </cfRule>
  </conditionalFormatting>
  <conditionalFormatting sqref="AQ11:AQ34">
    <cfRule type="cellIs" dxfId="662" priority="15" operator="greaterThan">
      <formula>1179</formula>
    </cfRule>
  </conditionalFormatting>
  <conditionalFormatting sqref="AQ11:AQ34">
    <cfRule type="cellIs" dxfId="661" priority="14" operator="greaterThan">
      <formula>99</formula>
    </cfRule>
  </conditionalFormatting>
  <conditionalFormatting sqref="AQ11:AQ34">
    <cfRule type="cellIs" dxfId="660" priority="13" operator="greaterThan">
      <formula>0.99</formula>
    </cfRule>
  </conditionalFormatting>
  <conditionalFormatting sqref="Z11:Z34">
    <cfRule type="containsText" dxfId="659" priority="9" operator="containsText" text="N/A">
      <formula>NOT(ISERROR(SEARCH("N/A",Z11)))</formula>
    </cfRule>
    <cfRule type="cellIs" dxfId="658" priority="12" operator="equal">
      <formula>0</formula>
    </cfRule>
  </conditionalFormatting>
  <conditionalFormatting sqref="Z11:Z34">
    <cfRule type="cellIs" dxfId="657" priority="11" operator="greaterThanOrEqual">
      <formula>1185</formula>
    </cfRule>
  </conditionalFormatting>
  <conditionalFormatting sqref="Z11:Z34">
    <cfRule type="cellIs" dxfId="656" priority="10" operator="between">
      <formula>0.1</formula>
      <formula>1184</formula>
    </cfRule>
  </conditionalFormatting>
  <conditionalFormatting sqref="AJ11:AN35">
    <cfRule type="cellIs" dxfId="655" priority="8" operator="equal">
      <formula>0</formula>
    </cfRule>
  </conditionalFormatting>
  <conditionalFormatting sqref="AJ11:AN35">
    <cfRule type="cellIs" dxfId="654" priority="7" operator="greaterThan">
      <formula>1179</formula>
    </cfRule>
  </conditionalFormatting>
  <conditionalFormatting sqref="AJ11:AN35">
    <cfRule type="cellIs" dxfId="653" priority="6" operator="greaterThan">
      <formula>99</formula>
    </cfRule>
  </conditionalFormatting>
  <conditionalFormatting sqref="AJ11:AN35">
    <cfRule type="cellIs" dxfId="652" priority="5" operator="greaterThan">
      <formula>0.99</formula>
    </cfRule>
  </conditionalFormatting>
  <conditionalFormatting sqref="AP11:AP34">
    <cfRule type="cellIs" dxfId="651" priority="4" operator="equal">
      <formula>0</formula>
    </cfRule>
  </conditionalFormatting>
  <conditionalFormatting sqref="AP11:AP34">
    <cfRule type="cellIs" dxfId="650" priority="3" operator="greaterThan">
      <formula>1179</formula>
    </cfRule>
  </conditionalFormatting>
  <conditionalFormatting sqref="AP11:AP34">
    <cfRule type="cellIs" dxfId="649" priority="2" operator="greaterThan">
      <formula>99</formula>
    </cfRule>
  </conditionalFormatting>
  <conditionalFormatting sqref="AP11:AP34">
    <cfRule type="cellIs" dxfId="648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5"/>
  <sheetViews>
    <sheetView topLeftCell="A37" zoomScaleNormal="100" workbookViewId="0">
      <selection activeCell="B51" sqref="B51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126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174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71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71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42445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26656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175" t="s">
        <v>51</v>
      </c>
      <c r="V9" s="175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73" t="s">
        <v>55</v>
      </c>
      <c r="AG9" s="173" t="s">
        <v>56</v>
      </c>
      <c r="AH9" s="247" t="s">
        <v>57</v>
      </c>
      <c r="AI9" s="262" t="s">
        <v>58</v>
      </c>
      <c r="AJ9" s="175" t="s">
        <v>59</v>
      </c>
      <c r="AK9" s="175" t="s">
        <v>60</v>
      </c>
      <c r="AL9" s="175" t="s">
        <v>61</v>
      </c>
      <c r="AM9" s="175" t="s">
        <v>62</v>
      </c>
      <c r="AN9" s="175" t="s">
        <v>63</v>
      </c>
      <c r="AO9" s="175" t="s">
        <v>64</v>
      </c>
      <c r="AP9" s="175" t="s">
        <v>65</v>
      </c>
      <c r="AQ9" s="245" t="s">
        <v>66</v>
      </c>
      <c r="AR9" s="175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75" t="s">
        <v>72</v>
      </c>
      <c r="C10" s="175" t="s">
        <v>73</v>
      </c>
      <c r="D10" s="175" t="s">
        <v>74</v>
      </c>
      <c r="E10" s="175" t="s">
        <v>75</v>
      </c>
      <c r="F10" s="175" t="s">
        <v>74</v>
      </c>
      <c r="G10" s="175" t="s">
        <v>75</v>
      </c>
      <c r="H10" s="241"/>
      <c r="I10" s="175" t="s">
        <v>75</v>
      </c>
      <c r="J10" s="175" t="s">
        <v>75</v>
      </c>
      <c r="K10" s="175" t="s">
        <v>75</v>
      </c>
      <c r="L10" s="28" t="s">
        <v>29</v>
      </c>
      <c r="M10" s="244"/>
      <c r="N10" s="28" t="s">
        <v>29</v>
      </c>
      <c r="O10" s="246"/>
      <c r="P10" s="246"/>
      <c r="Q10" s="1">
        <f>'MAR 15'!Q34</f>
        <v>74399481</v>
      </c>
      <c r="R10" s="255"/>
      <c r="S10" s="256"/>
      <c r="T10" s="257"/>
      <c r="U10" s="175" t="s">
        <v>75</v>
      </c>
      <c r="V10" s="175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15'!$AG$34</f>
        <v>44850068</v>
      </c>
      <c r="AH10" s="247"/>
      <c r="AI10" s="263"/>
      <c r="AJ10" s="175" t="s">
        <v>84</v>
      </c>
      <c r="AK10" s="175" t="s">
        <v>84</v>
      </c>
      <c r="AL10" s="175" t="s">
        <v>84</v>
      </c>
      <c r="AM10" s="175" t="s">
        <v>84</v>
      </c>
      <c r="AN10" s="175" t="s">
        <v>84</v>
      </c>
      <c r="AO10" s="175" t="s">
        <v>84</v>
      </c>
      <c r="AP10" s="1">
        <f>'MAR 15'!$AP$34</f>
        <v>10448975</v>
      </c>
      <c r="AQ10" s="246"/>
      <c r="AR10" s="172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9</v>
      </c>
      <c r="E11" s="41">
        <f t="shared" ref="E11:E34" si="0">D11/1.42</f>
        <v>6.3380281690140849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123</v>
      </c>
      <c r="P11" s="111">
        <v>85</v>
      </c>
      <c r="Q11" s="111">
        <v>74403416</v>
      </c>
      <c r="R11" s="46">
        <f>IF(ISBLANK(Q11),"-",Q11-Q10)</f>
        <v>3935</v>
      </c>
      <c r="S11" s="47">
        <f>R11*24/1000</f>
        <v>94.44</v>
      </c>
      <c r="T11" s="47">
        <f>R11/1000</f>
        <v>3.9350000000000001</v>
      </c>
      <c r="U11" s="112">
        <v>6.6</v>
      </c>
      <c r="V11" s="112">
        <f t="shared" ref="V11:V34" si="1">U11</f>
        <v>6.6</v>
      </c>
      <c r="W11" s="113" t="s">
        <v>124</v>
      </c>
      <c r="X11" s="115">
        <v>0</v>
      </c>
      <c r="Y11" s="115">
        <v>0</v>
      </c>
      <c r="Z11" s="115">
        <v>956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44850788</v>
      </c>
      <c r="AH11" s="49">
        <f>IF(ISBLANK(AG11),"-",AG11-AG10)</f>
        <v>720</v>
      </c>
      <c r="AI11" s="50">
        <f>AH11/T11</f>
        <v>182.97331639135959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0.51</v>
      </c>
      <c r="AP11" s="115">
        <v>10450280</v>
      </c>
      <c r="AQ11" s="115">
        <f t="shared" ref="AQ11:AQ34" si="2">AP11-AP10</f>
        <v>1305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11</v>
      </c>
      <c r="E12" s="41">
        <f t="shared" si="0"/>
        <v>7.746478873239437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124</v>
      </c>
      <c r="P12" s="111">
        <v>94</v>
      </c>
      <c r="Q12" s="111">
        <v>74407184</v>
      </c>
      <c r="R12" s="46">
        <f t="shared" ref="R12:R34" si="5">IF(ISBLANK(Q12),"-",Q12-Q11)</f>
        <v>3768</v>
      </c>
      <c r="S12" s="47">
        <f t="shared" ref="S12:S34" si="6">R12*24/1000</f>
        <v>90.432000000000002</v>
      </c>
      <c r="T12" s="47">
        <f t="shared" ref="T12:T34" si="7">R12/1000</f>
        <v>3.7679999999999998</v>
      </c>
      <c r="U12" s="112">
        <v>8</v>
      </c>
      <c r="V12" s="112">
        <f t="shared" si="1"/>
        <v>8</v>
      </c>
      <c r="W12" s="113" t="s">
        <v>124</v>
      </c>
      <c r="X12" s="115">
        <v>0</v>
      </c>
      <c r="Y12" s="115">
        <v>0</v>
      </c>
      <c r="Z12" s="115">
        <v>957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44851476</v>
      </c>
      <c r="AH12" s="49">
        <f>IF(ISBLANK(AG12),"-",AG12-AG11)</f>
        <v>688</v>
      </c>
      <c r="AI12" s="50">
        <f t="shared" ref="AI12:AI34" si="8">AH12/T12</f>
        <v>182.59023354564758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0.51</v>
      </c>
      <c r="AP12" s="115">
        <v>10451619</v>
      </c>
      <c r="AQ12" s="115">
        <f t="shared" si="2"/>
        <v>1339</v>
      </c>
      <c r="AR12" s="118">
        <v>1.1200000000000001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12</v>
      </c>
      <c r="E13" s="41">
        <f t="shared" si="0"/>
        <v>8.4507042253521139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121</v>
      </c>
      <c r="P13" s="111">
        <v>88</v>
      </c>
      <c r="Q13" s="111">
        <v>74410857</v>
      </c>
      <c r="R13" s="46">
        <f t="shared" si="5"/>
        <v>3673</v>
      </c>
      <c r="S13" s="47">
        <f t="shared" si="6"/>
        <v>88.152000000000001</v>
      </c>
      <c r="T13" s="47">
        <f t="shared" si="7"/>
        <v>3.673</v>
      </c>
      <c r="U13" s="112">
        <v>9.3000000000000007</v>
      </c>
      <c r="V13" s="112">
        <f t="shared" si="1"/>
        <v>9.3000000000000007</v>
      </c>
      <c r="W13" s="113" t="s">
        <v>124</v>
      </c>
      <c r="X13" s="115">
        <v>0</v>
      </c>
      <c r="Y13" s="115">
        <v>0</v>
      </c>
      <c r="Z13" s="115">
        <v>926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44852136</v>
      </c>
      <c r="AH13" s="49">
        <f>IF(ISBLANK(AG13),"-",AG13-AG12)</f>
        <v>660</v>
      </c>
      <c r="AI13" s="50">
        <f t="shared" si="8"/>
        <v>179.68962700789544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0.51</v>
      </c>
      <c r="AP13" s="115">
        <v>10452911</v>
      </c>
      <c r="AQ13" s="115">
        <f t="shared" si="2"/>
        <v>1292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14</v>
      </c>
      <c r="E14" s="41">
        <f t="shared" si="0"/>
        <v>9.8591549295774659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97</v>
      </c>
      <c r="P14" s="111">
        <v>94</v>
      </c>
      <c r="Q14" s="111">
        <v>74414935</v>
      </c>
      <c r="R14" s="46">
        <f t="shared" si="5"/>
        <v>4078</v>
      </c>
      <c r="S14" s="47">
        <f t="shared" si="6"/>
        <v>97.872</v>
      </c>
      <c r="T14" s="47">
        <f t="shared" si="7"/>
        <v>4.0780000000000003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926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44852844</v>
      </c>
      <c r="AH14" s="49">
        <f t="shared" ref="AH14:AH34" si="9">IF(ISBLANK(AG14),"-",AG14-AG13)</f>
        <v>708</v>
      </c>
      <c r="AI14" s="50">
        <f t="shared" si="8"/>
        <v>173.61451692005883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0.51</v>
      </c>
      <c r="AP14" s="115">
        <v>10453426</v>
      </c>
      <c r="AQ14" s="115">
        <f t="shared" si="2"/>
        <v>515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14</v>
      </c>
      <c r="E15" s="41">
        <f t="shared" si="0"/>
        <v>9.8591549295774659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109</v>
      </c>
      <c r="P15" s="111">
        <v>140</v>
      </c>
      <c r="Q15" s="111">
        <v>74419176</v>
      </c>
      <c r="R15" s="46">
        <f t="shared" si="5"/>
        <v>4241</v>
      </c>
      <c r="S15" s="47">
        <f t="shared" si="6"/>
        <v>101.78400000000001</v>
      </c>
      <c r="T15" s="47">
        <f t="shared" si="7"/>
        <v>4.2409999999999997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927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44853540</v>
      </c>
      <c r="AH15" s="49">
        <f t="shared" si="9"/>
        <v>696</v>
      </c>
      <c r="AI15" s="50">
        <f t="shared" si="8"/>
        <v>164.11223767979251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</v>
      </c>
      <c r="AP15" s="115">
        <v>10453426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10</v>
      </c>
      <c r="E16" s="41">
        <f t="shared" si="0"/>
        <v>7.042253521126761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126</v>
      </c>
      <c r="P16" s="111">
        <v>123</v>
      </c>
      <c r="Q16" s="111">
        <v>74423904</v>
      </c>
      <c r="R16" s="46">
        <f t="shared" si="5"/>
        <v>4728</v>
      </c>
      <c r="S16" s="47">
        <f t="shared" si="6"/>
        <v>113.47199999999999</v>
      </c>
      <c r="T16" s="47">
        <f t="shared" si="7"/>
        <v>4.7279999999999998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1188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44854372</v>
      </c>
      <c r="AH16" s="49">
        <f t="shared" si="9"/>
        <v>832</v>
      </c>
      <c r="AI16" s="50">
        <f t="shared" si="8"/>
        <v>175.97292724196279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10453426</v>
      </c>
      <c r="AQ16" s="115">
        <v>0</v>
      </c>
      <c r="AR16" s="53">
        <v>1.1299999999999999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130</v>
      </c>
      <c r="P17" s="111">
        <v>145</v>
      </c>
      <c r="Q17" s="111">
        <v>74429985</v>
      </c>
      <c r="R17" s="46">
        <f t="shared" si="5"/>
        <v>6081</v>
      </c>
      <c r="S17" s="47">
        <f t="shared" si="6"/>
        <v>145.94399999999999</v>
      </c>
      <c r="T17" s="47">
        <f t="shared" si="7"/>
        <v>6.0810000000000004</v>
      </c>
      <c r="U17" s="112">
        <v>9.3000000000000007</v>
      </c>
      <c r="V17" s="112">
        <f t="shared" si="1"/>
        <v>9.3000000000000007</v>
      </c>
      <c r="W17" s="113" t="s">
        <v>130</v>
      </c>
      <c r="X17" s="115">
        <v>1078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44855796</v>
      </c>
      <c r="AH17" s="49">
        <f t="shared" si="9"/>
        <v>1424</v>
      </c>
      <c r="AI17" s="50">
        <f t="shared" si="8"/>
        <v>234.17201118237131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10453426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134</v>
      </c>
      <c r="P18" s="111">
        <v>148</v>
      </c>
      <c r="Q18" s="111">
        <v>74436148</v>
      </c>
      <c r="R18" s="46">
        <f t="shared" si="5"/>
        <v>6163</v>
      </c>
      <c r="S18" s="47">
        <f t="shared" si="6"/>
        <v>147.91200000000001</v>
      </c>
      <c r="T18" s="47">
        <f t="shared" si="7"/>
        <v>6.1630000000000003</v>
      </c>
      <c r="U18" s="112">
        <v>8.6</v>
      </c>
      <c r="V18" s="112">
        <f t="shared" si="1"/>
        <v>8.6</v>
      </c>
      <c r="W18" s="113" t="s">
        <v>130</v>
      </c>
      <c r="X18" s="115">
        <v>1078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44857116</v>
      </c>
      <c r="AH18" s="49">
        <f t="shared" si="9"/>
        <v>1320</v>
      </c>
      <c r="AI18" s="50">
        <f t="shared" si="8"/>
        <v>214.18140515982475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10453426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136</v>
      </c>
      <c r="P19" s="111">
        <v>151</v>
      </c>
      <c r="Q19" s="111">
        <v>74442374</v>
      </c>
      <c r="R19" s="46">
        <f t="shared" si="5"/>
        <v>6226</v>
      </c>
      <c r="S19" s="47">
        <f t="shared" si="6"/>
        <v>149.42400000000001</v>
      </c>
      <c r="T19" s="47">
        <f t="shared" si="7"/>
        <v>6.226</v>
      </c>
      <c r="U19" s="112">
        <v>7.8</v>
      </c>
      <c r="V19" s="112">
        <v>7.9</v>
      </c>
      <c r="W19" s="113" t="s">
        <v>130</v>
      </c>
      <c r="X19" s="115">
        <v>1069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44858508</v>
      </c>
      <c r="AH19" s="49">
        <f t="shared" si="9"/>
        <v>1392</v>
      </c>
      <c r="AI19" s="50">
        <f t="shared" si="8"/>
        <v>223.57854159974301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10453426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6</v>
      </c>
      <c r="E20" s="41">
        <f t="shared" si="0"/>
        <v>4.2253521126760569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137</v>
      </c>
      <c r="P20" s="111">
        <v>150</v>
      </c>
      <c r="Q20" s="111">
        <v>74448655</v>
      </c>
      <c r="R20" s="46">
        <f t="shared" si="5"/>
        <v>6281</v>
      </c>
      <c r="S20" s="47">
        <f t="shared" si="6"/>
        <v>150.744</v>
      </c>
      <c r="T20" s="47">
        <f t="shared" si="7"/>
        <v>6.2809999999999997</v>
      </c>
      <c r="U20" s="112">
        <v>7.2</v>
      </c>
      <c r="V20" s="112">
        <f t="shared" si="1"/>
        <v>7.2</v>
      </c>
      <c r="W20" s="113" t="s">
        <v>130</v>
      </c>
      <c r="X20" s="115">
        <v>1067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44859900</v>
      </c>
      <c r="AH20" s="49">
        <f t="shared" si="9"/>
        <v>1392</v>
      </c>
      <c r="AI20" s="50">
        <f t="shared" si="8"/>
        <v>221.62076102531447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10453426</v>
      </c>
      <c r="AQ20" s="115">
        <f t="shared" si="2"/>
        <v>0</v>
      </c>
      <c r="AR20" s="53">
        <v>1.02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7</v>
      </c>
      <c r="E21" s="41">
        <f t="shared" si="0"/>
        <v>4.9295774647887329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138</v>
      </c>
      <c r="P21" s="111">
        <v>152</v>
      </c>
      <c r="Q21" s="111">
        <v>74454803</v>
      </c>
      <c r="R21" s="46">
        <f t="shared" si="5"/>
        <v>6148</v>
      </c>
      <c r="S21" s="47">
        <f t="shared" si="6"/>
        <v>147.55199999999999</v>
      </c>
      <c r="T21" s="47">
        <f t="shared" si="7"/>
        <v>6.1479999999999997</v>
      </c>
      <c r="U21" s="112">
        <v>6.5</v>
      </c>
      <c r="V21" s="112">
        <v>6.5</v>
      </c>
      <c r="W21" s="113" t="s">
        <v>130</v>
      </c>
      <c r="X21" s="115">
        <v>1066</v>
      </c>
      <c r="Y21" s="115">
        <v>0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44861292</v>
      </c>
      <c r="AH21" s="49">
        <f t="shared" si="9"/>
        <v>1392</v>
      </c>
      <c r="AI21" s="50">
        <f t="shared" si="8"/>
        <v>226.41509433962264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10453426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8</v>
      </c>
      <c r="E22" s="41">
        <f t="shared" si="0"/>
        <v>5.6338028169014089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138</v>
      </c>
      <c r="P22" s="111">
        <v>143</v>
      </c>
      <c r="Q22" s="111">
        <v>74461026</v>
      </c>
      <c r="R22" s="46">
        <f t="shared" si="5"/>
        <v>6223</v>
      </c>
      <c r="S22" s="47">
        <f t="shared" si="6"/>
        <v>149.352</v>
      </c>
      <c r="T22" s="47">
        <f t="shared" si="7"/>
        <v>6.2229999999999999</v>
      </c>
      <c r="U22" s="112">
        <v>5.9</v>
      </c>
      <c r="V22" s="112">
        <f t="shared" si="1"/>
        <v>5.9</v>
      </c>
      <c r="W22" s="113" t="s">
        <v>130</v>
      </c>
      <c r="X22" s="115">
        <v>1077</v>
      </c>
      <c r="Y22" s="115">
        <v>0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44862692</v>
      </c>
      <c r="AH22" s="49">
        <f t="shared" si="9"/>
        <v>1400</v>
      </c>
      <c r="AI22" s="50">
        <f t="shared" si="8"/>
        <v>224.97187851518561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10453426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8</v>
      </c>
      <c r="E23" s="41">
        <f t="shared" si="0"/>
        <v>5.6338028169014089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143</v>
      </c>
      <c r="P23" s="111">
        <v>139</v>
      </c>
      <c r="Q23" s="111">
        <v>74466980</v>
      </c>
      <c r="R23" s="46">
        <f t="shared" si="5"/>
        <v>5954</v>
      </c>
      <c r="S23" s="47">
        <f t="shared" si="6"/>
        <v>142.89599999999999</v>
      </c>
      <c r="T23" s="47">
        <f t="shared" si="7"/>
        <v>5.9539999999999997</v>
      </c>
      <c r="U23" s="112">
        <v>5.5</v>
      </c>
      <c r="V23" s="112">
        <f t="shared" si="1"/>
        <v>5.5</v>
      </c>
      <c r="W23" s="113" t="s">
        <v>130</v>
      </c>
      <c r="X23" s="115">
        <v>995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44864036</v>
      </c>
      <c r="AH23" s="49">
        <f t="shared" si="9"/>
        <v>1344</v>
      </c>
      <c r="AI23" s="50">
        <f t="shared" si="8"/>
        <v>225.7306012764528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10453426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6</v>
      </c>
      <c r="E24" s="41">
        <f t="shared" si="0"/>
        <v>4.2253521126760569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134</v>
      </c>
      <c r="P24" s="111">
        <v>137</v>
      </c>
      <c r="Q24" s="111">
        <v>74472808</v>
      </c>
      <c r="R24" s="46">
        <f t="shared" si="5"/>
        <v>5828</v>
      </c>
      <c r="S24" s="47">
        <f t="shared" si="6"/>
        <v>139.87200000000001</v>
      </c>
      <c r="T24" s="47">
        <f t="shared" si="7"/>
        <v>5.8280000000000003</v>
      </c>
      <c r="U24" s="112">
        <v>5.4</v>
      </c>
      <c r="V24" s="112">
        <f t="shared" si="1"/>
        <v>5.4</v>
      </c>
      <c r="W24" s="113" t="s">
        <v>130</v>
      </c>
      <c r="X24" s="115">
        <v>1026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44865356</v>
      </c>
      <c r="AH24" s="49">
        <f>IF(ISBLANK(AG24),"-",AG24-AG23)</f>
        <v>1320</v>
      </c>
      <c r="AI24" s="50">
        <f t="shared" si="8"/>
        <v>226.49279341111873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10453426</v>
      </c>
      <c r="AQ24" s="115">
        <f t="shared" si="2"/>
        <v>0</v>
      </c>
      <c r="AR24" s="53">
        <v>1.19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6</v>
      </c>
      <c r="E25" s="41">
        <f t="shared" si="0"/>
        <v>4.2253521126760569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137</v>
      </c>
      <c r="P25" s="111">
        <v>134</v>
      </c>
      <c r="Q25" s="111">
        <v>74478501</v>
      </c>
      <c r="R25" s="46">
        <f t="shared" si="5"/>
        <v>5693</v>
      </c>
      <c r="S25" s="47">
        <f t="shared" si="6"/>
        <v>136.63200000000001</v>
      </c>
      <c r="T25" s="47">
        <f t="shared" si="7"/>
        <v>5.6929999999999996</v>
      </c>
      <c r="U25" s="112">
        <v>5.2</v>
      </c>
      <c r="V25" s="112">
        <f t="shared" si="1"/>
        <v>5.2</v>
      </c>
      <c r="W25" s="113" t="s">
        <v>130</v>
      </c>
      <c r="X25" s="115">
        <v>994</v>
      </c>
      <c r="Y25" s="115">
        <v>0</v>
      </c>
      <c r="Z25" s="115">
        <v>1186</v>
      </c>
      <c r="AA25" s="115">
        <v>1185</v>
      </c>
      <c r="AB25" s="115">
        <v>1188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44866676</v>
      </c>
      <c r="AH25" s="49">
        <f t="shared" si="9"/>
        <v>1320</v>
      </c>
      <c r="AI25" s="50">
        <f t="shared" si="8"/>
        <v>231.86369225364484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10453426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6</v>
      </c>
      <c r="E26" s="41">
        <f t="shared" si="0"/>
        <v>4.2253521126760569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137</v>
      </c>
      <c r="P26" s="111">
        <v>136</v>
      </c>
      <c r="Q26" s="111">
        <v>74484127</v>
      </c>
      <c r="R26" s="46">
        <f t="shared" si="5"/>
        <v>5626</v>
      </c>
      <c r="S26" s="47">
        <f t="shared" si="6"/>
        <v>135.024</v>
      </c>
      <c r="T26" s="47">
        <f t="shared" si="7"/>
        <v>5.6260000000000003</v>
      </c>
      <c r="U26" s="112">
        <v>5.0999999999999996</v>
      </c>
      <c r="V26" s="112">
        <f t="shared" si="1"/>
        <v>5.0999999999999996</v>
      </c>
      <c r="W26" s="113" t="s">
        <v>130</v>
      </c>
      <c r="X26" s="115">
        <v>995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44867984</v>
      </c>
      <c r="AH26" s="49">
        <f t="shared" si="9"/>
        <v>1308</v>
      </c>
      <c r="AI26" s="50">
        <f t="shared" si="8"/>
        <v>232.49200142196941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10453426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6</v>
      </c>
      <c r="E27" s="41">
        <f t="shared" si="0"/>
        <v>4.2253521126760569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136</v>
      </c>
      <c r="P27" s="111">
        <v>138</v>
      </c>
      <c r="Q27" s="111">
        <v>74489883</v>
      </c>
      <c r="R27" s="46">
        <f t="shared" si="5"/>
        <v>5756</v>
      </c>
      <c r="S27" s="47">
        <f t="shared" si="6"/>
        <v>138.14400000000001</v>
      </c>
      <c r="T27" s="47">
        <f t="shared" si="7"/>
        <v>5.7560000000000002</v>
      </c>
      <c r="U27" s="112">
        <v>5</v>
      </c>
      <c r="V27" s="112">
        <f t="shared" si="1"/>
        <v>5</v>
      </c>
      <c r="W27" s="113" t="s">
        <v>130</v>
      </c>
      <c r="X27" s="115">
        <v>995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44869308</v>
      </c>
      <c r="AH27" s="49">
        <f t="shared" si="9"/>
        <v>1324</v>
      </c>
      <c r="AI27" s="50">
        <f t="shared" si="8"/>
        <v>230.02084781097983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10453426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5</v>
      </c>
      <c r="E28" s="41">
        <f t="shared" si="0"/>
        <v>3.5211267605633805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135</v>
      </c>
      <c r="P28" s="111">
        <v>143</v>
      </c>
      <c r="Q28" s="111">
        <v>74495675</v>
      </c>
      <c r="R28" s="46">
        <f t="shared" si="5"/>
        <v>5792</v>
      </c>
      <c r="S28" s="47">
        <f t="shared" si="6"/>
        <v>139.00800000000001</v>
      </c>
      <c r="T28" s="47">
        <f t="shared" si="7"/>
        <v>5.7919999999999998</v>
      </c>
      <c r="U28" s="112">
        <v>4.9000000000000004</v>
      </c>
      <c r="V28" s="112">
        <f t="shared" si="1"/>
        <v>4.9000000000000004</v>
      </c>
      <c r="W28" s="113" t="s">
        <v>130</v>
      </c>
      <c r="X28" s="115">
        <v>995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44870628</v>
      </c>
      <c r="AH28" s="49">
        <f t="shared" si="9"/>
        <v>1320</v>
      </c>
      <c r="AI28" s="50">
        <f t="shared" si="8"/>
        <v>227.90055248618785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10453426</v>
      </c>
      <c r="AQ28" s="115">
        <f t="shared" si="2"/>
        <v>0</v>
      </c>
      <c r="AR28" s="53">
        <v>0.97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5</v>
      </c>
      <c r="E29" s="41">
        <f t="shared" si="0"/>
        <v>3.5211267605633805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133</v>
      </c>
      <c r="P29" s="111">
        <v>133</v>
      </c>
      <c r="Q29" s="111">
        <v>74501426</v>
      </c>
      <c r="R29" s="46">
        <f t="shared" si="5"/>
        <v>5751</v>
      </c>
      <c r="S29" s="47">
        <f t="shared" si="6"/>
        <v>138.024</v>
      </c>
      <c r="T29" s="47">
        <f t="shared" si="7"/>
        <v>5.7510000000000003</v>
      </c>
      <c r="U29" s="112">
        <v>4.7</v>
      </c>
      <c r="V29" s="112">
        <f t="shared" si="1"/>
        <v>4.7</v>
      </c>
      <c r="W29" s="113" t="s">
        <v>130</v>
      </c>
      <c r="X29" s="115">
        <v>996</v>
      </c>
      <c r="Y29" s="115">
        <v>0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44871948</v>
      </c>
      <c r="AH29" s="49">
        <f t="shared" si="9"/>
        <v>1320</v>
      </c>
      <c r="AI29" s="50">
        <f t="shared" si="8"/>
        <v>229.52529994783515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10453426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6</v>
      </c>
      <c r="E30" s="41">
        <f t="shared" si="0"/>
        <v>4.2253521126760569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114</v>
      </c>
      <c r="P30" s="111">
        <v>121</v>
      </c>
      <c r="Q30" s="111">
        <v>74506730</v>
      </c>
      <c r="R30" s="46">
        <f t="shared" si="5"/>
        <v>5304</v>
      </c>
      <c r="S30" s="47">
        <f t="shared" si="6"/>
        <v>127.29600000000001</v>
      </c>
      <c r="T30" s="47">
        <f t="shared" si="7"/>
        <v>5.3040000000000003</v>
      </c>
      <c r="U30" s="112">
        <v>4.2</v>
      </c>
      <c r="V30" s="112">
        <f t="shared" si="1"/>
        <v>4.2</v>
      </c>
      <c r="W30" s="113" t="s">
        <v>135</v>
      </c>
      <c r="X30" s="115">
        <v>1037</v>
      </c>
      <c r="Y30" s="115">
        <v>0</v>
      </c>
      <c r="Z30" s="115">
        <v>0</v>
      </c>
      <c r="AA30" s="115">
        <v>1185</v>
      </c>
      <c r="AB30" s="115">
        <v>1188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44873020</v>
      </c>
      <c r="AH30" s="49">
        <f t="shared" si="9"/>
        <v>1072</v>
      </c>
      <c r="AI30" s="50">
        <f t="shared" si="8"/>
        <v>202.11161387631975</v>
      </c>
      <c r="AJ30" s="98">
        <v>1</v>
      </c>
      <c r="AK30" s="98">
        <v>0</v>
      </c>
      <c r="AL30" s="98">
        <v>0</v>
      </c>
      <c r="AM30" s="98">
        <v>1</v>
      </c>
      <c r="AN30" s="98">
        <v>1</v>
      </c>
      <c r="AO30" s="98">
        <v>0</v>
      </c>
      <c r="AP30" s="115">
        <v>10453426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8</v>
      </c>
      <c r="E31" s="41">
        <f t="shared" si="0"/>
        <v>5.6338028169014089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115</v>
      </c>
      <c r="P31" s="111">
        <v>129</v>
      </c>
      <c r="Q31" s="111">
        <v>74512011</v>
      </c>
      <c r="R31" s="46">
        <f t="shared" si="5"/>
        <v>5281</v>
      </c>
      <c r="S31" s="47">
        <f t="shared" si="6"/>
        <v>126.744</v>
      </c>
      <c r="T31" s="47">
        <f t="shared" si="7"/>
        <v>5.2809999999999997</v>
      </c>
      <c r="U31" s="112">
        <v>3.6</v>
      </c>
      <c r="V31" s="112">
        <f t="shared" si="1"/>
        <v>3.6</v>
      </c>
      <c r="W31" s="113" t="s">
        <v>135</v>
      </c>
      <c r="X31" s="115">
        <v>1036</v>
      </c>
      <c r="Y31" s="115">
        <v>0</v>
      </c>
      <c r="Z31" s="115">
        <v>0</v>
      </c>
      <c r="AA31" s="115">
        <v>1185</v>
      </c>
      <c r="AB31" s="115">
        <v>1187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44874064</v>
      </c>
      <c r="AH31" s="49">
        <f t="shared" si="9"/>
        <v>1044</v>
      </c>
      <c r="AI31" s="50">
        <f t="shared" si="8"/>
        <v>197.68983147131226</v>
      </c>
      <c r="AJ31" s="98">
        <v>1</v>
      </c>
      <c r="AK31" s="98">
        <v>0</v>
      </c>
      <c r="AL31" s="98">
        <v>0</v>
      </c>
      <c r="AM31" s="98">
        <v>1</v>
      </c>
      <c r="AN31" s="98">
        <v>1</v>
      </c>
      <c r="AO31" s="98">
        <v>0</v>
      </c>
      <c r="AP31" s="115">
        <v>10453426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10</v>
      </c>
      <c r="E32" s="41">
        <f t="shared" si="0"/>
        <v>7.042253521126761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114</v>
      </c>
      <c r="P32" s="111">
        <v>127</v>
      </c>
      <c r="Q32" s="111">
        <v>74517314</v>
      </c>
      <c r="R32" s="46">
        <f t="shared" si="5"/>
        <v>5303</v>
      </c>
      <c r="S32" s="47">
        <f t="shared" si="6"/>
        <v>127.27200000000001</v>
      </c>
      <c r="T32" s="47">
        <f t="shared" si="7"/>
        <v>5.3029999999999999</v>
      </c>
      <c r="U32" s="112">
        <v>3.1</v>
      </c>
      <c r="V32" s="112">
        <f t="shared" si="1"/>
        <v>3.1</v>
      </c>
      <c r="W32" s="113" t="s">
        <v>135</v>
      </c>
      <c r="X32" s="115">
        <v>1037</v>
      </c>
      <c r="Y32" s="115">
        <v>0</v>
      </c>
      <c r="Z32" s="115">
        <v>0</v>
      </c>
      <c r="AA32" s="115">
        <v>1185</v>
      </c>
      <c r="AB32" s="115">
        <v>1188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44875108</v>
      </c>
      <c r="AH32" s="49">
        <f t="shared" si="9"/>
        <v>1044</v>
      </c>
      <c r="AI32" s="50">
        <f t="shared" si="8"/>
        <v>196.86969639826515</v>
      </c>
      <c r="AJ32" s="98">
        <v>1</v>
      </c>
      <c r="AK32" s="98">
        <v>0</v>
      </c>
      <c r="AL32" s="98">
        <v>0</v>
      </c>
      <c r="AM32" s="98">
        <v>1</v>
      </c>
      <c r="AN32" s="98">
        <v>1</v>
      </c>
      <c r="AO32" s="98">
        <v>0</v>
      </c>
      <c r="AP32" s="115">
        <v>10453426</v>
      </c>
      <c r="AQ32" s="115">
        <f t="shared" si="2"/>
        <v>0</v>
      </c>
      <c r="AR32" s="53">
        <v>0.98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6</v>
      </c>
      <c r="E33" s="41">
        <f t="shared" si="0"/>
        <v>4.2253521126760569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132</v>
      </c>
      <c r="P33" s="111">
        <v>103</v>
      </c>
      <c r="Q33" s="111">
        <v>74521825</v>
      </c>
      <c r="R33" s="46">
        <f t="shared" si="5"/>
        <v>4511</v>
      </c>
      <c r="S33" s="47">
        <f t="shared" si="6"/>
        <v>108.264</v>
      </c>
      <c r="T33" s="47">
        <f t="shared" si="7"/>
        <v>4.5110000000000001</v>
      </c>
      <c r="U33" s="112">
        <v>3.7</v>
      </c>
      <c r="V33" s="112">
        <f t="shared" si="1"/>
        <v>3.7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1097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44875980</v>
      </c>
      <c r="AH33" s="49">
        <f t="shared" si="9"/>
        <v>872</v>
      </c>
      <c r="AI33" s="50">
        <f t="shared" si="8"/>
        <v>193.30525382398579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0.45</v>
      </c>
      <c r="AP33" s="115">
        <v>10454191</v>
      </c>
      <c r="AQ33" s="115">
        <f t="shared" si="2"/>
        <v>765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8</v>
      </c>
      <c r="E34" s="41">
        <f t="shared" si="0"/>
        <v>5.6338028169014089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134</v>
      </c>
      <c r="P34" s="111">
        <v>99</v>
      </c>
      <c r="Q34" s="111">
        <v>74525974</v>
      </c>
      <c r="R34" s="46">
        <f t="shared" si="5"/>
        <v>4149</v>
      </c>
      <c r="S34" s="47">
        <f t="shared" si="6"/>
        <v>99.575999999999993</v>
      </c>
      <c r="T34" s="47">
        <f t="shared" si="7"/>
        <v>4.149</v>
      </c>
      <c r="U34" s="112">
        <v>5.0999999999999996</v>
      </c>
      <c r="V34" s="112">
        <f t="shared" si="1"/>
        <v>5.0999999999999996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997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44876724</v>
      </c>
      <c r="AH34" s="49">
        <f t="shared" si="9"/>
        <v>744</v>
      </c>
      <c r="AI34" s="50">
        <f t="shared" si="8"/>
        <v>179.32031814895154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0.45</v>
      </c>
      <c r="AP34" s="115">
        <v>10455479</v>
      </c>
      <c r="AQ34" s="115">
        <f t="shared" si="2"/>
        <v>1288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126493</v>
      </c>
      <c r="S35" s="65">
        <f>AVERAGE(S11:S34)</f>
        <v>126.49299999999999</v>
      </c>
      <c r="T35" s="65">
        <f>SUM(T11:T34)</f>
        <v>126.49300000000001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26656</v>
      </c>
      <c r="AH35" s="67">
        <f>SUM(AH11:AH34)</f>
        <v>26656</v>
      </c>
      <c r="AI35" s="68">
        <f>$AH$35/$T35</f>
        <v>210.73102859446766</v>
      </c>
      <c r="AJ35" s="98"/>
      <c r="AK35" s="98"/>
      <c r="AL35" s="98"/>
      <c r="AM35" s="98"/>
      <c r="AN35" s="98"/>
      <c r="AO35" s="69"/>
      <c r="AP35" s="70">
        <f>AP34-AP10</f>
        <v>6504</v>
      </c>
      <c r="AQ35" s="71">
        <f>SUM(AQ11:AQ34)</f>
        <v>6504</v>
      </c>
      <c r="AR35" s="72">
        <f>AVERAGE(AR11:AR34)</f>
        <v>1.0683333333333334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8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198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211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8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8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145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146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37" t="s">
        <v>212</v>
      </c>
      <c r="C46" s="136"/>
      <c r="D46" s="138"/>
      <c r="E46" s="136"/>
      <c r="F46" s="136"/>
      <c r="G46" s="136"/>
      <c r="H46" s="136"/>
      <c r="I46" s="136"/>
      <c r="J46" s="136"/>
      <c r="K46" s="136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148" t="s">
        <v>138</v>
      </c>
      <c r="C47" s="131"/>
      <c r="D47" s="132"/>
      <c r="E47" s="131"/>
      <c r="F47" s="131"/>
      <c r="G47" s="131"/>
      <c r="H47" s="131"/>
      <c r="I47" s="131"/>
      <c r="J47" s="131"/>
      <c r="K47" s="131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148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144</v>
      </c>
      <c r="C49" s="145"/>
      <c r="D49" s="128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48" t="s">
        <v>141</v>
      </c>
      <c r="C50" s="145"/>
      <c r="D50" s="150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124"/>
      <c r="D51" s="125"/>
      <c r="E51" s="124"/>
      <c r="F51" s="124"/>
      <c r="G51" s="131"/>
      <c r="H51" s="131"/>
      <c r="I51" s="131"/>
      <c r="J51" s="131"/>
      <c r="K51" s="131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48" t="s">
        <v>143</v>
      </c>
      <c r="C52" s="105"/>
      <c r="D52" s="176"/>
      <c r="E52" s="105"/>
      <c r="F52" s="105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213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8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49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49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150"/>
      <c r="C58" s="145"/>
      <c r="D58" s="128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48"/>
      <c r="C59" s="145"/>
      <c r="D59" s="128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A60" s="102"/>
      <c r="B60" s="149"/>
      <c r="C60" s="150"/>
      <c r="D60" s="117"/>
      <c r="E60" s="150"/>
      <c r="F60" s="150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20"/>
      <c r="U60" s="122"/>
      <c r="V60" s="79"/>
      <c r="AS60" s="97"/>
      <c r="AT60" s="97"/>
      <c r="AU60" s="97"/>
      <c r="AV60" s="97"/>
      <c r="AW60" s="97"/>
      <c r="AX60" s="97"/>
      <c r="AY60" s="97"/>
    </row>
    <row r="61" spans="1:51" x14ac:dyDescent="0.25">
      <c r="A61" s="102"/>
      <c r="B61" s="150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8"/>
      <c r="U61" s="79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99"/>
      <c r="Q70" s="99"/>
      <c r="R70" s="99"/>
      <c r="S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12"/>
      <c r="P71" s="99"/>
      <c r="Q71" s="99"/>
      <c r="R71" s="99"/>
      <c r="S71" s="99"/>
      <c r="T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U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T73" s="99"/>
      <c r="U73" s="99"/>
      <c r="AS73" s="97"/>
      <c r="AT73" s="97"/>
      <c r="AU73" s="97"/>
      <c r="AV73" s="97"/>
      <c r="AW73" s="97"/>
      <c r="AX73" s="97"/>
      <c r="AY73" s="97"/>
    </row>
    <row r="85" spans="45:51" x14ac:dyDescent="0.25">
      <c r="AS85" s="97"/>
      <c r="AT85" s="97"/>
      <c r="AU85" s="97"/>
      <c r="AV85" s="97"/>
      <c r="AW85" s="97"/>
      <c r="AX85" s="97"/>
      <c r="AY85" s="97"/>
    </row>
  </sheetData>
  <protectedRanges>
    <protectedRange sqref="S60:T61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59" name="Range2_2_1_10_1_1_1_2"/>
    <protectedRange sqref="N60:R61" name="Range2_12_1_6_1_1"/>
    <protectedRange sqref="L60:M61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0:K61" name="Range2_2_12_1_4_1_1_1_1_1_1_1_1_1_1_1_1_1_1_1"/>
    <protectedRange sqref="I60:I61" name="Range2_2_12_1_7_1_1_2_2_1_2"/>
    <protectedRange sqref="F60:H61" name="Range2_2_12_1_3_1_2_1_1_1_1_2_1_1_1_1_1_1_1_1_1_1_1"/>
    <protectedRange sqref="E60:E61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" name="Range2_12_5_1_1_1_2_2_1_1_1_1_1_1_1_1_1_1_1_2_1_1_1_2_1_1_1_1_1_1_1_1_1_1_1_1_1_1_1_1_2_1_1_1_1_1_1_1_1_1_2_1_1_3_1_1_1_3_1_1_1_1_1_1_1_1_1_1_1_1_1_1_1_1_1_1_1_1_1_1_2_1_1_1_1_1_1_1_1_1_1_1_2_2_1_2_1_1_1_1_1_1_1"/>
    <protectedRange sqref="W17:W34" name="Range1_16_3_1_1_3_2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8:U58 F59:G59" name="Range2_12_5_1_1_1_2_2_1_1_1_1_1_1_1_1_1_1_1_2_1_1_1_2_1_1_1_1_1_1_1_1_1_1_1_1_1_1_1_1_2_1_1_1_1_1_1_1_1_1_2_1_1_3_1_1_1_3_1_1_1_1_1_1_1_1_1_1_1_1_1_1_1_1_1_1_1_1_1_1_2_1_1_1_1_1_1_1_1_1_1_1_2_2_1_2_1_1_1_1_1_1_1_1_1_1_1_1_1"/>
    <protectedRange sqref="S52:T57" name="Range2_12_5_1_1_2_1_1_1_2_1_1_1_1_1_1_1_1_1_1_1_1_1"/>
    <protectedRange sqref="N52:R57" name="Range2_12_1_6_1_1_2_1_1_1_2_1_1_1_1_1_1_1_1_1_1_1_1_1"/>
    <protectedRange sqref="L52:M57" name="Range2_2_12_1_7_1_1_3_1_1_1_2_1_1_1_1_1_1_1_1_1_1_1_1_1"/>
    <protectedRange sqref="J52:K57" name="Range2_2_12_1_4_1_1_1_1_1_1_1_1_1_1_1_1_1_1_1_2_1_1_1_2_1_1_1_1_1_1_1_1_1_1_1_1_1"/>
    <protectedRange sqref="I52:I57" name="Range2_2_12_1_7_1_1_2_2_1_2_2_1_1_1_2_1_1_1_1_1_1_1_1_1_1_1_1_1"/>
    <protectedRange sqref="G52:H57" name="Range2_2_12_1_3_1_2_1_1_1_1_2_1_1_1_1_1_1_1_1_1_1_1_2_1_1_1_2_1_1_1_1_1_1_1_1_1_1_1_1_1"/>
    <protectedRange sqref="F52:F57" name="Range2_2_12_1_3_1_2_1_1_1_1_2_1_1_1_1_1_1_1_1_1_1_1_2_2_1_1_2_1_1_1_1_1_1_1_1_1_1_1_1_1"/>
    <protectedRange sqref="E52:E57" name="Range2_2_12_1_3_1_2_1_1_1_2_1_1_1_1_3_1_1_1_1_1_1_1_1_1_2_2_1_1_2_1_1_1_1_1_1_1_1_1_1_1_1_1"/>
    <protectedRange sqref="B56:B57" name="Range2_12_5_1_1_1_1_1_2_1_1_1_1_1_1_1_1_1_1_1_1_1_1_1_1_1_1_1_1_2_1_1_1_1_1_1_1_1_1_1_1_1_1_3_1_1_1_2_1_1_1_1_1_1_1_1_1_1_1_1_2_1_1_1_1_1_1_1_1_1_1_1_1_1_1_1_1_1_1_1_1_1_1_1_1_1_1_1_1_3_1_2_1_1_1_2_2_1_2_1_1_1_1_1_1_1_1_1_1_1_1_1_1_1_1_1_1_1"/>
    <protectedRange sqref="B58" name="Range2_12_5_1_1_1_2_2_1_1_1_1_1_1_1_1_1_1_1_2_1_1_1_1_1_1_1_1_1_3_1_3_1_2_1_1_1_1_1_1_1_1_1_1_1_1_1_2_1_1_1_1_1_2_1_1_1_1_1_1_1_1_2_1_1_3_1_1_1_2_1_1_1_1_1_1_1_1_1_1_1_1_1_1_1_1_1_2_1_1_1_1_1_1_1_1_1_1_1_1_1_1_1_1_1_1_1_2_3_1_2_1_1_1_2_2_1_1_2_1_1_1_1__3"/>
    <protectedRange sqref="B59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55" name="Range2_12_5_1_1_1_1_1_2_1_1_1_1_1_1_1_1_1_1_1_1_1_1_1_1_1_1_1_1_2_1_1_1_1_1_1_1_1_1_1_1_1_1_3_1_1_1_2_1_1_1_1_1_1_1_1_1_1_1_1_2_1_1_1_1_1_1_1_1_1_1_1_1_1_1_1_1_1_1_1_1_1_1_1_1_1_1_1_1_3_1_2_1_1_1_2_2_1_2_1_1_1_1_1_1_1_1_1_1_1_1_1_1_1_1_1_1_1_2_1_1_1_1_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6" name="Range2_12_5_1_1_1_2_1_1_1_1_1_1_1_1_1_1_1_2_1_1_1_1_1_1_1_1_1_1_1_1_1_1_1_1_1_1_1_1_1_1_2_1_1_1_1_1_1_1_1_1_1_1_2_1_1_1_1_2_1_1_1_1_1_1_1_1_1_1_1_2_1_1_1_1_1_1_1_1_1_1_1_1_1_1_1_1_1_1_1_1_1_1_1_2_1_1_1_1_1_1_1_2_1_1_1_1_1_1_1_1_1_1_1_1_1_1_1_1_1_1_1_1_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3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647" priority="25" operator="containsText" text="N/A">
      <formula>NOT(ISERROR(SEARCH("N/A",X11)))</formula>
    </cfRule>
    <cfRule type="cellIs" dxfId="646" priority="39" operator="equal">
      <formula>0</formula>
    </cfRule>
  </conditionalFormatting>
  <conditionalFormatting sqref="AC11:AE34 X11:Y34 AA11:AA34">
    <cfRule type="cellIs" dxfId="645" priority="38" operator="greaterThanOrEqual">
      <formula>1185</formula>
    </cfRule>
  </conditionalFormatting>
  <conditionalFormatting sqref="AC11:AE34 X11:Y34 AA11:AA34">
    <cfRule type="cellIs" dxfId="644" priority="37" operator="between">
      <formula>0.1</formula>
      <formula>1184</formula>
    </cfRule>
  </conditionalFormatting>
  <conditionalFormatting sqref="X8">
    <cfRule type="cellIs" dxfId="643" priority="36" operator="equal">
      <formula>0</formula>
    </cfRule>
  </conditionalFormatting>
  <conditionalFormatting sqref="X8">
    <cfRule type="cellIs" dxfId="642" priority="35" operator="greaterThan">
      <formula>1179</formula>
    </cfRule>
  </conditionalFormatting>
  <conditionalFormatting sqref="X8">
    <cfRule type="cellIs" dxfId="641" priority="34" operator="greaterThan">
      <formula>99</formula>
    </cfRule>
  </conditionalFormatting>
  <conditionalFormatting sqref="X8">
    <cfRule type="cellIs" dxfId="640" priority="33" operator="greaterThan">
      <formula>0.99</formula>
    </cfRule>
  </conditionalFormatting>
  <conditionalFormatting sqref="AB8">
    <cfRule type="cellIs" dxfId="639" priority="32" operator="equal">
      <formula>0</formula>
    </cfRule>
  </conditionalFormatting>
  <conditionalFormatting sqref="AB8">
    <cfRule type="cellIs" dxfId="638" priority="31" operator="greaterThan">
      <formula>1179</formula>
    </cfRule>
  </conditionalFormatting>
  <conditionalFormatting sqref="AB8">
    <cfRule type="cellIs" dxfId="637" priority="30" operator="greaterThan">
      <formula>99</formula>
    </cfRule>
  </conditionalFormatting>
  <conditionalFormatting sqref="AB8">
    <cfRule type="cellIs" dxfId="636" priority="29" operator="greaterThan">
      <formula>0.99</formula>
    </cfRule>
  </conditionalFormatting>
  <conditionalFormatting sqref="AI11:AI34">
    <cfRule type="cellIs" dxfId="635" priority="28" operator="greaterThan">
      <formula>$AI$8</formula>
    </cfRule>
  </conditionalFormatting>
  <conditionalFormatting sqref="AH11:AH34">
    <cfRule type="cellIs" dxfId="634" priority="26" operator="greaterThan">
      <formula>$AH$8</formula>
    </cfRule>
    <cfRule type="cellIs" dxfId="633" priority="27" operator="greaterThan">
      <formula>$AH$8</formula>
    </cfRule>
  </conditionalFormatting>
  <conditionalFormatting sqref="AB11:AB34">
    <cfRule type="containsText" dxfId="632" priority="21" operator="containsText" text="N/A">
      <formula>NOT(ISERROR(SEARCH("N/A",AB11)))</formula>
    </cfRule>
    <cfRule type="cellIs" dxfId="631" priority="24" operator="equal">
      <formula>0</formula>
    </cfRule>
  </conditionalFormatting>
  <conditionalFormatting sqref="AB11:AB34">
    <cfRule type="cellIs" dxfId="630" priority="23" operator="greaterThanOrEqual">
      <formula>1185</formula>
    </cfRule>
  </conditionalFormatting>
  <conditionalFormatting sqref="AB11:AB34">
    <cfRule type="cellIs" dxfId="629" priority="22" operator="between">
      <formula>0.1</formula>
      <formula>1184</formula>
    </cfRule>
  </conditionalFormatting>
  <conditionalFormatting sqref="AN11:AN35 AO11:AO34">
    <cfRule type="cellIs" dxfId="628" priority="20" operator="equal">
      <formula>0</formula>
    </cfRule>
  </conditionalFormatting>
  <conditionalFormatting sqref="AN11:AN35 AO11:AO34">
    <cfRule type="cellIs" dxfId="627" priority="19" operator="greaterThan">
      <formula>1179</formula>
    </cfRule>
  </conditionalFormatting>
  <conditionalFormatting sqref="AN11:AN35 AO11:AO34">
    <cfRule type="cellIs" dxfId="626" priority="18" operator="greaterThan">
      <formula>99</formula>
    </cfRule>
  </conditionalFormatting>
  <conditionalFormatting sqref="AN11:AN35 AO11:AO34">
    <cfRule type="cellIs" dxfId="625" priority="17" operator="greaterThan">
      <formula>0.99</formula>
    </cfRule>
  </conditionalFormatting>
  <conditionalFormatting sqref="AQ11:AQ34">
    <cfRule type="cellIs" dxfId="624" priority="16" operator="equal">
      <formula>0</formula>
    </cfRule>
  </conditionalFormatting>
  <conditionalFormatting sqref="AQ11:AQ34">
    <cfRule type="cellIs" dxfId="623" priority="15" operator="greaterThan">
      <formula>1179</formula>
    </cfRule>
  </conditionalFormatting>
  <conditionalFormatting sqref="AQ11:AQ34">
    <cfRule type="cellIs" dxfId="622" priority="14" operator="greaterThan">
      <formula>99</formula>
    </cfRule>
  </conditionalFormatting>
  <conditionalFormatting sqref="AQ11:AQ34">
    <cfRule type="cellIs" dxfId="621" priority="13" operator="greaterThan">
      <formula>0.99</formula>
    </cfRule>
  </conditionalFormatting>
  <conditionalFormatting sqref="Z11:Z34">
    <cfRule type="containsText" dxfId="620" priority="9" operator="containsText" text="N/A">
      <formula>NOT(ISERROR(SEARCH("N/A",Z11)))</formula>
    </cfRule>
    <cfRule type="cellIs" dxfId="619" priority="12" operator="equal">
      <formula>0</formula>
    </cfRule>
  </conditionalFormatting>
  <conditionalFormatting sqref="Z11:Z34">
    <cfRule type="cellIs" dxfId="618" priority="11" operator="greaterThanOrEqual">
      <formula>1185</formula>
    </cfRule>
  </conditionalFormatting>
  <conditionalFormatting sqref="Z11:Z34">
    <cfRule type="cellIs" dxfId="617" priority="10" operator="between">
      <formula>0.1</formula>
      <formula>1184</formula>
    </cfRule>
  </conditionalFormatting>
  <conditionalFormatting sqref="AJ11:AN35">
    <cfRule type="cellIs" dxfId="616" priority="8" operator="equal">
      <formula>0</formula>
    </cfRule>
  </conditionalFormatting>
  <conditionalFormatting sqref="AJ11:AN35">
    <cfRule type="cellIs" dxfId="615" priority="7" operator="greaterThan">
      <formula>1179</formula>
    </cfRule>
  </conditionalFormatting>
  <conditionalFormatting sqref="AJ11:AN35">
    <cfRule type="cellIs" dxfId="614" priority="6" operator="greaterThan">
      <formula>99</formula>
    </cfRule>
  </conditionalFormatting>
  <conditionalFormatting sqref="AJ11:AN35">
    <cfRule type="cellIs" dxfId="613" priority="5" operator="greaterThan">
      <formula>0.99</formula>
    </cfRule>
  </conditionalFormatting>
  <conditionalFormatting sqref="AP11:AP34">
    <cfRule type="cellIs" dxfId="612" priority="4" operator="equal">
      <formula>0</formula>
    </cfRule>
  </conditionalFormatting>
  <conditionalFormatting sqref="AP11:AP34">
    <cfRule type="cellIs" dxfId="611" priority="3" operator="greaterThan">
      <formula>1179</formula>
    </cfRule>
  </conditionalFormatting>
  <conditionalFormatting sqref="AP11:AP34">
    <cfRule type="cellIs" dxfId="610" priority="2" operator="greaterThan">
      <formula>99</formula>
    </cfRule>
  </conditionalFormatting>
  <conditionalFormatting sqref="AP11:AP34">
    <cfRule type="cellIs" dxfId="609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5"/>
  <sheetViews>
    <sheetView topLeftCell="A37" zoomScaleNormal="100" workbookViewId="0">
      <selection activeCell="B51" sqref="B51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128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126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174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71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71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42446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27008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175" t="s">
        <v>51</v>
      </c>
      <c r="V9" s="175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73" t="s">
        <v>55</v>
      </c>
      <c r="AG9" s="173" t="s">
        <v>56</v>
      </c>
      <c r="AH9" s="247" t="s">
        <v>57</v>
      </c>
      <c r="AI9" s="262" t="s">
        <v>58</v>
      </c>
      <c r="AJ9" s="175" t="s">
        <v>59</v>
      </c>
      <c r="AK9" s="175" t="s">
        <v>60</v>
      </c>
      <c r="AL9" s="175" t="s">
        <v>61</v>
      </c>
      <c r="AM9" s="175" t="s">
        <v>62</v>
      </c>
      <c r="AN9" s="175" t="s">
        <v>63</v>
      </c>
      <c r="AO9" s="175" t="s">
        <v>64</v>
      </c>
      <c r="AP9" s="175" t="s">
        <v>65</v>
      </c>
      <c r="AQ9" s="245" t="s">
        <v>66</v>
      </c>
      <c r="AR9" s="175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75" t="s">
        <v>72</v>
      </c>
      <c r="C10" s="175" t="s">
        <v>73</v>
      </c>
      <c r="D10" s="175" t="s">
        <v>74</v>
      </c>
      <c r="E10" s="175" t="s">
        <v>75</v>
      </c>
      <c r="F10" s="175" t="s">
        <v>74</v>
      </c>
      <c r="G10" s="175" t="s">
        <v>75</v>
      </c>
      <c r="H10" s="241"/>
      <c r="I10" s="175" t="s">
        <v>75</v>
      </c>
      <c r="J10" s="175" t="s">
        <v>75</v>
      </c>
      <c r="K10" s="175" t="s">
        <v>75</v>
      </c>
      <c r="L10" s="28" t="s">
        <v>29</v>
      </c>
      <c r="M10" s="244"/>
      <c r="N10" s="28" t="s">
        <v>29</v>
      </c>
      <c r="O10" s="246"/>
      <c r="P10" s="246"/>
      <c r="Q10" s="1">
        <f>'MAR 16'!Q34</f>
        <v>74525974</v>
      </c>
      <c r="R10" s="255"/>
      <c r="S10" s="256"/>
      <c r="T10" s="257"/>
      <c r="U10" s="175" t="s">
        <v>75</v>
      </c>
      <c r="V10" s="175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16'!$AG$34</f>
        <v>44876724</v>
      </c>
      <c r="AH10" s="247"/>
      <c r="AI10" s="263"/>
      <c r="AJ10" s="175" t="s">
        <v>84</v>
      </c>
      <c r="AK10" s="175" t="s">
        <v>84</v>
      </c>
      <c r="AL10" s="175" t="s">
        <v>84</v>
      </c>
      <c r="AM10" s="175" t="s">
        <v>84</v>
      </c>
      <c r="AN10" s="175" t="s">
        <v>84</v>
      </c>
      <c r="AO10" s="175" t="s">
        <v>84</v>
      </c>
      <c r="AP10" s="1">
        <f>'MAR 16'!$AP$34</f>
        <v>10455479</v>
      </c>
      <c r="AQ10" s="246"/>
      <c r="AR10" s="172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10</v>
      </c>
      <c r="E11" s="41">
        <f t="shared" ref="E11:E34" si="0">D11/1.42</f>
        <v>7.042253521126761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131</v>
      </c>
      <c r="P11" s="111">
        <v>92</v>
      </c>
      <c r="Q11" s="111">
        <v>74530017</v>
      </c>
      <c r="R11" s="46">
        <f>IF(ISBLANK(Q11),"-",Q11-Q10)</f>
        <v>4043</v>
      </c>
      <c r="S11" s="47">
        <f>R11*24/1000</f>
        <v>97.031999999999996</v>
      </c>
      <c r="T11" s="47">
        <f>R11/1000</f>
        <v>4.0430000000000001</v>
      </c>
      <c r="U11" s="112">
        <v>6.7</v>
      </c>
      <c r="V11" s="112">
        <f t="shared" ref="V11:V34" si="1">U11</f>
        <v>6.7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976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44877448</v>
      </c>
      <c r="AH11" s="49">
        <f>IF(ISBLANK(AG11),"-",AG11-AG10)</f>
        <v>724</v>
      </c>
      <c r="AI11" s="50">
        <f>AH11/T11</f>
        <v>179.07494434825625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0.51</v>
      </c>
      <c r="AP11" s="115">
        <v>10457012</v>
      </c>
      <c r="AQ11" s="115">
        <f t="shared" ref="AQ11:AQ34" si="2">AP11-AP10</f>
        <v>1533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11</v>
      </c>
      <c r="E12" s="41">
        <f t="shared" si="0"/>
        <v>7.746478873239437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128</v>
      </c>
      <c r="P12" s="111">
        <v>90</v>
      </c>
      <c r="Q12" s="111">
        <v>74533784</v>
      </c>
      <c r="R12" s="46">
        <f t="shared" ref="R12:R34" si="5">IF(ISBLANK(Q12),"-",Q12-Q11)</f>
        <v>3767</v>
      </c>
      <c r="S12" s="47">
        <f t="shared" ref="S12:S34" si="6">R12*24/1000</f>
        <v>90.408000000000001</v>
      </c>
      <c r="T12" s="47">
        <f t="shared" ref="T12:T34" si="7">R12/1000</f>
        <v>3.7669999999999999</v>
      </c>
      <c r="U12" s="112">
        <v>8.1999999999999993</v>
      </c>
      <c r="V12" s="112">
        <f t="shared" si="1"/>
        <v>8.1999999999999993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936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44878132</v>
      </c>
      <c r="AH12" s="49">
        <f>IF(ISBLANK(AG12),"-",AG12-AG11)</f>
        <v>684</v>
      </c>
      <c r="AI12" s="50">
        <f t="shared" ref="AI12:AI34" si="8">AH12/T12</f>
        <v>181.57685160605257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0.51</v>
      </c>
      <c r="AP12" s="115">
        <v>10458441</v>
      </c>
      <c r="AQ12" s="115">
        <f t="shared" si="2"/>
        <v>1429</v>
      </c>
      <c r="AR12" s="118">
        <v>1.0900000000000001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12</v>
      </c>
      <c r="E13" s="41">
        <f t="shared" si="0"/>
        <v>8.4507042253521139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122</v>
      </c>
      <c r="P13" s="111">
        <v>92</v>
      </c>
      <c r="Q13" s="111">
        <v>74537408</v>
      </c>
      <c r="R13" s="46">
        <f t="shared" si="5"/>
        <v>3624</v>
      </c>
      <c r="S13" s="47">
        <f t="shared" si="6"/>
        <v>86.975999999999999</v>
      </c>
      <c r="T13" s="47">
        <f t="shared" si="7"/>
        <v>3.6240000000000001</v>
      </c>
      <c r="U13" s="112">
        <v>9.5</v>
      </c>
      <c r="V13" s="112">
        <f t="shared" si="1"/>
        <v>9.5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916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44878772</v>
      </c>
      <c r="AH13" s="49">
        <f>IF(ISBLANK(AG13),"-",AG13-AG12)</f>
        <v>640</v>
      </c>
      <c r="AI13" s="50">
        <f t="shared" si="8"/>
        <v>176.60044150110375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0.51</v>
      </c>
      <c r="AP13" s="115">
        <v>10459779</v>
      </c>
      <c r="AQ13" s="115">
        <f t="shared" si="2"/>
        <v>1338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14</v>
      </c>
      <c r="E14" s="41">
        <f t="shared" si="0"/>
        <v>9.8591549295774659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120</v>
      </c>
      <c r="P14" s="111">
        <v>95</v>
      </c>
      <c r="Q14" s="111">
        <v>74541778</v>
      </c>
      <c r="R14" s="46">
        <f t="shared" si="5"/>
        <v>4370</v>
      </c>
      <c r="S14" s="47">
        <f t="shared" si="6"/>
        <v>104.88</v>
      </c>
      <c r="T14" s="47">
        <f t="shared" si="7"/>
        <v>4.37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917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44879452</v>
      </c>
      <c r="AH14" s="49">
        <f t="shared" ref="AH14:AH34" si="9">IF(ISBLANK(AG14),"-",AG14-AG13)</f>
        <v>680</v>
      </c>
      <c r="AI14" s="50">
        <f t="shared" si="8"/>
        <v>155.60640732265446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</v>
      </c>
      <c r="AP14" s="115">
        <v>10459779</v>
      </c>
      <c r="AQ14" s="115">
        <f t="shared" si="2"/>
        <v>0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16</v>
      </c>
      <c r="E15" s="41">
        <f t="shared" si="0"/>
        <v>11.267605633802818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109</v>
      </c>
      <c r="P15" s="111">
        <v>102</v>
      </c>
      <c r="Q15" s="111">
        <v>74546452</v>
      </c>
      <c r="R15" s="46">
        <f t="shared" si="5"/>
        <v>4674</v>
      </c>
      <c r="S15" s="47">
        <f t="shared" si="6"/>
        <v>112.176</v>
      </c>
      <c r="T15" s="47">
        <f t="shared" si="7"/>
        <v>4.6740000000000004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916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44880252</v>
      </c>
      <c r="AH15" s="49">
        <f t="shared" si="9"/>
        <v>800</v>
      </c>
      <c r="AI15" s="50">
        <f t="shared" si="8"/>
        <v>171.15960633290541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</v>
      </c>
      <c r="AP15" s="115">
        <v>10459779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11</v>
      </c>
      <c r="E16" s="41">
        <f t="shared" si="0"/>
        <v>7.746478873239437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129</v>
      </c>
      <c r="P16" s="111">
        <v>126</v>
      </c>
      <c r="Q16" s="111">
        <v>74551196</v>
      </c>
      <c r="R16" s="46">
        <f t="shared" si="5"/>
        <v>4744</v>
      </c>
      <c r="S16" s="47">
        <f t="shared" si="6"/>
        <v>113.85599999999999</v>
      </c>
      <c r="T16" s="47">
        <f t="shared" si="7"/>
        <v>4.7439999999999998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1187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44880996</v>
      </c>
      <c r="AH16" s="49">
        <f t="shared" si="9"/>
        <v>744</v>
      </c>
      <c r="AI16" s="50">
        <f t="shared" si="8"/>
        <v>156.82967959527826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10459779</v>
      </c>
      <c r="AQ16" s="115">
        <v>0</v>
      </c>
      <c r="AR16" s="53">
        <v>1.1200000000000001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133</v>
      </c>
      <c r="P17" s="111">
        <v>156</v>
      </c>
      <c r="Q17" s="111">
        <v>74556401</v>
      </c>
      <c r="R17" s="46">
        <f t="shared" si="5"/>
        <v>5205</v>
      </c>
      <c r="S17" s="47">
        <f t="shared" si="6"/>
        <v>124.92</v>
      </c>
      <c r="T17" s="47">
        <f t="shared" si="7"/>
        <v>5.2050000000000001</v>
      </c>
      <c r="U17" s="112">
        <v>9.3000000000000007</v>
      </c>
      <c r="V17" s="112">
        <f t="shared" si="1"/>
        <v>9.3000000000000007</v>
      </c>
      <c r="W17" s="113" t="s">
        <v>130</v>
      </c>
      <c r="X17" s="115">
        <v>1037</v>
      </c>
      <c r="Y17" s="115">
        <v>0</v>
      </c>
      <c r="Z17" s="115">
        <v>1188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44882268</v>
      </c>
      <c r="AH17" s="49">
        <f t="shared" si="9"/>
        <v>1272</v>
      </c>
      <c r="AI17" s="50">
        <f t="shared" si="8"/>
        <v>244.38040345821327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10459779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136</v>
      </c>
      <c r="P18" s="111">
        <v>149</v>
      </c>
      <c r="Q18" s="111">
        <v>74562538</v>
      </c>
      <c r="R18" s="46">
        <f t="shared" si="5"/>
        <v>6137</v>
      </c>
      <c r="S18" s="47">
        <f t="shared" si="6"/>
        <v>147.28800000000001</v>
      </c>
      <c r="T18" s="47">
        <f t="shared" si="7"/>
        <v>6.1369999999999996</v>
      </c>
      <c r="U18" s="112">
        <v>8.6999999999999993</v>
      </c>
      <c r="V18" s="112">
        <f t="shared" si="1"/>
        <v>8.6999999999999993</v>
      </c>
      <c r="W18" s="113" t="s">
        <v>130</v>
      </c>
      <c r="X18" s="115">
        <v>1026</v>
      </c>
      <c r="Y18" s="115">
        <v>0</v>
      </c>
      <c r="Z18" s="115">
        <v>1188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44883628</v>
      </c>
      <c r="AH18" s="49">
        <f t="shared" si="9"/>
        <v>1360</v>
      </c>
      <c r="AI18" s="50">
        <f t="shared" si="8"/>
        <v>221.606648199446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10459779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134</v>
      </c>
      <c r="P19" s="111">
        <v>148</v>
      </c>
      <c r="Q19" s="111">
        <v>74568729</v>
      </c>
      <c r="R19" s="46">
        <f t="shared" si="5"/>
        <v>6191</v>
      </c>
      <c r="S19" s="47">
        <f t="shared" si="6"/>
        <v>148.584</v>
      </c>
      <c r="T19" s="47">
        <f t="shared" si="7"/>
        <v>6.1909999999999998</v>
      </c>
      <c r="U19" s="112">
        <v>8.1</v>
      </c>
      <c r="V19" s="112">
        <v>7.9</v>
      </c>
      <c r="W19" s="113" t="s">
        <v>130</v>
      </c>
      <c r="X19" s="115">
        <v>1088</v>
      </c>
      <c r="Y19" s="115">
        <v>0</v>
      </c>
      <c r="Z19" s="115">
        <v>1188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44885014</v>
      </c>
      <c r="AH19" s="49">
        <f t="shared" si="9"/>
        <v>1386</v>
      </c>
      <c r="AI19" s="50">
        <f t="shared" si="8"/>
        <v>223.87336456146019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10459779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7</v>
      </c>
      <c r="E20" s="41">
        <f t="shared" si="0"/>
        <v>4.9295774647887329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135</v>
      </c>
      <c r="P20" s="111">
        <v>147</v>
      </c>
      <c r="Q20" s="111">
        <v>74574938</v>
      </c>
      <c r="R20" s="46">
        <f t="shared" si="5"/>
        <v>6209</v>
      </c>
      <c r="S20" s="47">
        <f t="shared" si="6"/>
        <v>149.01599999999999</v>
      </c>
      <c r="T20" s="47">
        <f t="shared" si="7"/>
        <v>6.2089999999999996</v>
      </c>
      <c r="U20" s="112">
        <v>7.4</v>
      </c>
      <c r="V20" s="112">
        <f t="shared" si="1"/>
        <v>7.4</v>
      </c>
      <c r="W20" s="113" t="s">
        <v>130</v>
      </c>
      <c r="X20" s="115">
        <v>1088</v>
      </c>
      <c r="Y20" s="115">
        <v>0</v>
      </c>
      <c r="Z20" s="115">
        <v>1188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44886414</v>
      </c>
      <c r="AH20" s="49">
        <f t="shared" si="9"/>
        <v>1400</v>
      </c>
      <c r="AI20" s="50">
        <f t="shared" si="8"/>
        <v>225.47914317925594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10459779</v>
      </c>
      <c r="AQ20" s="115">
        <f t="shared" si="2"/>
        <v>0</v>
      </c>
      <c r="AR20" s="53">
        <v>1.05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8</v>
      </c>
      <c r="E21" s="41">
        <f t="shared" si="0"/>
        <v>5.6338028169014089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136</v>
      </c>
      <c r="P21" s="111">
        <v>150</v>
      </c>
      <c r="Q21" s="111">
        <v>74581133</v>
      </c>
      <c r="R21" s="46">
        <f t="shared" si="5"/>
        <v>6195</v>
      </c>
      <c r="S21" s="47">
        <f t="shared" si="6"/>
        <v>148.68</v>
      </c>
      <c r="T21" s="47">
        <f t="shared" si="7"/>
        <v>6.1950000000000003</v>
      </c>
      <c r="U21" s="112">
        <v>6.7</v>
      </c>
      <c r="V21" s="112">
        <v>6.5</v>
      </c>
      <c r="W21" s="113" t="s">
        <v>130</v>
      </c>
      <c r="X21" s="115">
        <v>1088</v>
      </c>
      <c r="Y21" s="115">
        <v>0</v>
      </c>
      <c r="Z21" s="115">
        <v>1188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44887814</v>
      </c>
      <c r="AH21" s="49">
        <f t="shared" si="9"/>
        <v>1400</v>
      </c>
      <c r="AI21" s="50">
        <f t="shared" si="8"/>
        <v>225.98870056497174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10459779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9</v>
      </c>
      <c r="E22" s="41">
        <f t="shared" si="0"/>
        <v>6.3380281690140849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137</v>
      </c>
      <c r="P22" s="111">
        <v>145</v>
      </c>
      <c r="Q22" s="111">
        <v>74587263</v>
      </c>
      <c r="R22" s="46">
        <f t="shared" si="5"/>
        <v>6130</v>
      </c>
      <c r="S22" s="47">
        <f t="shared" si="6"/>
        <v>147.12</v>
      </c>
      <c r="T22" s="47">
        <f t="shared" si="7"/>
        <v>6.13</v>
      </c>
      <c r="U22" s="112">
        <v>6.1</v>
      </c>
      <c r="V22" s="112">
        <f t="shared" si="1"/>
        <v>6.1</v>
      </c>
      <c r="W22" s="113" t="s">
        <v>130</v>
      </c>
      <c r="X22" s="115">
        <v>1067</v>
      </c>
      <c r="Y22" s="115">
        <v>0</v>
      </c>
      <c r="Z22" s="115">
        <v>1188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44889144</v>
      </c>
      <c r="AH22" s="49">
        <f t="shared" si="9"/>
        <v>1330</v>
      </c>
      <c r="AI22" s="50">
        <f t="shared" si="8"/>
        <v>216.9657422512235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10459779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7</v>
      </c>
      <c r="E23" s="41">
        <f t="shared" si="0"/>
        <v>4.9295774647887329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136</v>
      </c>
      <c r="P23" s="111">
        <v>136</v>
      </c>
      <c r="Q23" s="111">
        <v>74593191</v>
      </c>
      <c r="R23" s="46">
        <f t="shared" si="5"/>
        <v>5928</v>
      </c>
      <c r="S23" s="47">
        <f t="shared" si="6"/>
        <v>142.27199999999999</v>
      </c>
      <c r="T23" s="47">
        <f t="shared" si="7"/>
        <v>5.9279999999999999</v>
      </c>
      <c r="U23" s="112">
        <v>5.6</v>
      </c>
      <c r="V23" s="112">
        <f t="shared" si="1"/>
        <v>5.6</v>
      </c>
      <c r="W23" s="113" t="s">
        <v>130</v>
      </c>
      <c r="X23" s="115">
        <v>1016</v>
      </c>
      <c r="Y23" s="115">
        <v>0</v>
      </c>
      <c r="Z23" s="115">
        <v>1188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44890540</v>
      </c>
      <c r="AH23" s="49">
        <f t="shared" si="9"/>
        <v>1396</v>
      </c>
      <c r="AI23" s="50">
        <f t="shared" si="8"/>
        <v>235.49257759784075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10459779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7</v>
      </c>
      <c r="E24" s="41">
        <f t="shared" si="0"/>
        <v>4.9295774647887329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136</v>
      </c>
      <c r="P24" s="111">
        <v>148</v>
      </c>
      <c r="Q24" s="111">
        <v>74599088</v>
      </c>
      <c r="R24" s="46">
        <f t="shared" si="5"/>
        <v>5897</v>
      </c>
      <c r="S24" s="47">
        <f t="shared" si="6"/>
        <v>141.52799999999999</v>
      </c>
      <c r="T24" s="47">
        <f t="shared" si="7"/>
        <v>5.8970000000000002</v>
      </c>
      <c r="U24" s="112">
        <v>5.3</v>
      </c>
      <c r="V24" s="112">
        <f t="shared" si="1"/>
        <v>5.3</v>
      </c>
      <c r="W24" s="113" t="s">
        <v>130</v>
      </c>
      <c r="X24" s="115">
        <v>1046</v>
      </c>
      <c r="Y24" s="115">
        <v>0</v>
      </c>
      <c r="Z24" s="115">
        <v>1188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44891892</v>
      </c>
      <c r="AH24" s="49">
        <f>IF(ISBLANK(AG24),"-",AG24-AG23)</f>
        <v>1352</v>
      </c>
      <c r="AI24" s="50">
        <f t="shared" si="8"/>
        <v>229.26911989147024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10459779</v>
      </c>
      <c r="AQ24" s="115">
        <f t="shared" si="2"/>
        <v>0</v>
      </c>
      <c r="AR24" s="53">
        <v>1.17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7</v>
      </c>
      <c r="E25" s="41">
        <f t="shared" si="0"/>
        <v>4.9295774647887329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136</v>
      </c>
      <c r="P25" s="111">
        <v>140</v>
      </c>
      <c r="Q25" s="111">
        <v>74605136</v>
      </c>
      <c r="R25" s="46">
        <f t="shared" si="5"/>
        <v>6048</v>
      </c>
      <c r="S25" s="47">
        <f t="shared" si="6"/>
        <v>145.15199999999999</v>
      </c>
      <c r="T25" s="47">
        <f t="shared" si="7"/>
        <v>6.048</v>
      </c>
      <c r="U25" s="112">
        <v>4.9000000000000004</v>
      </c>
      <c r="V25" s="112">
        <f t="shared" si="1"/>
        <v>4.9000000000000004</v>
      </c>
      <c r="W25" s="113" t="s">
        <v>130</v>
      </c>
      <c r="X25" s="115">
        <v>1046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44893268</v>
      </c>
      <c r="AH25" s="49">
        <f t="shared" si="9"/>
        <v>1376</v>
      </c>
      <c r="AI25" s="50">
        <f t="shared" si="8"/>
        <v>227.51322751322752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10459779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7</v>
      </c>
      <c r="E26" s="41">
        <f t="shared" si="0"/>
        <v>4.9295774647887329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140</v>
      </c>
      <c r="P26" s="111">
        <v>146</v>
      </c>
      <c r="Q26" s="111">
        <v>74610952</v>
      </c>
      <c r="R26" s="46">
        <f t="shared" si="5"/>
        <v>5816</v>
      </c>
      <c r="S26" s="47">
        <f t="shared" si="6"/>
        <v>139.584</v>
      </c>
      <c r="T26" s="47">
        <f t="shared" si="7"/>
        <v>5.8159999999999998</v>
      </c>
      <c r="U26" s="112">
        <v>4.8</v>
      </c>
      <c r="V26" s="112">
        <f t="shared" si="1"/>
        <v>4.8</v>
      </c>
      <c r="W26" s="113" t="s">
        <v>130</v>
      </c>
      <c r="X26" s="115">
        <v>995</v>
      </c>
      <c r="Y26" s="115">
        <v>0</v>
      </c>
      <c r="Z26" s="115">
        <v>1187</v>
      </c>
      <c r="AA26" s="115">
        <v>1185</v>
      </c>
      <c r="AB26" s="115">
        <v>1186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44894592</v>
      </c>
      <c r="AH26" s="49">
        <f t="shared" si="9"/>
        <v>1324</v>
      </c>
      <c r="AI26" s="50">
        <f t="shared" si="8"/>
        <v>227.64786795048144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10459779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6</v>
      </c>
      <c r="E27" s="41">
        <f t="shared" si="0"/>
        <v>4.2253521126760569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141</v>
      </c>
      <c r="P27" s="111">
        <v>145</v>
      </c>
      <c r="Q27" s="111">
        <v>74616850</v>
      </c>
      <c r="R27" s="46">
        <f t="shared" si="5"/>
        <v>5898</v>
      </c>
      <c r="S27" s="47">
        <f t="shared" si="6"/>
        <v>141.55199999999999</v>
      </c>
      <c r="T27" s="47">
        <f t="shared" si="7"/>
        <v>5.8979999999999997</v>
      </c>
      <c r="U27" s="112">
        <v>4.5999999999999996</v>
      </c>
      <c r="V27" s="112">
        <f t="shared" si="1"/>
        <v>4.5999999999999996</v>
      </c>
      <c r="W27" s="113" t="s">
        <v>130</v>
      </c>
      <c r="X27" s="115">
        <v>997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44895916</v>
      </c>
      <c r="AH27" s="49">
        <f t="shared" si="9"/>
        <v>1324</v>
      </c>
      <c r="AI27" s="50">
        <f t="shared" si="8"/>
        <v>224.48287555103425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10459779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5</v>
      </c>
      <c r="E28" s="41">
        <f t="shared" si="0"/>
        <v>3.5211267605633805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140</v>
      </c>
      <c r="P28" s="111">
        <v>136</v>
      </c>
      <c r="Q28" s="111">
        <v>74622773</v>
      </c>
      <c r="R28" s="46">
        <f t="shared" si="5"/>
        <v>5923</v>
      </c>
      <c r="S28" s="47">
        <f t="shared" si="6"/>
        <v>142.15199999999999</v>
      </c>
      <c r="T28" s="47">
        <f t="shared" si="7"/>
        <v>5.923</v>
      </c>
      <c r="U28" s="112">
        <v>4.4000000000000004</v>
      </c>
      <c r="V28" s="112">
        <f t="shared" si="1"/>
        <v>4.4000000000000004</v>
      </c>
      <c r="W28" s="113" t="s">
        <v>130</v>
      </c>
      <c r="X28" s="115">
        <v>995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44897252</v>
      </c>
      <c r="AH28" s="49">
        <f t="shared" si="9"/>
        <v>1336</v>
      </c>
      <c r="AI28" s="50">
        <f t="shared" si="8"/>
        <v>225.56137092689517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10459779</v>
      </c>
      <c r="AQ28" s="115">
        <f t="shared" si="2"/>
        <v>0</v>
      </c>
      <c r="AR28" s="53">
        <v>1.07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5</v>
      </c>
      <c r="E29" s="41">
        <f t="shared" si="0"/>
        <v>3.5211267605633805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139</v>
      </c>
      <c r="P29" s="111">
        <v>143</v>
      </c>
      <c r="Q29" s="111">
        <v>74628700</v>
      </c>
      <c r="R29" s="46">
        <f t="shared" si="5"/>
        <v>5927</v>
      </c>
      <c r="S29" s="47">
        <f t="shared" si="6"/>
        <v>142.24799999999999</v>
      </c>
      <c r="T29" s="47">
        <f t="shared" si="7"/>
        <v>5.9269999999999996</v>
      </c>
      <c r="U29" s="112">
        <v>4.2</v>
      </c>
      <c r="V29" s="112">
        <f t="shared" si="1"/>
        <v>4.2</v>
      </c>
      <c r="W29" s="113" t="s">
        <v>130</v>
      </c>
      <c r="X29" s="115">
        <v>995</v>
      </c>
      <c r="Y29" s="115">
        <v>0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44898584</v>
      </c>
      <c r="AH29" s="49">
        <f t="shared" si="9"/>
        <v>1332</v>
      </c>
      <c r="AI29" s="50">
        <f t="shared" si="8"/>
        <v>224.73426691412183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10459779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6</v>
      </c>
      <c r="E30" s="41">
        <f t="shared" si="0"/>
        <v>4.2253521126760569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132</v>
      </c>
      <c r="P30" s="111">
        <v>135</v>
      </c>
      <c r="Q30" s="111">
        <v>74634617</v>
      </c>
      <c r="R30" s="46">
        <f t="shared" si="5"/>
        <v>5917</v>
      </c>
      <c r="S30" s="47">
        <f t="shared" si="6"/>
        <v>142.00800000000001</v>
      </c>
      <c r="T30" s="47">
        <f t="shared" si="7"/>
        <v>5.9169999999999998</v>
      </c>
      <c r="U30" s="112">
        <v>3.9</v>
      </c>
      <c r="V30" s="112">
        <f t="shared" si="1"/>
        <v>3.9</v>
      </c>
      <c r="W30" s="113" t="s">
        <v>130</v>
      </c>
      <c r="X30" s="115">
        <v>995</v>
      </c>
      <c r="Y30" s="115">
        <v>0</v>
      </c>
      <c r="Z30" s="115">
        <v>1187</v>
      </c>
      <c r="AA30" s="115">
        <v>1185</v>
      </c>
      <c r="AB30" s="115">
        <v>1096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44899906</v>
      </c>
      <c r="AH30" s="49">
        <f t="shared" si="9"/>
        <v>1322</v>
      </c>
      <c r="AI30" s="50">
        <f t="shared" si="8"/>
        <v>223.42403244887612</v>
      </c>
      <c r="AJ30" s="98">
        <v>1</v>
      </c>
      <c r="AK30" s="98">
        <v>0</v>
      </c>
      <c r="AL30" s="98">
        <v>1</v>
      </c>
      <c r="AM30" s="98">
        <v>1</v>
      </c>
      <c r="AN30" s="98">
        <v>1</v>
      </c>
      <c r="AO30" s="98">
        <v>0</v>
      </c>
      <c r="AP30" s="115">
        <v>10459779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7</v>
      </c>
      <c r="E31" s="41">
        <f t="shared" si="0"/>
        <v>4.9295774647887329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117</v>
      </c>
      <c r="P31" s="111">
        <v>131</v>
      </c>
      <c r="Q31" s="111">
        <v>74640000</v>
      </c>
      <c r="R31" s="46">
        <f t="shared" si="5"/>
        <v>5383</v>
      </c>
      <c r="S31" s="47">
        <f t="shared" si="6"/>
        <v>129.19200000000001</v>
      </c>
      <c r="T31" s="47">
        <f t="shared" si="7"/>
        <v>5.383</v>
      </c>
      <c r="U31" s="112">
        <v>3.5</v>
      </c>
      <c r="V31" s="112">
        <f t="shared" si="1"/>
        <v>3.5</v>
      </c>
      <c r="W31" s="113" t="s">
        <v>135</v>
      </c>
      <c r="X31" s="115">
        <v>1047</v>
      </c>
      <c r="Y31" s="115">
        <v>0</v>
      </c>
      <c r="Z31" s="115">
        <v>1188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44901004</v>
      </c>
      <c r="AH31" s="49">
        <f t="shared" si="9"/>
        <v>1098</v>
      </c>
      <c r="AI31" s="50">
        <f t="shared" si="8"/>
        <v>203.97547835779307</v>
      </c>
      <c r="AJ31" s="98">
        <v>1</v>
      </c>
      <c r="AK31" s="98">
        <v>0</v>
      </c>
      <c r="AL31" s="98">
        <v>1</v>
      </c>
      <c r="AM31" s="98">
        <v>1</v>
      </c>
      <c r="AN31" s="98">
        <v>0</v>
      </c>
      <c r="AO31" s="98">
        <v>0</v>
      </c>
      <c r="AP31" s="115">
        <v>10459779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10</v>
      </c>
      <c r="E32" s="41">
        <f t="shared" si="0"/>
        <v>7.042253521126761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115</v>
      </c>
      <c r="P32" s="111">
        <v>129</v>
      </c>
      <c r="Q32" s="111">
        <v>74645305</v>
      </c>
      <c r="R32" s="46">
        <f t="shared" si="5"/>
        <v>5305</v>
      </c>
      <c r="S32" s="47">
        <f t="shared" si="6"/>
        <v>127.32</v>
      </c>
      <c r="T32" s="47">
        <f t="shared" si="7"/>
        <v>5.3049999999999997</v>
      </c>
      <c r="U32" s="112">
        <v>3</v>
      </c>
      <c r="V32" s="112">
        <f t="shared" si="1"/>
        <v>3</v>
      </c>
      <c r="W32" s="113" t="s">
        <v>135</v>
      </c>
      <c r="X32" s="115">
        <v>1047</v>
      </c>
      <c r="Y32" s="115">
        <v>0</v>
      </c>
      <c r="Z32" s="115">
        <v>1187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44902028</v>
      </c>
      <c r="AH32" s="49">
        <f t="shared" si="9"/>
        <v>1024</v>
      </c>
      <c r="AI32" s="50">
        <f t="shared" si="8"/>
        <v>193.0254476908577</v>
      </c>
      <c r="AJ32" s="98">
        <v>1</v>
      </c>
      <c r="AK32" s="98">
        <v>0</v>
      </c>
      <c r="AL32" s="98">
        <v>1</v>
      </c>
      <c r="AM32" s="98">
        <v>1</v>
      </c>
      <c r="AN32" s="98">
        <v>0</v>
      </c>
      <c r="AO32" s="98">
        <v>0</v>
      </c>
      <c r="AP32" s="115">
        <v>10459779</v>
      </c>
      <c r="AQ32" s="115">
        <f t="shared" si="2"/>
        <v>0</v>
      </c>
      <c r="AR32" s="53">
        <v>1.1200000000000001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6</v>
      </c>
      <c r="E33" s="41">
        <f t="shared" si="0"/>
        <v>4.2253521126760569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133</v>
      </c>
      <c r="P33" s="111">
        <v>105</v>
      </c>
      <c r="Q33" s="111">
        <v>74650052</v>
      </c>
      <c r="R33" s="46">
        <f t="shared" si="5"/>
        <v>4747</v>
      </c>
      <c r="S33" s="47">
        <f t="shared" si="6"/>
        <v>113.928</v>
      </c>
      <c r="T33" s="47">
        <f t="shared" si="7"/>
        <v>4.7469999999999999</v>
      </c>
      <c r="U33" s="112">
        <v>3.6</v>
      </c>
      <c r="V33" s="112">
        <f t="shared" si="1"/>
        <v>3.6</v>
      </c>
      <c r="W33" s="113" t="s">
        <v>124</v>
      </c>
      <c r="X33" s="115">
        <v>0</v>
      </c>
      <c r="Y33" s="115">
        <v>0</v>
      </c>
      <c r="Z33" s="115">
        <v>1087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44902928</v>
      </c>
      <c r="AH33" s="49">
        <f t="shared" si="9"/>
        <v>900</v>
      </c>
      <c r="AI33" s="50">
        <f t="shared" si="8"/>
        <v>189.59342742784918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0.45</v>
      </c>
      <c r="AP33" s="115">
        <v>10460502</v>
      </c>
      <c r="AQ33" s="115">
        <f t="shared" si="2"/>
        <v>723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8</v>
      </c>
      <c r="E34" s="41">
        <f t="shared" si="0"/>
        <v>5.6338028169014089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140</v>
      </c>
      <c r="P34" s="111">
        <v>104</v>
      </c>
      <c r="Q34" s="111">
        <v>74654583</v>
      </c>
      <c r="R34" s="46">
        <f t="shared" si="5"/>
        <v>4531</v>
      </c>
      <c r="S34" s="47">
        <f t="shared" si="6"/>
        <v>108.744</v>
      </c>
      <c r="T34" s="47">
        <f t="shared" si="7"/>
        <v>4.5309999999999997</v>
      </c>
      <c r="U34" s="112">
        <v>4.9000000000000004</v>
      </c>
      <c r="V34" s="112">
        <f t="shared" si="1"/>
        <v>4.9000000000000004</v>
      </c>
      <c r="W34" s="113" t="s">
        <v>124</v>
      </c>
      <c r="X34" s="115">
        <v>0</v>
      </c>
      <c r="Y34" s="115">
        <v>0</v>
      </c>
      <c r="Z34" s="115">
        <v>1057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44903732</v>
      </c>
      <c r="AH34" s="49">
        <f t="shared" si="9"/>
        <v>804</v>
      </c>
      <c r="AI34" s="50">
        <f t="shared" si="8"/>
        <v>177.44427278746414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0.45</v>
      </c>
      <c r="AP34" s="115">
        <v>10461653</v>
      </c>
      <c r="AQ34" s="115">
        <f t="shared" si="2"/>
        <v>1151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128609</v>
      </c>
      <c r="S35" s="65">
        <f>AVERAGE(S11:S34)</f>
        <v>128.60900000000001</v>
      </c>
      <c r="T35" s="65">
        <f>SUM(T11:T34)</f>
        <v>128.60899999999998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27008</v>
      </c>
      <c r="AH35" s="67">
        <f>SUM(AH11:AH34)</f>
        <v>27008</v>
      </c>
      <c r="AI35" s="68">
        <f>$AH$35/$T35</f>
        <v>210.00085530561628</v>
      </c>
      <c r="AJ35" s="98"/>
      <c r="AK35" s="98"/>
      <c r="AL35" s="98"/>
      <c r="AM35" s="98"/>
      <c r="AN35" s="98"/>
      <c r="AO35" s="69"/>
      <c r="AP35" s="70">
        <f>AP34-AP10</f>
        <v>6174</v>
      </c>
      <c r="AQ35" s="71">
        <f>SUM(AQ11:AQ34)</f>
        <v>6174</v>
      </c>
      <c r="AR35" s="72">
        <f>AVERAGE(AR11:AR34)</f>
        <v>1.1033333333333333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8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214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165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8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8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137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146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37" t="s">
        <v>215</v>
      </c>
      <c r="C46" s="136"/>
      <c r="D46" s="138"/>
      <c r="E46" s="136"/>
      <c r="F46" s="136"/>
      <c r="G46" s="136"/>
      <c r="H46" s="136"/>
      <c r="I46" s="136"/>
      <c r="J46" s="136"/>
      <c r="K46" s="136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148" t="s">
        <v>138</v>
      </c>
      <c r="C47" s="131"/>
      <c r="D47" s="132"/>
      <c r="E47" s="131"/>
      <c r="F47" s="131"/>
      <c r="G47" s="131"/>
      <c r="H47" s="131"/>
      <c r="I47" s="131"/>
      <c r="J47" s="131"/>
      <c r="K47" s="131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148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167</v>
      </c>
      <c r="C49" s="145"/>
      <c r="D49" s="128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48" t="s">
        <v>141</v>
      </c>
      <c r="C50" s="145"/>
      <c r="D50" s="150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124"/>
      <c r="D51" s="125"/>
      <c r="E51" s="124"/>
      <c r="F51" s="124"/>
      <c r="G51" s="131"/>
      <c r="H51" s="131"/>
      <c r="I51" s="131"/>
      <c r="J51" s="131"/>
      <c r="K51" s="131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48" t="s">
        <v>143</v>
      </c>
      <c r="C52" s="105"/>
      <c r="D52" s="176"/>
      <c r="E52" s="105"/>
      <c r="F52" s="105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210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8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49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49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150"/>
      <c r="C58" s="145"/>
      <c r="D58" s="128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48"/>
      <c r="C59" s="145"/>
      <c r="D59" s="128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A60" s="102"/>
      <c r="B60" s="149"/>
      <c r="C60" s="150"/>
      <c r="D60" s="117"/>
      <c r="E60" s="150"/>
      <c r="F60" s="150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20"/>
      <c r="U60" s="122"/>
      <c r="V60" s="79"/>
      <c r="AS60" s="97"/>
      <c r="AT60" s="97"/>
      <c r="AU60" s="97"/>
      <c r="AV60" s="97"/>
      <c r="AW60" s="97"/>
      <c r="AX60" s="97"/>
      <c r="AY60" s="97"/>
    </row>
    <row r="61" spans="1:51" x14ac:dyDescent="0.25">
      <c r="A61" s="102"/>
      <c r="B61" s="150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8"/>
      <c r="U61" s="79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99"/>
      <c r="Q70" s="99"/>
      <c r="R70" s="99"/>
      <c r="S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12"/>
      <c r="P71" s="99"/>
      <c r="Q71" s="99"/>
      <c r="R71" s="99"/>
      <c r="S71" s="99"/>
      <c r="T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U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T73" s="99"/>
      <c r="U73" s="99"/>
      <c r="AS73" s="97"/>
      <c r="AT73" s="97"/>
      <c r="AU73" s="97"/>
      <c r="AV73" s="97"/>
      <c r="AW73" s="97"/>
      <c r="AX73" s="97"/>
      <c r="AY73" s="97"/>
    </row>
    <row r="85" spans="45:51" x14ac:dyDescent="0.25">
      <c r="AS85" s="97"/>
      <c r="AT85" s="97"/>
      <c r="AU85" s="97"/>
      <c r="AV85" s="97"/>
      <c r="AW85" s="97"/>
      <c r="AX85" s="97"/>
      <c r="AY85" s="97"/>
    </row>
  </sheetData>
  <protectedRanges>
    <protectedRange sqref="S60:T61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59" name="Range2_2_1_10_1_1_1_2"/>
    <protectedRange sqref="N60:R61" name="Range2_12_1_6_1_1"/>
    <protectedRange sqref="L60:M61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0:K61" name="Range2_2_12_1_4_1_1_1_1_1_1_1_1_1_1_1_1_1_1_1"/>
    <protectedRange sqref="I60:I61" name="Range2_2_12_1_7_1_1_2_2_1_2"/>
    <protectedRange sqref="F60:H61" name="Range2_2_12_1_3_1_2_1_1_1_1_2_1_1_1_1_1_1_1_1_1_1_1"/>
    <protectedRange sqref="E60:E61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" name="Range2_12_5_1_1_1_2_2_1_1_1_1_1_1_1_1_1_1_1_2_1_1_1_2_1_1_1_1_1_1_1_1_1_1_1_1_1_1_1_1_2_1_1_1_1_1_1_1_1_1_2_1_1_3_1_1_1_3_1_1_1_1_1_1_1_1_1_1_1_1_1_1_1_1_1_1_1_1_1_1_2_1_1_1_1_1_1_1_1_1_1_1_2_2_1_2_1_1_1_1_1_1_1"/>
    <protectedRange sqref="W17:W34" name="Range1_16_3_1_1_3_2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8:U58 F59:G59" name="Range2_12_5_1_1_1_2_2_1_1_1_1_1_1_1_1_1_1_1_2_1_1_1_2_1_1_1_1_1_1_1_1_1_1_1_1_1_1_1_1_2_1_1_1_1_1_1_1_1_1_2_1_1_3_1_1_1_3_1_1_1_1_1_1_1_1_1_1_1_1_1_1_1_1_1_1_1_1_1_1_2_1_1_1_1_1_1_1_1_1_1_1_2_2_1_2_1_1_1_1_1_1_1_1_1_1_1_1_1"/>
    <protectedRange sqref="S52:T57" name="Range2_12_5_1_1_2_1_1_1_2_1_1_1_1_1_1_1_1_1_1_1_1_1"/>
    <protectedRange sqref="N52:R57" name="Range2_12_1_6_1_1_2_1_1_1_2_1_1_1_1_1_1_1_1_1_1_1_1_1"/>
    <protectedRange sqref="L52:M57" name="Range2_2_12_1_7_1_1_3_1_1_1_2_1_1_1_1_1_1_1_1_1_1_1_1_1"/>
    <protectedRange sqref="J52:K57" name="Range2_2_12_1_4_1_1_1_1_1_1_1_1_1_1_1_1_1_1_1_2_1_1_1_2_1_1_1_1_1_1_1_1_1_1_1_1_1"/>
    <protectedRange sqref="I52:I57" name="Range2_2_12_1_7_1_1_2_2_1_2_2_1_1_1_2_1_1_1_1_1_1_1_1_1_1_1_1_1"/>
    <protectedRange sqref="G52:H57" name="Range2_2_12_1_3_1_2_1_1_1_1_2_1_1_1_1_1_1_1_1_1_1_1_2_1_1_1_2_1_1_1_1_1_1_1_1_1_1_1_1_1"/>
    <protectedRange sqref="F52:F57" name="Range2_2_12_1_3_1_2_1_1_1_1_2_1_1_1_1_1_1_1_1_1_1_1_2_2_1_1_2_1_1_1_1_1_1_1_1_1_1_1_1_1"/>
    <protectedRange sqref="E52:E57" name="Range2_2_12_1_3_1_2_1_1_1_2_1_1_1_1_3_1_1_1_1_1_1_1_1_1_2_2_1_1_2_1_1_1_1_1_1_1_1_1_1_1_1_1"/>
    <protectedRange sqref="B56:B57" name="Range2_12_5_1_1_1_1_1_2_1_1_1_1_1_1_1_1_1_1_1_1_1_1_1_1_1_1_1_1_2_1_1_1_1_1_1_1_1_1_1_1_1_1_3_1_1_1_2_1_1_1_1_1_1_1_1_1_1_1_1_2_1_1_1_1_1_1_1_1_1_1_1_1_1_1_1_1_1_1_1_1_1_1_1_1_1_1_1_1_3_1_2_1_1_1_2_2_1_2_1_1_1_1_1_1_1_1_1_1_1_1_1_1_1_1_1_1_1"/>
    <protectedRange sqref="B58" name="Range2_12_5_1_1_1_2_2_1_1_1_1_1_1_1_1_1_1_1_2_1_1_1_1_1_1_1_1_1_3_1_3_1_2_1_1_1_1_1_1_1_1_1_1_1_1_1_2_1_1_1_1_1_2_1_1_1_1_1_1_1_1_2_1_1_3_1_1_1_2_1_1_1_1_1_1_1_1_1_1_1_1_1_1_1_1_1_2_1_1_1_1_1_1_1_1_1_1_1_1_1_1_1_1_1_1_1_2_3_1_2_1_1_1_2_2_1_1_2_1_1_1_1__3"/>
    <protectedRange sqref="B59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55" name="Range2_12_5_1_1_1_1_1_2_1_1_1_1_1_1_1_1_1_1_1_1_1_1_1_1_1_1_1_1_2_1_1_1_1_1_1_1_1_1_1_1_1_1_3_1_1_1_2_1_1_1_1_1_1_1_1_1_1_1_1_2_1_1_1_1_1_1_1_1_1_1_1_1_1_1_1_1_1_1_1_1_1_1_1_1_1_1_1_1_3_1_2_1_1_1_2_2_1_2_1_1_1_1_1_1_1_1_1_1_1_1_1_1_1_1_1_1_1_2_1_1_1_1_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B46" name="Range2_12_5_1_1_1_2_1_1_1_1_1_1_1_1_1_1_1_2_1_1_1_1_1_1_1_1_1_1_1_1_1_1_1_1_1_1_1_1_1_1_2_1_1_1_1_1_1_1_1_1_1_1_2_1_1_1_1_2_1_1_1_1_1_1_1_1_1_1_1_2_1_1_1_1_1_1_1_1_1_1_1_1_1_1_1_1_1_1_1_1_1_1_1_2_1_1_1_1_1_1_1_2_1_1_1_1_1_1_1_1_1_1_1_1_1_1_1_1_1_1_1_1__2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608" priority="25" operator="containsText" text="N/A">
      <formula>NOT(ISERROR(SEARCH("N/A",X11)))</formula>
    </cfRule>
    <cfRule type="cellIs" dxfId="607" priority="39" operator="equal">
      <formula>0</formula>
    </cfRule>
  </conditionalFormatting>
  <conditionalFormatting sqref="AC11:AE34 X11:Y34 AA11:AA34">
    <cfRule type="cellIs" dxfId="606" priority="38" operator="greaterThanOrEqual">
      <formula>1185</formula>
    </cfRule>
  </conditionalFormatting>
  <conditionalFormatting sqref="AC11:AE34 X11:Y34 AA11:AA34">
    <cfRule type="cellIs" dxfId="605" priority="37" operator="between">
      <formula>0.1</formula>
      <formula>1184</formula>
    </cfRule>
  </conditionalFormatting>
  <conditionalFormatting sqref="X8">
    <cfRule type="cellIs" dxfId="604" priority="36" operator="equal">
      <formula>0</formula>
    </cfRule>
  </conditionalFormatting>
  <conditionalFormatting sqref="X8">
    <cfRule type="cellIs" dxfId="603" priority="35" operator="greaterThan">
      <formula>1179</formula>
    </cfRule>
  </conditionalFormatting>
  <conditionalFormatting sqref="X8">
    <cfRule type="cellIs" dxfId="602" priority="34" operator="greaterThan">
      <formula>99</formula>
    </cfRule>
  </conditionalFormatting>
  <conditionalFormatting sqref="X8">
    <cfRule type="cellIs" dxfId="601" priority="33" operator="greaterThan">
      <formula>0.99</formula>
    </cfRule>
  </conditionalFormatting>
  <conditionalFormatting sqref="AB8">
    <cfRule type="cellIs" dxfId="600" priority="32" operator="equal">
      <formula>0</formula>
    </cfRule>
  </conditionalFormatting>
  <conditionalFormatting sqref="AB8">
    <cfRule type="cellIs" dxfId="599" priority="31" operator="greaterThan">
      <formula>1179</formula>
    </cfRule>
  </conditionalFormatting>
  <conditionalFormatting sqref="AB8">
    <cfRule type="cellIs" dxfId="598" priority="30" operator="greaterThan">
      <formula>99</formula>
    </cfRule>
  </conditionalFormatting>
  <conditionalFormatting sqref="AB8">
    <cfRule type="cellIs" dxfId="597" priority="29" operator="greaterThan">
      <formula>0.99</formula>
    </cfRule>
  </conditionalFormatting>
  <conditionalFormatting sqref="AI11:AI34">
    <cfRule type="cellIs" dxfId="596" priority="28" operator="greaterThan">
      <formula>$AI$8</formula>
    </cfRule>
  </conditionalFormatting>
  <conditionalFormatting sqref="AH11:AH34">
    <cfRule type="cellIs" dxfId="595" priority="26" operator="greaterThan">
      <formula>$AH$8</formula>
    </cfRule>
    <cfRule type="cellIs" dxfId="594" priority="27" operator="greaterThan">
      <formula>$AH$8</formula>
    </cfRule>
  </conditionalFormatting>
  <conditionalFormatting sqref="AB11:AB34">
    <cfRule type="containsText" dxfId="593" priority="21" operator="containsText" text="N/A">
      <formula>NOT(ISERROR(SEARCH("N/A",AB11)))</formula>
    </cfRule>
    <cfRule type="cellIs" dxfId="592" priority="24" operator="equal">
      <formula>0</formula>
    </cfRule>
  </conditionalFormatting>
  <conditionalFormatting sqref="AB11:AB34">
    <cfRule type="cellIs" dxfId="591" priority="23" operator="greaterThanOrEqual">
      <formula>1185</formula>
    </cfRule>
  </conditionalFormatting>
  <conditionalFormatting sqref="AB11:AB34">
    <cfRule type="cellIs" dxfId="590" priority="22" operator="between">
      <formula>0.1</formula>
      <formula>1184</formula>
    </cfRule>
  </conditionalFormatting>
  <conditionalFormatting sqref="AO11:AO34 AN11:AN35">
    <cfRule type="cellIs" dxfId="589" priority="20" operator="equal">
      <formula>0</formula>
    </cfRule>
  </conditionalFormatting>
  <conditionalFormatting sqref="AO11:AO34 AN11:AN35">
    <cfRule type="cellIs" dxfId="588" priority="19" operator="greaterThan">
      <formula>1179</formula>
    </cfRule>
  </conditionalFormatting>
  <conditionalFormatting sqref="AO11:AO34 AN11:AN35">
    <cfRule type="cellIs" dxfId="587" priority="18" operator="greaterThan">
      <formula>99</formula>
    </cfRule>
  </conditionalFormatting>
  <conditionalFormatting sqref="AO11:AO34 AN11:AN35">
    <cfRule type="cellIs" dxfId="586" priority="17" operator="greaterThan">
      <formula>0.99</formula>
    </cfRule>
  </conditionalFormatting>
  <conditionalFormatting sqref="AQ11:AQ34">
    <cfRule type="cellIs" dxfId="585" priority="16" operator="equal">
      <formula>0</formula>
    </cfRule>
  </conditionalFormatting>
  <conditionalFormatting sqref="AQ11:AQ34">
    <cfRule type="cellIs" dxfId="584" priority="15" operator="greaterThan">
      <formula>1179</formula>
    </cfRule>
  </conditionalFormatting>
  <conditionalFormatting sqref="AQ11:AQ34">
    <cfRule type="cellIs" dxfId="583" priority="14" operator="greaterThan">
      <formula>99</formula>
    </cfRule>
  </conditionalFormatting>
  <conditionalFormatting sqref="AQ11:AQ34">
    <cfRule type="cellIs" dxfId="582" priority="13" operator="greaterThan">
      <formula>0.99</formula>
    </cfRule>
  </conditionalFormatting>
  <conditionalFormatting sqref="Z11:Z34">
    <cfRule type="containsText" dxfId="581" priority="9" operator="containsText" text="N/A">
      <formula>NOT(ISERROR(SEARCH("N/A",Z11)))</formula>
    </cfRule>
    <cfRule type="cellIs" dxfId="580" priority="12" operator="equal">
      <formula>0</formula>
    </cfRule>
  </conditionalFormatting>
  <conditionalFormatting sqref="Z11:Z34">
    <cfRule type="cellIs" dxfId="579" priority="11" operator="greaterThanOrEqual">
      <formula>1185</formula>
    </cfRule>
  </conditionalFormatting>
  <conditionalFormatting sqref="Z11:Z34">
    <cfRule type="cellIs" dxfId="578" priority="10" operator="between">
      <formula>0.1</formula>
      <formula>1184</formula>
    </cfRule>
  </conditionalFormatting>
  <conditionalFormatting sqref="AJ11:AN35">
    <cfRule type="cellIs" dxfId="577" priority="8" operator="equal">
      <formula>0</formula>
    </cfRule>
  </conditionalFormatting>
  <conditionalFormatting sqref="AJ11:AN35">
    <cfRule type="cellIs" dxfId="576" priority="7" operator="greaterThan">
      <formula>1179</formula>
    </cfRule>
  </conditionalFormatting>
  <conditionalFormatting sqref="AJ11:AN35">
    <cfRule type="cellIs" dxfId="575" priority="6" operator="greaterThan">
      <formula>99</formula>
    </cfRule>
  </conditionalFormatting>
  <conditionalFormatting sqref="AJ11:AN35">
    <cfRule type="cellIs" dxfId="574" priority="5" operator="greaterThan">
      <formula>0.99</formula>
    </cfRule>
  </conditionalFormatting>
  <conditionalFormatting sqref="AP11:AP34">
    <cfRule type="cellIs" dxfId="573" priority="4" operator="equal">
      <formula>0</formula>
    </cfRule>
  </conditionalFormatting>
  <conditionalFormatting sqref="AP11:AP34">
    <cfRule type="cellIs" dxfId="572" priority="3" operator="greaterThan">
      <formula>1179</formula>
    </cfRule>
  </conditionalFormatting>
  <conditionalFormatting sqref="AP11:AP34">
    <cfRule type="cellIs" dxfId="571" priority="2" operator="greaterThan">
      <formula>99</formula>
    </cfRule>
  </conditionalFormatting>
  <conditionalFormatting sqref="AP11:AP34">
    <cfRule type="cellIs" dxfId="570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5"/>
  <sheetViews>
    <sheetView topLeftCell="A34" zoomScaleNormal="100" workbookViewId="0">
      <selection activeCell="B51" sqref="B51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126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185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82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82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42447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26872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186" t="s">
        <v>51</v>
      </c>
      <c r="V9" s="186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84" t="s">
        <v>55</v>
      </c>
      <c r="AG9" s="184" t="s">
        <v>56</v>
      </c>
      <c r="AH9" s="247" t="s">
        <v>57</v>
      </c>
      <c r="AI9" s="262" t="s">
        <v>58</v>
      </c>
      <c r="AJ9" s="186" t="s">
        <v>59</v>
      </c>
      <c r="AK9" s="186" t="s">
        <v>60</v>
      </c>
      <c r="AL9" s="186" t="s">
        <v>61</v>
      </c>
      <c r="AM9" s="186" t="s">
        <v>62</v>
      </c>
      <c r="AN9" s="186" t="s">
        <v>63</v>
      </c>
      <c r="AO9" s="186" t="s">
        <v>64</v>
      </c>
      <c r="AP9" s="186" t="s">
        <v>65</v>
      </c>
      <c r="AQ9" s="245" t="s">
        <v>66</v>
      </c>
      <c r="AR9" s="186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86" t="s">
        <v>72</v>
      </c>
      <c r="C10" s="186" t="s">
        <v>73</v>
      </c>
      <c r="D10" s="186" t="s">
        <v>74</v>
      </c>
      <c r="E10" s="186" t="s">
        <v>75</v>
      </c>
      <c r="F10" s="186" t="s">
        <v>74</v>
      </c>
      <c r="G10" s="186" t="s">
        <v>75</v>
      </c>
      <c r="H10" s="241"/>
      <c r="I10" s="186" t="s">
        <v>75</v>
      </c>
      <c r="J10" s="186" t="s">
        <v>75</v>
      </c>
      <c r="K10" s="186" t="s">
        <v>75</v>
      </c>
      <c r="L10" s="28" t="s">
        <v>29</v>
      </c>
      <c r="M10" s="244"/>
      <c r="N10" s="28" t="s">
        <v>29</v>
      </c>
      <c r="O10" s="246"/>
      <c r="P10" s="246"/>
      <c r="Q10" s="1">
        <f>'MAR 17'!Q34</f>
        <v>74654583</v>
      </c>
      <c r="R10" s="255"/>
      <c r="S10" s="256"/>
      <c r="T10" s="257"/>
      <c r="U10" s="186" t="s">
        <v>75</v>
      </c>
      <c r="V10" s="186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17'!$AG$34</f>
        <v>44903732</v>
      </c>
      <c r="AH10" s="247"/>
      <c r="AI10" s="263"/>
      <c r="AJ10" s="186" t="s">
        <v>84</v>
      </c>
      <c r="AK10" s="186" t="s">
        <v>84</v>
      </c>
      <c r="AL10" s="186" t="s">
        <v>84</v>
      </c>
      <c r="AM10" s="186" t="s">
        <v>84</v>
      </c>
      <c r="AN10" s="186" t="s">
        <v>84</v>
      </c>
      <c r="AO10" s="186" t="s">
        <v>84</v>
      </c>
      <c r="AP10" s="1">
        <f>'MAR 17'!$AP$34</f>
        <v>10461653</v>
      </c>
      <c r="AQ10" s="246"/>
      <c r="AR10" s="183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9</v>
      </c>
      <c r="E11" s="41">
        <f t="shared" ref="E11:E34" si="0">D11/1.42</f>
        <v>6.3380281690140849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133</v>
      </c>
      <c r="P11" s="111">
        <v>104</v>
      </c>
      <c r="Q11" s="111">
        <v>74658832</v>
      </c>
      <c r="R11" s="46">
        <f>IF(ISBLANK(Q11),"-",Q11-Q10)</f>
        <v>4249</v>
      </c>
      <c r="S11" s="47">
        <f>R11*24/1000</f>
        <v>101.976</v>
      </c>
      <c r="T11" s="47">
        <f>R11/1000</f>
        <v>4.2489999999999997</v>
      </c>
      <c r="U11" s="112">
        <v>6.3</v>
      </c>
      <c r="V11" s="112">
        <f t="shared" ref="V11:V34" si="1">U11</f>
        <v>6.3</v>
      </c>
      <c r="W11" s="113" t="s">
        <v>124</v>
      </c>
      <c r="X11" s="115">
        <v>0</v>
      </c>
      <c r="Y11" s="115">
        <v>0</v>
      </c>
      <c r="Z11" s="115">
        <v>1017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44904484</v>
      </c>
      <c r="AH11" s="49">
        <f>IF(ISBLANK(AG11),"-",AG11-AG10)</f>
        <v>752</v>
      </c>
      <c r="AI11" s="50">
        <f>AH11/T11</f>
        <v>176.98281948693813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0.5</v>
      </c>
      <c r="AP11" s="115">
        <v>10462977</v>
      </c>
      <c r="AQ11" s="115">
        <f t="shared" ref="AQ11:AQ34" si="2">AP11-AP10</f>
        <v>1324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11</v>
      </c>
      <c r="E12" s="41">
        <f t="shared" si="0"/>
        <v>7.746478873239437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132</v>
      </c>
      <c r="P12" s="111">
        <v>96</v>
      </c>
      <c r="Q12" s="111">
        <v>74663076</v>
      </c>
      <c r="R12" s="46">
        <f t="shared" ref="R12:R34" si="5">IF(ISBLANK(Q12),"-",Q12-Q11)</f>
        <v>4244</v>
      </c>
      <c r="S12" s="47">
        <f t="shared" ref="S12:S34" si="6">R12*24/1000</f>
        <v>101.85599999999999</v>
      </c>
      <c r="T12" s="47">
        <f t="shared" ref="T12:T34" si="7">R12/1000</f>
        <v>4.2439999999999998</v>
      </c>
      <c r="U12" s="112">
        <v>7.7</v>
      </c>
      <c r="V12" s="112">
        <f t="shared" si="1"/>
        <v>7.7</v>
      </c>
      <c r="W12" s="113" t="s">
        <v>124</v>
      </c>
      <c r="X12" s="115">
        <v>0</v>
      </c>
      <c r="Y12" s="115">
        <v>0</v>
      </c>
      <c r="Z12" s="115">
        <v>956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44905236</v>
      </c>
      <c r="AH12" s="49">
        <f>IF(ISBLANK(AG12),"-",AG12-AG11)</f>
        <v>752</v>
      </c>
      <c r="AI12" s="50">
        <f t="shared" ref="AI12:AI34" si="8">AH12/T12</f>
        <v>177.19132893496703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0.5</v>
      </c>
      <c r="AP12" s="115">
        <v>10464386</v>
      </c>
      <c r="AQ12" s="115">
        <f t="shared" si="2"/>
        <v>1409</v>
      </c>
      <c r="AR12" s="118">
        <v>1.08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13</v>
      </c>
      <c r="E13" s="41">
        <f t="shared" si="0"/>
        <v>9.1549295774647899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126</v>
      </c>
      <c r="P13" s="111">
        <v>90</v>
      </c>
      <c r="Q13" s="111">
        <v>74666907</v>
      </c>
      <c r="R13" s="46">
        <f t="shared" si="5"/>
        <v>3831</v>
      </c>
      <c r="S13" s="47">
        <f t="shared" si="6"/>
        <v>91.944000000000003</v>
      </c>
      <c r="T13" s="47">
        <f t="shared" si="7"/>
        <v>3.831</v>
      </c>
      <c r="U13" s="112">
        <v>9.1</v>
      </c>
      <c r="V13" s="112">
        <f t="shared" si="1"/>
        <v>9.1</v>
      </c>
      <c r="W13" s="113" t="s">
        <v>124</v>
      </c>
      <c r="X13" s="115">
        <v>0</v>
      </c>
      <c r="Y13" s="115">
        <v>0</v>
      </c>
      <c r="Z13" s="115">
        <v>926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44905900</v>
      </c>
      <c r="AH13" s="49">
        <f>IF(ISBLANK(AG13),"-",AG13-AG12)</f>
        <v>664</v>
      </c>
      <c r="AI13" s="50">
        <f t="shared" si="8"/>
        <v>173.3228921952493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0.5</v>
      </c>
      <c r="AP13" s="115">
        <v>10465713</v>
      </c>
      <c r="AQ13" s="115">
        <f t="shared" si="2"/>
        <v>1327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17</v>
      </c>
      <c r="E14" s="41">
        <f t="shared" si="0"/>
        <v>11.971830985915494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95</v>
      </c>
      <c r="P14" s="111">
        <v>93</v>
      </c>
      <c r="Q14" s="111">
        <v>74670854</v>
      </c>
      <c r="R14" s="46">
        <f t="shared" si="5"/>
        <v>3947</v>
      </c>
      <c r="S14" s="47">
        <f t="shared" si="6"/>
        <v>94.727999999999994</v>
      </c>
      <c r="T14" s="47">
        <f t="shared" si="7"/>
        <v>3.9470000000000001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886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44906560</v>
      </c>
      <c r="AH14" s="49">
        <f t="shared" ref="AH14:AH34" si="9">IF(ISBLANK(AG14),"-",AG14-AG13)</f>
        <v>660</v>
      </c>
      <c r="AI14" s="50">
        <f t="shared" si="8"/>
        <v>167.21560678996707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0.5</v>
      </c>
      <c r="AP14" s="115">
        <v>10466109</v>
      </c>
      <c r="AQ14" s="115">
        <f t="shared" si="2"/>
        <v>396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14</v>
      </c>
      <c r="E15" s="41">
        <f t="shared" si="0"/>
        <v>9.8591549295774659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110</v>
      </c>
      <c r="P15" s="111">
        <v>110</v>
      </c>
      <c r="Q15" s="111">
        <v>74675480</v>
      </c>
      <c r="R15" s="46">
        <f t="shared" si="5"/>
        <v>4626</v>
      </c>
      <c r="S15" s="47">
        <f t="shared" si="6"/>
        <v>111.024</v>
      </c>
      <c r="T15" s="47">
        <f t="shared" si="7"/>
        <v>4.6260000000000003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937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44907320</v>
      </c>
      <c r="AH15" s="49">
        <f t="shared" si="9"/>
        <v>760</v>
      </c>
      <c r="AI15" s="50">
        <f t="shared" si="8"/>
        <v>164.28880242109813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</v>
      </c>
      <c r="AP15" s="115">
        <v>10466109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11</v>
      </c>
      <c r="E16" s="41">
        <f t="shared" si="0"/>
        <v>7.746478873239437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129</v>
      </c>
      <c r="P16" s="111">
        <v>127</v>
      </c>
      <c r="Q16" s="111">
        <v>74679912</v>
      </c>
      <c r="R16" s="46">
        <f t="shared" si="5"/>
        <v>4432</v>
      </c>
      <c r="S16" s="47">
        <f t="shared" si="6"/>
        <v>106.36799999999999</v>
      </c>
      <c r="T16" s="47">
        <f t="shared" si="7"/>
        <v>4.4320000000000004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1188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44908096</v>
      </c>
      <c r="AH16" s="49">
        <f t="shared" si="9"/>
        <v>776</v>
      </c>
      <c r="AI16" s="50">
        <f t="shared" si="8"/>
        <v>175.09025270758121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10466109</v>
      </c>
      <c r="AQ16" s="115">
        <v>0</v>
      </c>
      <c r="AR16" s="53">
        <v>0.98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132</v>
      </c>
      <c r="P17" s="111">
        <v>148</v>
      </c>
      <c r="Q17" s="111">
        <v>74686021</v>
      </c>
      <c r="R17" s="46">
        <f t="shared" si="5"/>
        <v>6109</v>
      </c>
      <c r="S17" s="47">
        <f t="shared" si="6"/>
        <v>146.61600000000001</v>
      </c>
      <c r="T17" s="47">
        <f t="shared" si="7"/>
        <v>6.109</v>
      </c>
      <c r="U17" s="112">
        <v>9.1</v>
      </c>
      <c r="V17" s="112">
        <f t="shared" si="1"/>
        <v>9.1</v>
      </c>
      <c r="W17" s="113" t="s">
        <v>130</v>
      </c>
      <c r="X17" s="115">
        <v>1048</v>
      </c>
      <c r="Y17" s="115">
        <v>0</v>
      </c>
      <c r="Z17" s="115">
        <v>1188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44909460</v>
      </c>
      <c r="AH17" s="49">
        <f t="shared" si="9"/>
        <v>1364</v>
      </c>
      <c r="AI17" s="50">
        <f t="shared" si="8"/>
        <v>223.27713210018007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10466109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136</v>
      </c>
      <c r="P18" s="111">
        <v>144</v>
      </c>
      <c r="Q18" s="111">
        <v>74692146</v>
      </c>
      <c r="R18" s="46">
        <f t="shared" si="5"/>
        <v>6125</v>
      </c>
      <c r="S18" s="47">
        <f t="shared" si="6"/>
        <v>147</v>
      </c>
      <c r="T18" s="47">
        <f t="shared" si="7"/>
        <v>6.125</v>
      </c>
      <c r="U18" s="112">
        <v>8.5</v>
      </c>
      <c r="V18" s="112">
        <f t="shared" si="1"/>
        <v>8.5</v>
      </c>
      <c r="W18" s="113" t="s">
        <v>130</v>
      </c>
      <c r="X18" s="115">
        <v>1047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44910828</v>
      </c>
      <c r="AH18" s="49">
        <f t="shared" si="9"/>
        <v>1368</v>
      </c>
      <c r="AI18" s="50">
        <f t="shared" si="8"/>
        <v>223.34693877551021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10466109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138</v>
      </c>
      <c r="P19" s="111">
        <v>143</v>
      </c>
      <c r="Q19" s="111">
        <v>74698357</v>
      </c>
      <c r="R19" s="46">
        <f t="shared" si="5"/>
        <v>6211</v>
      </c>
      <c r="S19" s="47">
        <f t="shared" si="6"/>
        <v>149.06399999999999</v>
      </c>
      <c r="T19" s="47">
        <f t="shared" si="7"/>
        <v>6.2110000000000003</v>
      </c>
      <c r="U19" s="112">
        <v>7.8</v>
      </c>
      <c r="V19" s="112">
        <v>7.9</v>
      </c>
      <c r="W19" s="113" t="s">
        <v>130</v>
      </c>
      <c r="X19" s="115">
        <v>1048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44912204</v>
      </c>
      <c r="AH19" s="49">
        <f t="shared" si="9"/>
        <v>1376</v>
      </c>
      <c r="AI19" s="50">
        <f t="shared" si="8"/>
        <v>221.54242473031718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10466109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6</v>
      </c>
      <c r="E20" s="41">
        <f t="shared" si="0"/>
        <v>4.2253521126760569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137</v>
      </c>
      <c r="P20" s="111">
        <v>146</v>
      </c>
      <c r="Q20" s="111">
        <v>74704567</v>
      </c>
      <c r="R20" s="46">
        <f t="shared" si="5"/>
        <v>6210</v>
      </c>
      <c r="S20" s="47">
        <f t="shared" si="6"/>
        <v>149.04</v>
      </c>
      <c r="T20" s="47">
        <f t="shared" si="7"/>
        <v>6.21</v>
      </c>
      <c r="U20" s="112">
        <v>7.2</v>
      </c>
      <c r="V20" s="112">
        <f t="shared" si="1"/>
        <v>7.2</v>
      </c>
      <c r="W20" s="113" t="s">
        <v>130</v>
      </c>
      <c r="X20" s="115">
        <v>1047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44913572</v>
      </c>
      <c r="AH20" s="49">
        <f t="shared" si="9"/>
        <v>1368</v>
      </c>
      <c r="AI20" s="50">
        <f t="shared" si="8"/>
        <v>220.28985507246378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10466109</v>
      </c>
      <c r="AQ20" s="115">
        <f t="shared" si="2"/>
        <v>0</v>
      </c>
      <c r="AR20" s="53">
        <v>1.05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7</v>
      </c>
      <c r="E21" s="41">
        <f t="shared" si="0"/>
        <v>4.9295774647887329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137</v>
      </c>
      <c r="P21" s="111">
        <v>146</v>
      </c>
      <c r="Q21" s="111">
        <v>74710684</v>
      </c>
      <c r="R21" s="46">
        <f t="shared" si="5"/>
        <v>6117</v>
      </c>
      <c r="S21" s="47">
        <f t="shared" si="6"/>
        <v>146.80799999999999</v>
      </c>
      <c r="T21" s="47">
        <f t="shared" si="7"/>
        <v>6.117</v>
      </c>
      <c r="U21" s="112">
        <v>6.7</v>
      </c>
      <c r="V21" s="112">
        <v>6.5</v>
      </c>
      <c r="W21" s="113" t="s">
        <v>130</v>
      </c>
      <c r="X21" s="115">
        <v>1047</v>
      </c>
      <c r="Y21" s="115">
        <v>0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44914932</v>
      </c>
      <c r="AH21" s="49">
        <f t="shared" si="9"/>
        <v>1360</v>
      </c>
      <c r="AI21" s="50">
        <f t="shared" si="8"/>
        <v>222.33120810854993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10466109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6</v>
      </c>
      <c r="E22" s="41">
        <f t="shared" si="0"/>
        <v>4.2253521126760569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134</v>
      </c>
      <c r="P22" s="111">
        <v>147</v>
      </c>
      <c r="Q22" s="111">
        <v>74716764</v>
      </c>
      <c r="R22" s="46">
        <f t="shared" si="5"/>
        <v>6080</v>
      </c>
      <c r="S22" s="47">
        <f t="shared" si="6"/>
        <v>145.91999999999999</v>
      </c>
      <c r="T22" s="47">
        <f t="shared" si="7"/>
        <v>6.08</v>
      </c>
      <c r="U22" s="112">
        <v>6.2</v>
      </c>
      <c r="V22" s="112">
        <f t="shared" si="1"/>
        <v>6.2</v>
      </c>
      <c r="W22" s="113" t="s">
        <v>130</v>
      </c>
      <c r="X22" s="115">
        <v>1045</v>
      </c>
      <c r="Y22" s="115">
        <v>0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44916292</v>
      </c>
      <c r="AH22" s="49">
        <f t="shared" si="9"/>
        <v>1360</v>
      </c>
      <c r="AI22" s="50">
        <f t="shared" si="8"/>
        <v>223.68421052631578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10466109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6</v>
      </c>
      <c r="E23" s="41">
        <f t="shared" si="0"/>
        <v>4.2253521126760569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128</v>
      </c>
      <c r="P23" s="111">
        <v>137</v>
      </c>
      <c r="Q23" s="111">
        <v>74722676</v>
      </c>
      <c r="R23" s="46">
        <f t="shared" si="5"/>
        <v>5912</v>
      </c>
      <c r="S23" s="47">
        <f t="shared" si="6"/>
        <v>141.88800000000001</v>
      </c>
      <c r="T23" s="47">
        <f t="shared" si="7"/>
        <v>5.9119999999999999</v>
      </c>
      <c r="U23" s="112">
        <v>5.7</v>
      </c>
      <c r="V23" s="112">
        <f t="shared" si="1"/>
        <v>5.7</v>
      </c>
      <c r="W23" s="113" t="s">
        <v>130</v>
      </c>
      <c r="X23" s="115">
        <v>1046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44917644</v>
      </c>
      <c r="AH23" s="49">
        <f t="shared" si="9"/>
        <v>1352</v>
      </c>
      <c r="AI23" s="50">
        <f t="shared" si="8"/>
        <v>228.6874154262517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10466109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5</v>
      </c>
      <c r="E24" s="41">
        <f t="shared" si="0"/>
        <v>3.5211267605633805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134</v>
      </c>
      <c r="P24" s="111">
        <v>140</v>
      </c>
      <c r="Q24" s="111">
        <v>74728568</v>
      </c>
      <c r="R24" s="46">
        <f t="shared" si="5"/>
        <v>5892</v>
      </c>
      <c r="S24" s="47">
        <f t="shared" si="6"/>
        <v>141.40799999999999</v>
      </c>
      <c r="T24" s="47">
        <f t="shared" si="7"/>
        <v>5.8920000000000003</v>
      </c>
      <c r="U24" s="112">
        <v>5.3</v>
      </c>
      <c r="V24" s="112">
        <f t="shared" si="1"/>
        <v>5.3</v>
      </c>
      <c r="W24" s="113" t="s">
        <v>130</v>
      </c>
      <c r="X24" s="115">
        <v>1036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44918996</v>
      </c>
      <c r="AH24" s="49">
        <f>IF(ISBLANK(AG24),"-",AG24-AG23)</f>
        <v>1352</v>
      </c>
      <c r="AI24" s="50">
        <f t="shared" si="8"/>
        <v>229.46367956551254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10466109</v>
      </c>
      <c r="AQ24" s="115">
        <f t="shared" si="2"/>
        <v>0</v>
      </c>
      <c r="AR24" s="53">
        <v>1.17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6</v>
      </c>
      <c r="E25" s="41">
        <f t="shared" si="0"/>
        <v>4.2253521126760569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140</v>
      </c>
      <c r="P25" s="111">
        <v>135</v>
      </c>
      <c r="Q25" s="111">
        <v>74734389</v>
      </c>
      <c r="R25" s="46">
        <f t="shared" si="5"/>
        <v>5821</v>
      </c>
      <c r="S25" s="47">
        <f t="shared" si="6"/>
        <v>139.70400000000001</v>
      </c>
      <c r="T25" s="47">
        <f t="shared" si="7"/>
        <v>5.8209999999999997</v>
      </c>
      <c r="U25" s="112">
        <v>5</v>
      </c>
      <c r="V25" s="112">
        <f t="shared" si="1"/>
        <v>5</v>
      </c>
      <c r="W25" s="113" t="s">
        <v>130</v>
      </c>
      <c r="X25" s="115">
        <v>995</v>
      </c>
      <c r="Y25" s="115">
        <v>0</v>
      </c>
      <c r="Z25" s="115">
        <v>1188</v>
      </c>
      <c r="AA25" s="115">
        <v>1185</v>
      </c>
      <c r="AB25" s="115">
        <v>1188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44920300</v>
      </c>
      <c r="AH25" s="49">
        <f t="shared" si="9"/>
        <v>1304</v>
      </c>
      <c r="AI25" s="50">
        <f t="shared" si="8"/>
        <v>224.01649201168186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10466109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7</v>
      </c>
      <c r="E26" s="41">
        <f t="shared" si="0"/>
        <v>4.9295774647887329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142</v>
      </c>
      <c r="P26" s="111">
        <v>141</v>
      </c>
      <c r="Q26" s="111">
        <v>74740237</v>
      </c>
      <c r="R26" s="46">
        <f t="shared" si="5"/>
        <v>5848</v>
      </c>
      <c r="S26" s="47">
        <f t="shared" si="6"/>
        <v>140.352</v>
      </c>
      <c r="T26" s="47">
        <f t="shared" si="7"/>
        <v>5.8479999999999999</v>
      </c>
      <c r="U26" s="112">
        <v>4.9000000000000004</v>
      </c>
      <c r="V26" s="112">
        <f t="shared" si="1"/>
        <v>4.9000000000000004</v>
      </c>
      <c r="W26" s="113" t="s">
        <v>130</v>
      </c>
      <c r="X26" s="115">
        <v>995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44921628</v>
      </c>
      <c r="AH26" s="49">
        <f t="shared" si="9"/>
        <v>1328</v>
      </c>
      <c r="AI26" s="50">
        <f t="shared" si="8"/>
        <v>227.08618331053353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10466109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6</v>
      </c>
      <c r="E27" s="41">
        <f t="shared" si="0"/>
        <v>4.2253521126760569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140</v>
      </c>
      <c r="P27" s="111">
        <v>141</v>
      </c>
      <c r="Q27" s="111">
        <v>74746090</v>
      </c>
      <c r="R27" s="46">
        <f t="shared" si="5"/>
        <v>5853</v>
      </c>
      <c r="S27" s="47">
        <f t="shared" si="6"/>
        <v>140.47200000000001</v>
      </c>
      <c r="T27" s="47">
        <f t="shared" si="7"/>
        <v>5.8529999999999998</v>
      </c>
      <c r="U27" s="112">
        <v>4.8</v>
      </c>
      <c r="V27" s="112">
        <f t="shared" si="1"/>
        <v>4.8</v>
      </c>
      <c r="W27" s="113" t="s">
        <v>130</v>
      </c>
      <c r="X27" s="115">
        <v>1005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44922960</v>
      </c>
      <c r="AH27" s="49">
        <f t="shared" si="9"/>
        <v>1332</v>
      </c>
      <c r="AI27" s="50">
        <f t="shared" si="8"/>
        <v>227.57560225525373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10466109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5</v>
      </c>
      <c r="E28" s="41">
        <f t="shared" si="0"/>
        <v>3.5211267605633805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139</v>
      </c>
      <c r="P28" s="111">
        <v>144</v>
      </c>
      <c r="Q28" s="111">
        <v>74752020</v>
      </c>
      <c r="R28" s="46">
        <f t="shared" si="5"/>
        <v>5930</v>
      </c>
      <c r="S28" s="47">
        <f t="shared" si="6"/>
        <v>142.32</v>
      </c>
      <c r="T28" s="47">
        <f t="shared" si="7"/>
        <v>5.93</v>
      </c>
      <c r="U28" s="112">
        <v>4.5999999999999996</v>
      </c>
      <c r="V28" s="112">
        <f t="shared" si="1"/>
        <v>4.5999999999999996</v>
      </c>
      <c r="W28" s="113" t="s">
        <v>130</v>
      </c>
      <c r="X28" s="115">
        <v>996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44924308</v>
      </c>
      <c r="AH28" s="49">
        <f t="shared" si="9"/>
        <v>1348</v>
      </c>
      <c r="AI28" s="50">
        <f t="shared" si="8"/>
        <v>227.318718381113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10466109</v>
      </c>
      <c r="AQ28" s="115">
        <f t="shared" si="2"/>
        <v>0</v>
      </c>
      <c r="AR28" s="53">
        <v>1.05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5</v>
      </c>
      <c r="E29" s="41">
        <f t="shared" si="0"/>
        <v>3.5211267605633805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139</v>
      </c>
      <c r="P29" s="111">
        <v>141</v>
      </c>
      <c r="Q29" s="111">
        <v>74757924</v>
      </c>
      <c r="R29" s="46">
        <f t="shared" si="5"/>
        <v>5904</v>
      </c>
      <c r="S29" s="47">
        <f t="shared" si="6"/>
        <v>141.696</v>
      </c>
      <c r="T29" s="47">
        <f t="shared" si="7"/>
        <v>5.9039999999999999</v>
      </c>
      <c r="U29" s="112">
        <v>4.4000000000000004</v>
      </c>
      <c r="V29" s="112">
        <f t="shared" si="1"/>
        <v>4.4000000000000004</v>
      </c>
      <c r="W29" s="113" t="s">
        <v>130</v>
      </c>
      <c r="X29" s="115">
        <v>995</v>
      </c>
      <c r="Y29" s="115">
        <v>0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44925652</v>
      </c>
      <c r="AH29" s="49">
        <f t="shared" si="9"/>
        <v>1344</v>
      </c>
      <c r="AI29" s="50">
        <f t="shared" si="8"/>
        <v>227.64227642276424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10466109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7</v>
      </c>
      <c r="E30" s="41">
        <f t="shared" si="0"/>
        <v>4.9295774647887329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118</v>
      </c>
      <c r="P30" s="111">
        <v>131</v>
      </c>
      <c r="Q30" s="111">
        <v>74763474</v>
      </c>
      <c r="R30" s="46">
        <f t="shared" si="5"/>
        <v>5550</v>
      </c>
      <c r="S30" s="47">
        <f t="shared" si="6"/>
        <v>133.19999999999999</v>
      </c>
      <c r="T30" s="47">
        <f t="shared" si="7"/>
        <v>5.55</v>
      </c>
      <c r="U30" s="112">
        <v>3.8</v>
      </c>
      <c r="V30" s="112">
        <f t="shared" si="1"/>
        <v>3.8</v>
      </c>
      <c r="W30" s="113" t="s">
        <v>135</v>
      </c>
      <c r="X30" s="115">
        <v>1047</v>
      </c>
      <c r="Y30" s="115">
        <v>0</v>
      </c>
      <c r="Z30" s="115">
        <v>0</v>
      </c>
      <c r="AA30" s="115">
        <v>1185</v>
      </c>
      <c r="AB30" s="115">
        <v>1188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44926748</v>
      </c>
      <c r="AH30" s="49">
        <f t="shared" si="9"/>
        <v>1096</v>
      </c>
      <c r="AI30" s="50">
        <f t="shared" si="8"/>
        <v>197.47747747747749</v>
      </c>
      <c r="AJ30" s="98">
        <v>1</v>
      </c>
      <c r="AK30" s="98">
        <v>0</v>
      </c>
      <c r="AL30" s="98">
        <v>1</v>
      </c>
      <c r="AM30" s="98">
        <v>1</v>
      </c>
      <c r="AN30" s="98">
        <v>1</v>
      </c>
      <c r="AO30" s="98">
        <v>0</v>
      </c>
      <c r="AP30" s="115">
        <v>10466109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8</v>
      </c>
      <c r="E31" s="41">
        <f t="shared" si="0"/>
        <v>5.6338028169014089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117</v>
      </c>
      <c r="P31" s="111">
        <v>132</v>
      </c>
      <c r="Q31" s="111">
        <v>74769052</v>
      </c>
      <c r="R31" s="46">
        <f t="shared" si="5"/>
        <v>5578</v>
      </c>
      <c r="S31" s="47">
        <f t="shared" si="6"/>
        <v>133.87200000000001</v>
      </c>
      <c r="T31" s="47">
        <f t="shared" si="7"/>
        <v>5.5780000000000003</v>
      </c>
      <c r="U31" s="112">
        <v>3.1</v>
      </c>
      <c r="V31" s="112">
        <f t="shared" si="1"/>
        <v>3.1</v>
      </c>
      <c r="W31" s="113" t="s">
        <v>135</v>
      </c>
      <c r="X31" s="115">
        <v>1057</v>
      </c>
      <c r="Y31" s="115">
        <v>0</v>
      </c>
      <c r="Z31" s="115">
        <v>0</v>
      </c>
      <c r="AA31" s="115">
        <v>1185</v>
      </c>
      <c r="AB31" s="115">
        <v>1188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44927816</v>
      </c>
      <c r="AH31" s="49">
        <f t="shared" si="9"/>
        <v>1068</v>
      </c>
      <c r="AI31" s="50">
        <f t="shared" si="8"/>
        <v>191.46647543922552</v>
      </c>
      <c r="AJ31" s="98">
        <v>1</v>
      </c>
      <c r="AK31" s="98">
        <v>0</v>
      </c>
      <c r="AL31" s="98">
        <v>0</v>
      </c>
      <c r="AM31" s="98">
        <v>1</v>
      </c>
      <c r="AN31" s="98">
        <v>1</v>
      </c>
      <c r="AO31" s="98">
        <v>0</v>
      </c>
      <c r="AP31" s="115">
        <v>10466109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9</v>
      </c>
      <c r="E32" s="41">
        <f t="shared" si="0"/>
        <v>6.3380281690140849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116</v>
      </c>
      <c r="P32" s="111">
        <v>132</v>
      </c>
      <c r="Q32" s="111">
        <v>74774522</v>
      </c>
      <c r="R32" s="46">
        <f t="shared" si="5"/>
        <v>5470</v>
      </c>
      <c r="S32" s="47">
        <f t="shared" si="6"/>
        <v>131.28</v>
      </c>
      <c r="T32" s="47">
        <f t="shared" si="7"/>
        <v>5.47</v>
      </c>
      <c r="U32" s="112">
        <v>2.4</v>
      </c>
      <c r="V32" s="112">
        <f t="shared" si="1"/>
        <v>2.4</v>
      </c>
      <c r="W32" s="113" t="s">
        <v>135</v>
      </c>
      <c r="X32" s="115">
        <v>1077</v>
      </c>
      <c r="Y32" s="115">
        <v>0</v>
      </c>
      <c r="Z32" s="115">
        <v>0</v>
      </c>
      <c r="AA32" s="115">
        <v>1185</v>
      </c>
      <c r="AB32" s="115">
        <v>1188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44928900</v>
      </c>
      <c r="AH32" s="49">
        <f t="shared" si="9"/>
        <v>1084</v>
      </c>
      <c r="AI32" s="50">
        <f t="shared" si="8"/>
        <v>198.17184643510055</v>
      </c>
      <c r="AJ32" s="98">
        <v>1</v>
      </c>
      <c r="AK32" s="98">
        <v>0</v>
      </c>
      <c r="AL32" s="98">
        <v>0</v>
      </c>
      <c r="AM32" s="98">
        <v>1</v>
      </c>
      <c r="AN32" s="98">
        <v>1</v>
      </c>
      <c r="AO32" s="98">
        <v>0</v>
      </c>
      <c r="AP32" s="115">
        <v>10466109</v>
      </c>
      <c r="AQ32" s="115">
        <f t="shared" si="2"/>
        <v>0</v>
      </c>
      <c r="AR32" s="53">
        <v>0.94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6</v>
      </c>
      <c r="E33" s="41">
        <f t="shared" si="0"/>
        <v>4.2253521126760569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138</v>
      </c>
      <c r="P33" s="111">
        <v>112</v>
      </c>
      <c r="Q33" s="111">
        <v>74779258</v>
      </c>
      <c r="R33" s="46">
        <f t="shared" si="5"/>
        <v>4736</v>
      </c>
      <c r="S33" s="47">
        <f t="shared" si="6"/>
        <v>113.664</v>
      </c>
      <c r="T33" s="47">
        <f t="shared" si="7"/>
        <v>4.7359999999999998</v>
      </c>
      <c r="U33" s="112">
        <v>3.2</v>
      </c>
      <c r="V33" s="112">
        <f t="shared" si="1"/>
        <v>3.2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1128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44929796</v>
      </c>
      <c r="AH33" s="49">
        <f t="shared" si="9"/>
        <v>896</v>
      </c>
      <c r="AI33" s="50">
        <f t="shared" si="8"/>
        <v>189.18918918918919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0.45</v>
      </c>
      <c r="AP33" s="115">
        <v>10466977</v>
      </c>
      <c r="AQ33" s="115">
        <f t="shared" si="2"/>
        <v>868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8</v>
      </c>
      <c r="E34" s="41">
        <f t="shared" si="0"/>
        <v>5.6338028169014089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137</v>
      </c>
      <c r="P34" s="111">
        <v>107</v>
      </c>
      <c r="Q34" s="111">
        <v>74783716</v>
      </c>
      <c r="R34" s="46">
        <f t="shared" si="5"/>
        <v>4458</v>
      </c>
      <c r="S34" s="47">
        <f t="shared" si="6"/>
        <v>106.992</v>
      </c>
      <c r="T34" s="47">
        <f t="shared" si="7"/>
        <v>4.4580000000000002</v>
      </c>
      <c r="U34" s="112">
        <v>4.5999999999999996</v>
      </c>
      <c r="V34" s="112">
        <f t="shared" si="1"/>
        <v>4.5999999999999996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1057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44930604</v>
      </c>
      <c r="AH34" s="49">
        <f t="shared" si="9"/>
        <v>808</v>
      </c>
      <c r="AI34" s="50">
        <f t="shared" si="8"/>
        <v>181.24719605204126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0.45</v>
      </c>
      <c r="AP34" s="115">
        <v>10468253</v>
      </c>
      <c r="AQ34" s="115">
        <f t="shared" si="2"/>
        <v>1276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129133</v>
      </c>
      <c r="S35" s="65">
        <f>AVERAGE(S11:S34)</f>
        <v>129.13300000000001</v>
      </c>
      <c r="T35" s="65">
        <f>SUM(T11:T34)</f>
        <v>129.13299999999998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26872</v>
      </c>
      <c r="AH35" s="67">
        <f>SUM(AH11:AH34)</f>
        <v>26872</v>
      </c>
      <c r="AI35" s="68">
        <f>$AH$35/$T35</f>
        <v>208.09552941540895</v>
      </c>
      <c r="AJ35" s="98"/>
      <c r="AK35" s="98"/>
      <c r="AL35" s="98"/>
      <c r="AM35" s="98"/>
      <c r="AN35" s="98"/>
      <c r="AO35" s="69"/>
      <c r="AP35" s="70">
        <f>AP34-AP10</f>
        <v>6600</v>
      </c>
      <c r="AQ35" s="71">
        <f>SUM(AQ11:AQ34)</f>
        <v>6600</v>
      </c>
      <c r="AR35" s="72">
        <f>AVERAGE(AR11:AR34)</f>
        <v>1.0449999999999999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8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216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217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8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8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145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146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37" t="s">
        <v>218</v>
      </c>
      <c r="C46" s="136"/>
      <c r="D46" s="138"/>
      <c r="E46" s="136"/>
      <c r="F46" s="136"/>
      <c r="G46" s="136"/>
      <c r="H46" s="136"/>
      <c r="I46" s="136"/>
      <c r="J46" s="136"/>
      <c r="K46" s="136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148" t="s">
        <v>138</v>
      </c>
      <c r="C47" s="131"/>
      <c r="D47" s="132"/>
      <c r="E47" s="131"/>
      <c r="F47" s="131"/>
      <c r="G47" s="131"/>
      <c r="H47" s="131"/>
      <c r="I47" s="131"/>
      <c r="J47" s="131"/>
      <c r="K47" s="131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148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144</v>
      </c>
      <c r="C49" s="145"/>
      <c r="D49" s="128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48" t="s">
        <v>141</v>
      </c>
      <c r="C50" s="145"/>
      <c r="D50" s="150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124"/>
      <c r="D51" s="125"/>
      <c r="E51" s="124"/>
      <c r="F51" s="124"/>
      <c r="G51" s="131"/>
      <c r="H51" s="131"/>
      <c r="I51" s="131"/>
      <c r="J51" s="131"/>
      <c r="K51" s="131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48" t="s">
        <v>143</v>
      </c>
      <c r="C52" s="105"/>
      <c r="D52" s="176"/>
      <c r="E52" s="105"/>
      <c r="F52" s="105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213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8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49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49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150"/>
      <c r="C58" s="145"/>
      <c r="D58" s="128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48"/>
      <c r="C59" s="145"/>
      <c r="D59" s="128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A60" s="102"/>
      <c r="B60" s="149"/>
      <c r="C60" s="150"/>
      <c r="D60" s="117"/>
      <c r="E60" s="150"/>
      <c r="F60" s="150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20"/>
      <c r="U60" s="122"/>
      <c r="V60" s="79"/>
      <c r="AS60" s="97"/>
      <c r="AT60" s="97"/>
      <c r="AU60" s="97"/>
      <c r="AV60" s="97"/>
      <c r="AW60" s="97"/>
      <c r="AX60" s="97"/>
      <c r="AY60" s="97"/>
    </row>
    <row r="61" spans="1:51" x14ac:dyDescent="0.25">
      <c r="A61" s="102"/>
      <c r="B61" s="150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8"/>
      <c r="U61" s="79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99"/>
      <c r="Q70" s="99"/>
      <c r="R70" s="99"/>
      <c r="S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12"/>
      <c r="P71" s="99"/>
      <c r="Q71" s="99"/>
      <c r="R71" s="99"/>
      <c r="S71" s="99"/>
      <c r="T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U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T73" s="99"/>
      <c r="U73" s="99"/>
      <c r="AS73" s="97"/>
      <c r="AT73" s="97"/>
      <c r="AU73" s="97"/>
      <c r="AV73" s="97"/>
      <c r="AW73" s="97"/>
      <c r="AX73" s="97"/>
      <c r="AY73" s="97"/>
    </row>
    <row r="85" spans="45:51" x14ac:dyDescent="0.25">
      <c r="AS85" s="97"/>
      <c r="AT85" s="97"/>
      <c r="AU85" s="97"/>
      <c r="AV85" s="97"/>
      <c r="AW85" s="97"/>
      <c r="AX85" s="97"/>
      <c r="AY85" s="97"/>
    </row>
  </sheetData>
  <protectedRanges>
    <protectedRange sqref="S60:T61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59" name="Range2_2_1_10_1_1_1_2"/>
    <protectedRange sqref="N60:R61" name="Range2_12_1_6_1_1"/>
    <protectedRange sqref="L60:M61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0:K61" name="Range2_2_12_1_4_1_1_1_1_1_1_1_1_1_1_1_1_1_1_1"/>
    <protectedRange sqref="I60:I61" name="Range2_2_12_1_7_1_1_2_2_1_2"/>
    <protectedRange sqref="F60:H61" name="Range2_2_12_1_3_1_2_1_1_1_1_2_1_1_1_1_1_1_1_1_1_1_1"/>
    <protectedRange sqref="E60:E61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" name="Range2_12_5_1_1_1_2_2_1_1_1_1_1_1_1_1_1_1_1_2_1_1_1_2_1_1_1_1_1_1_1_1_1_1_1_1_1_1_1_1_2_1_1_1_1_1_1_1_1_1_2_1_1_3_1_1_1_3_1_1_1_1_1_1_1_1_1_1_1_1_1_1_1_1_1_1_1_1_1_1_2_1_1_1_1_1_1_1_1_1_1_1_2_2_1_2_1_1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8:U58 F59:G59" name="Range2_12_5_1_1_1_2_2_1_1_1_1_1_1_1_1_1_1_1_2_1_1_1_2_1_1_1_1_1_1_1_1_1_1_1_1_1_1_1_1_2_1_1_1_1_1_1_1_1_1_2_1_1_3_1_1_1_3_1_1_1_1_1_1_1_1_1_1_1_1_1_1_1_1_1_1_1_1_1_1_2_1_1_1_1_1_1_1_1_1_1_1_2_2_1_2_1_1_1_1_1_1_1_1_1_1_1_1_1"/>
    <protectedRange sqref="S52:T57" name="Range2_12_5_1_1_2_1_1_1_2_1_1_1_1_1_1_1_1_1_1_1_1_1"/>
    <protectedRange sqref="N52:R57" name="Range2_12_1_6_1_1_2_1_1_1_2_1_1_1_1_1_1_1_1_1_1_1_1_1"/>
    <protectedRange sqref="L52:M57" name="Range2_2_12_1_7_1_1_3_1_1_1_2_1_1_1_1_1_1_1_1_1_1_1_1_1"/>
    <protectedRange sqref="J52:K57" name="Range2_2_12_1_4_1_1_1_1_1_1_1_1_1_1_1_1_1_1_1_2_1_1_1_2_1_1_1_1_1_1_1_1_1_1_1_1_1"/>
    <protectedRange sqref="I52:I57" name="Range2_2_12_1_7_1_1_2_2_1_2_2_1_1_1_2_1_1_1_1_1_1_1_1_1_1_1_1_1"/>
    <protectedRange sqref="G52:H57" name="Range2_2_12_1_3_1_2_1_1_1_1_2_1_1_1_1_1_1_1_1_1_1_1_2_1_1_1_2_1_1_1_1_1_1_1_1_1_1_1_1_1"/>
    <protectedRange sqref="F52:F57" name="Range2_2_12_1_3_1_2_1_1_1_1_2_1_1_1_1_1_1_1_1_1_1_1_2_2_1_1_2_1_1_1_1_1_1_1_1_1_1_1_1_1"/>
    <protectedRange sqref="E52:E57" name="Range2_2_12_1_3_1_2_1_1_1_2_1_1_1_1_3_1_1_1_1_1_1_1_1_1_2_2_1_1_2_1_1_1_1_1_1_1_1_1_1_1_1_1"/>
    <protectedRange sqref="B56:B57" name="Range2_12_5_1_1_1_1_1_2_1_1_1_1_1_1_1_1_1_1_1_1_1_1_1_1_1_1_1_1_2_1_1_1_1_1_1_1_1_1_1_1_1_1_3_1_1_1_2_1_1_1_1_1_1_1_1_1_1_1_1_2_1_1_1_1_1_1_1_1_1_1_1_1_1_1_1_1_1_1_1_1_1_1_1_1_1_1_1_1_3_1_2_1_1_1_2_2_1_2_1_1_1_1_1_1_1_1_1_1_1_1_1_1_1_1_1_1_1"/>
    <protectedRange sqref="B58" name="Range2_12_5_1_1_1_2_2_1_1_1_1_1_1_1_1_1_1_1_2_1_1_1_1_1_1_1_1_1_3_1_3_1_2_1_1_1_1_1_1_1_1_1_1_1_1_1_2_1_1_1_1_1_2_1_1_1_1_1_1_1_1_2_1_1_3_1_1_1_2_1_1_1_1_1_1_1_1_1_1_1_1_1_1_1_1_1_2_1_1_1_1_1_1_1_1_1_1_1_1_1_1_1_1_1_1_1_2_3_1_2_1_1_1_2_2_1_1_2_1_1_1_1__3"/>
    <protectedRange sqref="B59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55" name="Range2_12_5_1_1_1_1_1_2_1_1_1_1_1_1_1_1_1_1_1_1_1_1_1_1_1_1_1_1_2_1_1_1_1_1_1_1_1_1_1_1_1_1_3_1_1_1_2_1_1_1_1_1_1_1_1_1_1_1_1_2_1_1_1_1_1_1_1_1_1_1_1_1_1_1_1_1_1_1_1_1_1_1_1_1_1_1_1_1_3_1_2_1_1_1_2_2_1_2_1_1_1_1_1_1_1_1_1_1_1_1_1_1_1_1_1_1_1_2_1_1_1_1_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6" name="Range2_12_5_1_1_1_2_1_1_1_1_1_1_1_1_1_1_1_2_1_1_1_1_1_1_1_1_1_1_1_1_1_1_1_1_1_1_1_1_1_1_2_1_1_1_1_1_1_1_1_1_1_1_2_1_1_1_1_2_1_1_1_1_1_1_1_1_1_1_1_2_1_1_1_1_1_1_1_1_1_1_1_1_1_1_1_1_1_1_1_1_1_1_1_2_1_1_1_1_1_1_1_2_1_1_1_1_1_1_1_1_1_1_1_1_1_1_1_1_1_1_1_1_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4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569" priority="25" operator="containsText" text="N/A">
      <formula>NOT(ISERROR(SEARCH("N/A",X11)))</formula>
    </cfRule>
    <cfRule type="cellIs" dxfId="568" priority="39" operator="equal">
      <formula>0</formula>
    </cfRule>
  </conditionalFormatting>
  <conditionalFormatting sqref="AC11:AE34 X11:Y34 AA11:AA34">
    <cfRule type="cellIs" dxfId="567" priority="38" operator="greaterThanOrEqual">
      <formula>1185</formula>
    </cfRule>
  </conditionalFormatting>
  <conditionalFormatting sqref="AC11:AE34 X11:Y34 AA11:AA34">
    <cfRule type="cellIs" dxfId="566" priority="37" operator="between">
      <formula>0.1</formula>
      <formula>1184</formula>
    </cfRule>
  </conditionalFormatting>
  <conditionalFormatting sqref="X8">
    <cfRule type="cellIs" dxfId="565" priority="36" operator="equal">
      <formula>0</formula>
    </cfRule>
  </conditionalFormatting>
  <conditionalFormatting sqref="X8">
    <cfRule type="cellIs" dxfId="564" priority="35" operator="greaterThan">
      <formula>1179</formula>
    </cfRule>
  </conditionalFormatting>
  <conditionalFormatting sqref="X8">
    <cfRule type="cellIs" dxfId="563" priority="34" operator="greaterThan">
      <formula>99</formula>
    </cfRule>
  </conditionalFormatting>
  <conditionalFormatting sqref="X8">
    <cfRule type="cellIs" dxfId="562" priority="33" operator="greaterThan">
      <formula>0.99</formula>
    </cfRule>
  </conditionalFormatting>
  <conditionalFormatting sqref="AB8">
    <cfRule type="cellIs" dxfId="561" priority="32" operator="equal">
      <formula>0</formula>
    </cfRule>
  </conditionalFormatting>
  <conditionalFormatting sqref="AB8">
    <cfRule type="cellIs" dxfId="560" priority="31" operator="greaterThan">
      <formula>1179</formula>
    </cfRule>
  </conditionalFormatting>
  <conditionalFormatting sqref="AB8">
    <cfRule type="cellIs" dxfId="559" priority="30" operator="greaterThan">
      <formula>99</formula>
    </cfRule>
  </conditionalFormatting>
  <conditionalFormatting sqref="AB8">
    <cfRule type="cellIs" dxfId="558" priority="29" operator="greaterThan">
      <formula>0.99</formula>
    </cfRule>
  </conditionalFormatting>
  <conditionalFormatting sqref="AI11:AI34">
    <cfRule type="cellIs" dxfId="557" priority="28" operator="greaterThan">
      <formula>$AI$8</formula>
    </cfRule>
  </conditionalFormatting>
  <conditionalFormatting sqref="AH11:AH34">
    <cfRule type="cellIs" dxfId="556" priority="26" operator="greaterThan">
      <formula>$AH$8</formula>
    </cfRule>
    <cfRule type="cellIs" dxfId="555" priority="27" operator="greaterThan">
      <formula>$AH$8</formula>
    </cfRule>
  </conditionalFormatting>
  <conditionalFormatting sqref="AB11:AB34">
    <cfRule type="containsText" dxfId="554" priority="21" operator="containsText" text="N/A">
      <formula>NOT(ISERROR(SEARCH("N/A",AB11)))</formula>
    </cfRule>
    <cfRule type="cellIs" dxfId="553" priority="24" operator="equal">
      <formula>0</formula>
    </cfRule>
  </conditionalFormatting>
  <conditionalFormatting sqref="AB11:AB34">
    <cfRule type="cellIs" dxfId="552" priority="23" operator="greaterThanOrEqual">
      <formula>1185</formula>
    </cfRule>
  </conditionalFormatting>
  <conditionalFormatting sqref="AB11:AB34">
    <cfRule type="cellIs" dxfId="551" priority="22" operator="between">
      <formula>0.1</formula>
      <formula>1184</formula>
    </cfRule>
  </conditionalFormatting>
  <conditionalFormatting sqref="AN11:AN35 AO11:AO34">
    <cfRule type="cellIs" dxfId="550" priority="20" operator="equal">
      <formula>0</formula>
    </cfRule>
  </conditionalFormatting>
  <conditionalFormatting sqref="AN11:AN35 AO11:AO34">
    <cfRule type="cellIs" dxfId="549" priority="19" operator="greaterThan">
      <formula>1179</formula>
    </cfRule>
  </conditionalFormatting>
  <conditionalFormatting sqref="AN11:AN35 AO11:AO34">
    <cfRule type="cellIs" dxfId="548" priority="18" operator="greaterThan">
      <formula>99</formula>
    </cfRule>
  </conditionalFormatting>
  <conditionalFormatting sqref="AN11:AN35 AO11:AO34">
    <cfRule type="cellIs" dxfId="547" priority="17" operator="greaterThan">
      <formula>0.99</formula>
    </cfRule>
  </conditionalFormatting>
  <conditionalFormatting sqref="AQ11:AQ34">
    <cfRule type="cellIs" dxfId="546" priority="16" operator="equal">
      <formula>0</formula>
    </cfRule>
  </conditionalFormatting>
  <conditionalFormatting sqref="AQ11:AQ34">
    <cfRule type="cellIs" dxfId="545" priority="15" operator="greaterThan">
      <formula>1179</formula>
    </cfRule>
  </conditionalFormatting>
  <conditionalFormatting sqref="AQ11:AQ34">
    <cfRule type="cellIs" dxfId="544" priority="14" operator="greaterThan">
      <formula>99</formula>
    </cfRule>
  </conditionalFormatting>
  <conditionalFormatting sqref="AQ11:AQ34">
    <cfRule type="cellIs" dxfId="543" priority="13" operator="greaterThan">
      <formula>0.99</formula>
    </cfRule>
  </conditionalFormatting>
  <conditionalFormatting sqref="Z11:Z34">
    <cfRule type="containsText" dxfId="542" priority="9" operator="containsText" text="N/A">
      <formula>NOT(ISERROR(SEARCH("N/A",Z11)))</formula>
    </cfRule>
    <cfRule type="cellIs" dxfId="541" priority="12" operator="equal">
      <formula>0</formula>
    </cfRule>
  </conditionalFormatting>
  <conditionalFormatting sqref="Z11:Z34">
    <cfRule type="cellIs" dxfId="540" priority="11" operator="greaterThanOrEqual">
      <formula>1185</formula>
    </cfRule>
  </conditionalFormatting>
  <conditionalFormatting sqref="Z11:Z34">
    <cfRule type="cellIs" dxfId="539" priority="10" operator="between">
      <formula>0.1</formula>
      <formula>1184</formula>
    </cfRule>
  </conditionalFormatting>
  <conditionalFormatting sqref="AJ11:AN35">
    <cfRule type="cellIs" dxfId="538" priority="8" operator="equal">
      <formula>0</formula>
    </cfRule>
  </conditionalFormatting>
  <conditionalFormatting sqref="AJ11:AN35">
    <cfRule type="cellIs" dxfId="537" priority="7" operator="greaterThan">
      <formula>1179</formula>
    </cfRule>
  </conditionalFormatting>
  <conditionalFormatting sqref="AJ11:AN35">
    <cfRule type="cellIs" dxfId="536" priority="6" operator="greaterThan">
      <formula>99</formula>
    </cfRule>
  </conditionalFormatting>
  <conditionalFormatting sqref="AJ11:AN35">
    <cfRule type="cellIs" dxfId="535" priority="5" operator="greaterThan">
      <formula>0.99</formula>
    </cfRule>
  </conditionalFormatting>
  <conditionalFormatting sqref="AP11:AP34">
    <cfRule type="cellIs" dxfId="534" priority="4" operator="equal">
      <formula>0</formula>
    </cfRule>
  </conditionalFormatting>
  <conditionalFormatting sqref="AP11:AP34">
    <cfRule type="cellIs" dxfId="533" priority="3" operator="greaterThan">
      <formula>1179</formula>
    </cfRule>
  </conditionalFormatting>
  <conditionalFormatting sqref="AP11:AP34">
    <cfRule type="cellIs" dxfId="532" priority="2" operator="greaterThan">
      <formula>99</formula>
    </cfRule>
  </conditionalFormatting>
  <conditionalFormatting sqref="AP11:AP34">
    <cfRule type="cellIs" dxfId="531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5"/>
  <sheetViews>
    <sheetView topLeftCell="A34" zoomScaleNormal="100" workbookViewId="0">
      <selection activeCell="B46" sqref="B46:U51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126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128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126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190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8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87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42448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26624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191" t="s">
        <v>51</v>
      </c>
      <c r="V9" s="191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89" t="s">
        <v>55</v>
      </c>
      <c r="AG9" s="189" t="s">
        <v>56</v>
      </c>
      <c r="AH9" s="247" t="s">
        <v>57</v>
      </c>
      <c r="AI9" s="262" t="s">
        <v>58</v>
      </c>
      <c r="AJ9" s="191" t="s">
        <v>59</v>
      </c>
      <c r="AK9" s="191" t="s">
        <v>60</v>
      </c>
      <c r="AL9" s="191" t="s">
        <v>61</v>
      </c>
      <c r="AM9" s="191" t="s">
        <v>62</v>
      </c>
      <c r="AN9" s="191" t="s">
        <v>63</v>
      </c>
      <c r="AO9" s="191" t="s">
        <v>64</v>
      </c>
      <c r="AP9" s="191" t="s">
        <v>65</v>
      </c>
      <c r="AQ9" s="245" t="s">
        <v>66</v>
      </c>
      <c r="AR9" s="191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91" t="s">
        <v>72</v>
      </c>
      <c r="C10" s="191" t="s">
        <v>73</v>
      </c>
      <c r="D10" s="191" t="s">
        <v>74</v>
      </c>
      <c r="E10" s="191" t="s">
        <v>75</v>
      </c>
      <c r="F10" s="191" t="s">
        <v>74</v>
      </c>
      <c r="G10" s="191" t="s">
        <v>75</v>
      </c>
      <c r="H10" s="241"/>
      <c r="I10" s="191" t="s">
        <v>75</v>
      </c>
      <c r="J10" s="191" t="s">
        <v>75</v>
      </c>
      <c r="K10" s="191" t="s">
        <v>75</v>
      </c>
      <c r="L10" s="28" t="s">
        <v>29</v>
      </c>
      <c r="M10" s="244"/>
      <c r="N10" s="28" t="s">
        <v>29</v>
      </c>
      <c r="O10" s="246"/>
      <c r="P10" s="246"/>
      <c r="Q10" s="1">
        <f>'MAR 18'!Q34</f>
        <v>74783716</v>
      </c>
      <c r="R10" s="255"/>
      <c r="S10" s="256"/>
      <c r="T10" s="257"/>
      <c r="U10" s="191" t="s">
        <v>75</v>
      </c>
      <c r="V10" s="191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18'!$AG$34</f>
        <v>44930604</v>
      </c>
      <c r="AH10" s="247"/>
      <c r="AI10" s="263"/>
      <c r="AJ10" s="191" t="s">
        <v>84</v>
      </c>
      <c r="AK10" s="191" t="s">
        <v>84</v>
      </c>
      <c r="AL10" s="191" t="s">
        <v>84</v>
      </c>
      <c r="AM10" s="191" t="s">
        <v>84</v>
      </c>
      <c r="AN10" s="191" t="s">
        <v>84</v>
      </c>
      <c r="AO10" s="191" t="s">
        <v>84</v>
      </c>
      <c r="AP10" s="1">
        <f>'MAR 18'!$AP$34</f>
        <v>10468253</v>
      </c>
      <c r="AQ10" s="246"/>
      <c r="AR10" s="188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8</v>
      </c>
      <c r="E11" s="41">
        <f t="shared" ref="E11:E34" si="0">D11/1.42</f>
        <v>5.6338028169014089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135</v>
      </c>
      <c r="P11" s="111">
        <v>99</v>
      </c>
      <c r="Q11" s="111">
        <v>74788104</v>
      </c>
      <c r="R11" s="46">
        <f>IF(ISBLANK(Q11),"-",Q11-Q10)</f>
        <v>4388</v>
      </c>
      <c r="S11" s="47">
        <f>R11*24/1000</f>
        <v>105.312</v>
      </c>
      <c r="T11" s="47">
        <f>R11/1000</f>
        <v>4.3879999999999999</v>
      </c>
      <c r="U11" s="112">
        <v>5.9</v>
      </c>
      <c r="V11" s="112">
        <f t="shared" ref="V11:V34" si="1">U11</f>
        <v>5.9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1007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44931372</v>
      </c>
      <c r="AH11" s="49">
        <f>IF(ISBLANK(AG11),"-",AG11-AG10)</f>
        <v>768</v>
      </c>
      <c r="AI11" s="50">
        <f>AH11/T11</f>
        <v>175.02278942570646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0.5</v>
      </c>
      <c r="AP11" s="115">
        <v>10469534</v>
      </c>
      <c r="AQ11" s="115">
        <f t="shared" ref="AQ11:AQ34" si="2">AP11-AP10</f>
        <v>1281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10</v>
      </c>
      <c r="E12" s="41">
        <f t="shared" si="0"/>
        <v>7.042253521126761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132</v>
      </c>
      <c r="P12" s="111">
        <v>98</v>
      </c>
      <c r="Q12" s="111">
        <v>74791939</v>
      </c>
      <c r="R12" s="46">
        <f t="shared" ref="R12:R34" si="5">IF(ISBLANK(Q12),"-",Q12-Q11)</f>
        <v>3835</v>
      </c>
      <c r="S12" s="47">
        <f t="shared" ref="S12:S34" si="6">R12*24/1000</f>
        <v>92.04</v>
      </c>
      <c r="T12" s="47">
        <f t="shared" ref="T12:T34" si="7">R12/1000</f>
        <v>3.835</v>
      </c>
      <c r="U12" s="112">
        <v>7.3</v>
      </c>
      <c r="V12" s="112">
        <f t="shared" si="1"/>
        <v>7.3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957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44932072</v>
      </c>
      <c r="AH12" s="49">
        <f>IF(ISBLANK(AG12),"-",AG12-AG11)</f>
        <v>700</v>
      </c>
      <c r="AI12" s="50">
        <f t="shared" ref="AI12:AI34" si="8">AH12/T12</f>
        <v>182.52933507170795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0.5</v>
      </c>
      <c r="AP12" s="115">
        <v>10470861</v>
      </c>
      <c r="AQ12" s="115">
        <f t="shared" si="2"/>
        <v>1327</v>
      </c>
      <c r="AR12" s="118">
        <v>1.1299999999999999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12</v>
      </c>
      <c r="E13" s="41">
        <f t="shared" si="0"/>
        <v>8.4507042253521139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132</v>
      </c>
      <c r="P13" s="111">
        <v>93</v>
      </c>
      <c r="Q13" s="111">
        <v>74796016</v>
      </c>
      <c r="R13" s="46">
        <f t="shared" si="5"/>
        <v>4077</v>
      </c>
      <c r="S13" s="47">
        <f t="shared" si="6"/>
        <v>97.847999999999999</v>
      </c>
      <c r="T13" s="47">
        <f t="shared" si="7"/>
        <v>4.077</v>
      </c>
      <c r="U13" s="112">
        <v>8.8000000000000007</v>
      </c>
      <c r="V13" s="112">
        <f t="shared" si="1"/>
        <v>8.8000000000000007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957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44932784</v>
      </c>
      <c r="AH13" s="49">
        <f>IF(ISBLANK(AG13),"-",AG13-AG12)</f>
        <v>712</v>
      </c>
      <c r="AI13" s="50">
        <f t="shared" si="8"/>
        <v>174.6382143733137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0.5</v>
      </c>
      <c r="AP13" s="115">
        <v>10472288</v>
      </c>
      <c r="AQ13" s="115">
        <f t="shared" si="2"/>
        <v>1427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12</v>
      </c>
      <c r="E14" s="41">
        <f t="shared" si="0"/>
        <v>8.4507042253521139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92</v>
      </c>
      <c r="P14" s="111">
        <v>99</v>
      </c>
      <c r="Q14" s="111">
        <v>74799869</v>
      </c>
      <c r="R14" s="46">
        <f t="shared" si="5"/>
        <v>3853</v>
      </c>
      <c r="S14" s="47">
        <f t="shared" si="6"/>
        <v>92.471999999999994</v>
      </c>
      <c r="T14" s="47">
        <f t="shared" si="7"/>
        <v>3.8530000000000002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917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44933460</v>
      </c>
      <c r="AH14" s="49">
        <f t="shared" ref="AH14:AH34" si="9">IF(ISBLANK(AG14),"-",AG14-AG13)</f>
        <v>676</v>
      </c>
      <c r="AI14" s="50">
        <f t="shared" si="8"/>
        <v>175.44770308850246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0.5</v>
      </c>
      <c r="AP14" s="115">
        <v>10473021</v>
      </c>
      <c r="AQ14" s="115">
        <f t="shared" si="2"/>
        <v>733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15</v>
      </c>
      <c r="E15" s="41">
        <f t="shared" si="0"/>
        <v>10.563380281690142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108</v>
      </c>
      <c r="P15" s="111">
        <v>102</v>
      </c>
      <c r="Q15" s="111">
        <v>74804051</v>
      </c>
      <c r="R15" s="46">
        <f t="shared" si="5"/>
        <v>4182</v>
      </c>
      <c r="S15" s="47">
        <f t="shared" si="6"/>
        <v>100.36799999999999</v>
      </c>
      <c r="T15" s="47">
        <f t="shared" si="7"/>
        <v>4.1820000000000004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957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44934140</v>
      </c>
      <c r="AH15" s="49">
        <f t="shared" si="9"/>
        <v>680</v>
      </c>
      <c r="AI15" s="50">
        <f t="shared" si="8"/>
        <v>162.60162601626016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</v>
      </c>
      <c r="AP15" s="115">
        <v>10473021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13</v>
      </c>
      <c r="E16" s="41">
        <f t="shared" si="0"/>
        <v>9.1549295774647899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128</v>
      </c>
      <c r="P16" s="111">
        <v>126</v>
      </c>
      <c r="Q16" s="111">
        <v>74808811</v>
      </c>
      <c r="R16" s="46">
        <f t="shared" si="5"/>
        <v>4760</v>
      </c>
      <c r="S16" s="47">
        <f t="shared" si="6"/>
        <v>114.24</v>
      </c>
      <c r="T16" s="47">
        <f t="shared" si="7"/>
        <v>4.76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1188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44934956</v>
      </c>
      <c r="AH16" s="49">
        <f t="shared" si="9"/>
        <v>816</v>
      </c>
      <c r="AI16" s="50">
        <f t="shared" si="8"/>
        <v>171.42857142857144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10473021</v>
      </c>
      <c r="AQ16" s="115">
        <v>0</v>
      </c>
      <c r="AR16" s="53">
        <v>1.22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7</v>
      </c>
      <c r="E17" s="41">
        <f t="shared" si="0"/>
        <v>4.9295774647887329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134</v>
      </c>
      <c r="P17" s="111">
        <v>146</v>
      </c>
      <c r="Q17" s="111">
        <v>74814723</v>
      </c>
      <c r="R17" s="46">
        <f t="shared" si="5"/>
        <v>5912</v>
      </c>
      <c r="S17" s="47">
        <f t="shared" si="6"/>
        <v>141.88800000000001</v>
      </c>
      <c r="T17" s="47">
        <f t="shared" si="7"/>
        <v>5.9119999999999999</v>
      </c>
      <c r="U17" s="112">
        <v>9.4</v>
      </c>
      <c r="V17" s="112">
        <f t="shared" si="1"/>
        <v>9.4</v>
      </c>
      <c r="W17" s="113" t="s">
        <v>130</v>
      </c>
      <c r="X17" s="115">
        <v>1037</v>
      </c>
      <c r="Y17" s="115">
        <v>0</v>
      </c>
      <c r="Z17" s="115">
        <v>1186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44936240</v>
      </c>
      <c r="AH17" s="49">
        <f t="shared" si="9"/>
        <v>1284</v>
      </c>
      <c r="AI17" s="50">
        <f t="shared" si="8"/>
        <v>217.18538565629228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10473021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7</v>
      </c>
      <c r="E18" s="41">
        <f t="shared" si="0"/>
        <v>4.9295774647887329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137</v>
      </c>
      <c r="P18" s="111">
        <v>150</v>
      </c>
      <c r="Q18" s="111">
        <v>74821048</v>
      </c>
      <c r="R18" s="46">
        <f t="shared" si="5"/>
        <v>6325</v>
      </c>
      <c r="S18" s="47">
        <f t="shared" si="6"/>
        <v>151.80000000000001</v>
      </c>
      <c r="T18" s="47">
        <f t="shared" si="7"/>
        <v>6.3250000000000002</v>
      </c>
      <c r="U18" s="112">
        <v>8.9</v>
      </c>
      <c r="V18" s="112">
        <f t="shared" si="1"/>
        <v>8.9</v>
      </c>
      <c r="W18" s="113" t="s">
        <v>130</v>
      </c>
      <c r="X18" s="115">
        <v>1038</v>
      </c>
      <c r="Y18" s="115">
        <v>0</v>
      </c>
      <c r="Z18" s="115">
        <v>1187</v>
      </c>
      <c r="AA18" s="115">
        <v>1185</v>
      </c>
      <c r="AB18" s="115">
        <v>1188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44937652</v>
      </c>
      <c r="AH18" s="49">
        <f t="shared" si="9"/>
        <v>1412</v>
      </c>
      <c r="AI18" s="50">
        <f t="shared" si="8"/>
        <v>223.24110671936759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10473021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137</v>
      </c>
      <c r="P19" s="111">
        <v>149</v>
      </c>
      <c r="Q19" s="111">
        <v>74827196</v>
      </c>
      <c r="R19" s="46">
        <f t="shared" si="5"/>
        <v>6148</v>
      </c>
      <c r="S19" s="47">
        <f t="shared" si="6"/>
        <v>147.55199999999999</v>
      </c>
      <c r="T19" s="47">
        <f t="shared" si="7"/>
        <v>6.1479999999999997</v>
      </c>
      <c r="U19" s="112">
        <v>8.1999999999999993</v>
      </c>
      <c r="V19" s="112">
        <v>7.9</v>
      </c>
      <c r="W19" s="113" t="s">
        <v>130</v>
      </c>
      <c r="X19" s="115">
        <v>1038</v>
      </c>
      <c r="Y19" s="115">
        <v>0</v>
      </c>
      <c r="Z19" s="115">
        <v>1188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44939012</v>
      </c>
      <c r="AH19" s="49">
        <f t="shared" si="9"/>
        <v>1360</v>
      </c>
      <c r="AI19" s="50">
        <f t="shared" si="8"/>
        <v>221.21014964216008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10473021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6</v>
      </c>
      <c r="E20" s="41">
        <f t="shared" si="0"/>
        <v>4.2253521126760569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138</v>
      </c>
      <c r="P20" s="111">
        <v>144</v>
      </c>
      <c r="Q20" s="111">
        <v>74833585</v>
      </c>
      <c r="R20" s="46">
        <f t="shared" si="5"/>
        <v>6389</v>
      </c>
      <c r="S20" s="47">
        <f t="shared" si="6"/>
        <v>153.33600000000001</v>
      </c>
      <c r="T20" s="47">
        <f t="shared" si="7"/>
        <v>6.3890000000000002</v>
      </c>
      <c r="U20" s="112">
        <v>7.6</v>
      </c>
      <c r="V20" s="112">
        <f t="shared" si="1"/>
        <v>7.6</v>
      </c>
      <c r="W20" s="113" t="s">
        <v>130</v>
      </c>
      <c r="X20" s="115">
        <v>1037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44940422</v>
      </c>
      <c r="AH20" s="49">
        <f t="shared" si="9"/>
        <v>1410</v>
      </c>
      <c r="AI20" s="50">
        <f t="shared" si="8"/>
        <v>220.69181405540772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10473021</v>
      </c>
      <c r="AQ20" s="115">
        <f t="shared" si="2"/>
        <v>0</v>
      </c>
      <c r="AR20" s="53">
        <v>1.25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7</v>
      </c>
      <c r="E21" s="41">
        <f t="shared" si="0"/>
        <v>4.9295774647887329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141</v>
      </c>
      <c r="P21" s="111">
        <v>147</v>
      </c>
      <c r="Q21" s="111">
        <v>74839050</v>
      </c>
      <c r="R21" s="46">
        <f t="shared" si="5"/>
        <v>5465</v>
      </c>
      <c r="S21" s="47">
        <f t="shared" si="6"/>
        <v>131.16</v>
      </c>
      <c r="T21" s="47">
        <f t="shared" si="7"/>
        <v>5.4649999999999999</v>
      </c>
      <c r="U21" s="112">
        <v>7.2</v>
      </c>
      <c r="V21" s="112">
        <v>6.5</v>
      </c>
      <c r="W21" s="113" t="s">
        <v>130</v>
      </c>
      <c r="X21" s="115">
        <v>1016</v>
      </c>
      <c r="Y21" s="115">
        <v>0</v>
      </c>
      <c r="Z21" s="115">
        <v>1188</v>
      </c>
      <c r="AA21" s="115">
        <v>1185</v>
      </c>
      <c r="AB21" s="115">
        <v>1188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44941596</v>
      </c>
      <c r="AH21" s="49">
        <f t="shared" si="9"/>
        <v>1174</v>
      </c>
      <c r="AI21" s="50">
        <f t="shared" si="8"/>
        <v>214.82159194876488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10473021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6</v>
      </c>
      <c r="E22" s="41">
        <f t="shared" si="0"/>
        <v>4.2253521126760569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140</v>
      </c>
      <c r="P22" s="111">
        <v>146</v>
      </c>
      <c r="Q22" s="111">
        <v>74845165</v>
      </c>
      <c r="R22" s="46">
        <f t="shared" si="5"/>
        <v>6115</v>
      </c>
      <c r="S22" s="47">
        <f t="shared" si="6"/>
        <v>146.76</v>
      </c>
      <c r="T22" s="47">
        <f t="shared" si="7"/>
        <v>6.1150000000000002</v>
      </c>
      <c r="U22" s="112">
        <v>6.8</v>
      </c>
      <c r="V22" s="112">
        <f t="shared" si="1"/>
        <v>6.8</v>
      </c>
      <c r="W22" s="113" t="s">
        <v>130</v>
      </c>
      <c r="X22" s="115">
        <v>1015</v>
      </c>
      <c r="Y22" s="115">
        <v>0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44942980</v>
      </c>
      <c r="AH22" s="49">
        <f t="shared" si="9"/>
        <v>1384</v>
      </c>
      <c r="AI22" s="50">
        <f t="shared" si="8"/>
        <v>226.32869991823384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10473021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5</v>
      </c>
      <c r="E23" s="41">
        <f t="shared" si="0"/>
        <v>3.5211267605633805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135</v>
      </c>
      <c r="P23" s="111">
        <v>163</v>
      </c>
      <c r="Q23" s="111">
        <v>74851365</v>
      </c>
      <c r="R23" s="46">
        <f t="shared" si="5"/>
        <v>6200</v>
      </c>
      <c r="S23" s="47">
        <f t="shared" si="6"/>
        <v>148.80000000000001</v>
      </c>
      <c r="T23" s="47">
        <f t="shared" si="7"/>
        <v>6.2</v>
      </c>
      <c r="U23" s="112">
        <v>6.3</v>
      </c>
      <c r="V23" s="112">
        <f t="shared" si="1"/>
        <v>6.3</v>
      </c>
      <c r="W23" s="113" t="s">
        <v>130</v>
      </c>
      <c r="X23" s="115">
        <v>1016</v>
      </c>
      <c r="Y23" s="115">
        <v>0</v>
      </c>
      <c r="Z23" s="115">
        <v>1188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44944368</v>
      </c>
      <c r="AH23" s="49">
        <f t="shared" si="9"/>
        <v>1388</v>
      </c>
      <c r="AI23" s="50">
        <f t="shared" si="8"/>
        <v>223.87096774193549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10473021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4</v>
      </c>
      <c r="E24" s="41">
        <f t="shared" si="0"/>
        <v>2.8169014084507045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136</v>
      </c>
      <c r="P24" s="111">
        <v>140</v>
      </c>
      <c r="Q24" s="111">
        <v>74857104</v>
      </c>
      <c r="R24" s="46">
        <f t="shared" si="5"/>
        <v>5739</v>
      </c>
      <c r="S24" s="47">
        <f t="shared" si="6"/>
        <v>137.73599999999999</v>
      </c>
      <c r="T24" s="47">
        <f t="shared" si="7"/>
        <v>5.7389999999999999</v>
      </c>
      <c r="U24" s="112">
        <v>5.9</v>
      </c>
      <c r="V24" s="112">
        <f t="shared" si="1"/>
        <v>5.9</v>
      </c>
      <c r="W24" s="113" t="s">
        <v>130</v>
      </c>
      <c r="X24" s="115">
        <v>1015</v>
      </c>
      <c r="Y24" s="115">
        <v>0</v>
      </c>
      <c r="Z24" s="115">
        <v>1188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44945651</v>
      </c>
      <c r="AH24" s="49">
        <f>IF(ISBLANK(AG24),"-",AG24-AG23)</f>
        <v>1283</v>
      </c>
      <c r="AI24" s="50">
        <f t="shared" si="8"/>
        <v>223.55811116919324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10473021</v>
      </c>
      <c r="AQ24" s="115">
        <f t="shared" si="2"/>
        <v>0</v>
      </c>
      <c r="AR24" s="53">
        <v>1.18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4</v>
      </c>
      <c r="E25" s="41">
        <f t="shared" si="0"/>
        <v>2.8169014084507045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136</v>
      </c>
      <c r="P25" s="111">
        <v>140</v>
      </c>
      <c r="Q25" s="111">
        <v>74863012</v>
      </c>
      <c r="R25" s="46">
        <f t="shared" si="5"/>
        <v>5908</v>
      </c>
      <c r="S25" s="47">
        <f t="shared" si="6"/>
        <v>141.792</v>
      </c>
      <c r="T25" s="47">
        <f t="shared" si="7"/>
        <v>5.9080000000000004</v>
      </c>
      <c r="U25" s="112">
        <v>5.6</v>
      </c>
      <c r="V25" s="112">
        <f t="shared" si="1"/>
        <v>5.6</v>
      </c>
      <c r="W25" s="113" t="s">
        <v>130</v>
      </c>
      <c r="X25" s="115">
        <v>1004</v>
      </c>
      <c r="Y25" s="115">
        <v>0</v>
      </c>
      <c r="Z25" s="115">
        <v>1188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44946944</v>
      </c>
      <c r="AH25" s="49">
        <f t="shared" si="9"/>
        <v>1293</v>
      </c>
      <c r="AI25" s="50">
        <f t="shared" si="8"/>
        <v>218.85578876100203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10473021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4</v>
      </c>
      <c r="E26" s="41">
        <f t="shared" si="0"/>
        <v>2.8169014084507045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133</v>
      </c>
      <c r="P26" s="111">
        <v>140</v>
      </c>
      <c r="Q26" s="111">
        <v>74868922</v>
      </c>
      <c r="R26" s="46">
        <f t="shared" si="5"/>
        <v>5910</v>
      </c>
      <c r="S26" s="47">
        <f t="shared" si="6"/>
        <v>141.84</v>
      </c>
      <c r="T26" s="47">
        <f t="shared" si="7"/>
        <v>5.91</v>
      </c>
      <c r="U26" s="112">
        <v>5.3</v>
      </c>
      <c r="V26" s="112">
        <f t="shared" si="1"/>
        <v>5.3</v>
      </c>
      <c r="W26" s="113" t="s">
        <v>130</v>
      </c>
      <c r="X26" s="115">
        <v>1001</v>
      </c>
      <c r="Y26" s="115">
        <v>0</v>
      </c>
      <c r="Z26" s="115">
        <v>1188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44948324</v>
      </c>
      <c r="AH26" s="49">
        <f t="shared" si="9"/>
        <v>1380</v>
      </c>
      <c r="AI26" s="50">
        <f t="shared" si="8"/>
        <v>233.50253807106597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10473021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135</v>
      </c>
      <c r="P27" s="111">
        <v>138</v>
      </c>
      <c r="Q27" s="111">
        <v>74874756</v>
      </c>
      <c r="R27" s="46">
        <f t="shared" si="5"/>
        <v>5834</v>
      </c>
      <c r="S27" s="47">
        <f t="shared" si="6"/>
        <v>140.01599999999999</v>
      </c>
      <c r="T27" s="47">
        <f t="shared" si="7"/>
        <v>5.8339999999999996</v>
      </c>
      <c r="U27" s="112">
        <v>4.9000000000000004</v>
      </c>
      <c r="V27" s="112">
        <f t="shared" si="1"/>
        <v>4.9000000000000004</v>
      </c>
      <c r="W27" s="113" t="s">
        <v>130</v>
      </c>
      <c r="X27" s="115">
        <v>1015</v>
      </c>
      <c r="Y27" s="115">
        <v>0</v>
      </c>
      <c r="Z27" s="115">
        <v>1188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44949652</v>
      </c>
      <c r="AH27" s="49">
        <f t="shared" si="9"/>
        <v>1328</v>
      </c>
      <c r="AI27" s="50">
        <f t="shared" si="8"/>
        <v>227.63112787110046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10473021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137</v>
      </c>
      <c r="P28" s="111">
        <v>143</v>
      </c>
      <c r="Q28" s="111">
        <v>74880678</v>
      </c>
      <c r="R28" s="46">
        <f t="shared" si="5"/>
        <v>5922</v>
      </c>
      <c r="S28" s="47">
        <f t="shared" si="6"/>
        <v>142.12799999999999</v>
      </c>
      <c r="T28" s="47">
        <f t="shared" si="7"/>
        <v>5.9219999999999997</v>
      </c>
      <c r="U28" s="112">
        <v>4.5999999999999996</v>
      </c>
      <c r="V28" s="112">
        <f t="shared" si="1"/>
        <v>4.5999999999999996</v>
      </c>
      <c r="W28" s="113" t="s">
        <v>130</v>
      </c>
      <c r="X28" s="115">
        <v>1000</v>
      </c>
      <c r="Y28" s="115">
        <v>0</v>
      </c>
      <c r="Z28" s="115">
        <v>1188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44950992</v>
      </c>
      <c r="AH28" s="49">
        <f t="shared" si="9"/>
        <v>1340</v>
      </c>
      <c r="AI28" s="50">
        <f t="shared" si="8"/>
        <v>226.27490712597097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10473021</v>
      </c>
      <c r="AQ28" s="115">
        <f t="shared" si="2"/>
        <v>0</v>
      </c>
      <c r="AR28" s="53">
        <v>1.1200000000000001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135</v>
      </c>
      <c r="P29" s="111">
        <v>141</v>
      </c>
      <c r="Q29" s="111">
        <v>74886545</v>
      </c>
      <c r="R29" s="46">
        <f t="shared" si="5"/>
        <v>5867</v>
      </c>
      <c r="S29" s="47">
        <f t="shared" si="6"/>
        <v>140.80799999999999</v>
      </c>
      <c r="T29" s="47">
        <f t="shared" si="7"/>
        <v>5.867</v>
      </c>
      <c r="U29" s="112">
        <v>4.4000000000000004</v>
      </c>
      <c r="V29" s="112">
        <f t="shared" si="1"/>
        <v>4.4000000000000004</v>
      </c>
      <c r="W29" s="113" t="s">
        <v>130</v>
      </c>
      <c r="X29" s="115">
        <v>1001</v>
      </c>
      <c r="Y29" s="115">
        <v>0</v>
      </c>
      <c r="Z29" s="115">
        <v>1188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44952324</v>
      </c>
      <c r="AH29" s="49">
        <f t="shared" si="9"/>
        <v>1332</v>
      </c>
      <c r="AI29" s="50">
        <f t="shared" si="8"/>
        <v>227.03255496846771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10473021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6</v>
      </c>
      <c r="E30" s="41">
        <f t="shared" si="0"/>
        <v>4.2253521126760569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117</v>
      </c>
      <c r="P30" s="111">
        <v>133</v>
      </c>
      <c r="Q30" s="111">
        <v>74892157</v>
      </c>
      <c r="R30" s="46">
        <f t="shared" si="5"/>
        <v>5612</v>
      </c>
      <c r="S30" s="47">
        <f t="shared" si="6"/>
        <v>134.68799999999999</v>
      </c>
      <c r="T30" s="47">
        <f t="shared" si="7"/>
        <v>5.6120000000000001</v>
      </c>
      <c r="U30" s="112">
        <v>3.4</v>
      </c>
      <c r="V30" s="112">
        <f t="shared" si="1"/>
        <v>3.4</v>
      </c>
      <c r="W30" s="113" t="s">
        <v>135</v>
      </c>
      <c r="X30" s="115">
        <v>1099</v>
      </c>
      <c r="Y30" s="115">
        <v>0</v>
      </c>
      <c r="Z30" s="115">
        <v>1188</v>
      </c>
      <c r="AA30" s="115">
        <v>1185</v>
      </c>
      <c r="AB30" s="115">
        <v>0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44953420</v>
      </c>
      <c r="AH30" s="49">
        <f t="shared" si="9"/>
        <v>1096</v>
      </c>
      <c r="AI30" s="50">
        <f t="shared" si="8"/>
        <v>195.29579472558802</v>
      </c>
      <c r="AJ30" s="98">
        <v>1</v>
      </c>
      <c r="AK30" s="98">
        <v>0</v>
      </c>
      <c r="AL30" s="98">
        <v>1</v>
      </c>
      <c r="AM30" s="98">
        <v>1</v>
      </c>
      <c r="AN30" s="98">
        <v>0</v>
      </c>
      <c r="AO30" s="98">
        <v>0</v>
      </c>
      <c r="AP30" s="115">
        <v>10473021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9</v>
      </c>
      <c r="E31" s="41">
        <f t="shared" si="0"/>
        <v>6.3380281690140849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119</v>
      </c>
      <c r="P31" s="111">
        <v>128</v>
      </c>
      <c r="Q31" s="111">
        <v>74897686</v>
      </c>
      <c r="R31" s="46">
        <f t="shared" si="5"/>
        <v>5529</v>
      </c>
      <c r="S31" s="47">
        <f t="shared" si="6"/>
        <v>132.696</v>
      </c>
      <c r="T31" s="47">
        <f t="shared" si="7"/>
        <v>5.5289999999999999</v>
      </c>
      <c r="U31" s="112">
        <v>2.8</v>
      </c>
      <c r="V31" s="112">
        <f t="shared" si="1"/>
        <v>2.8</v>
      </c>
      <c r="W31" s="113" t="s">
        <v>135</v>
      </c>
      <c r="X31" s="115">
        <v>1047</v>
      </c>
      <c r="Y31" s="115">
        <v>0</v>
      </c>
      <c r="Z31" s="115">
        <v>1188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44954484</v>
      </c>
      <c r="AH31" s="49">
        <f t="shared" si="9"/>
        <v>1064</v>
      </c>
      <c r="AI31" s="50">
        <f t="shared" si="8"/>
        <v>192.43986254295532</v>
      </c>
      <c r="AJ31" s="98">
        <v>1</v>
      </c>
      <c r="AK31" s="98">
        <v>0</v>
      </c>
      <c r="AL31" s="98">
        <v>1</v>
      </c>
      <c r="AM31" s="98">
        <v>1</v>
      </c>
      <c r="AN31" s="98">
        <v>0</v>
      </c>
      <c r="AO31" s="98">
        <v>0</v>
      </c>
      <c r="AP31" s="115">
        <v>10473021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10</v>
      </c>
      <c r="E32" s="41">
        <f t="shared" si="0"/>
        <v>7.042253521126761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118</v>
      </c>
      <c r="P32" s="111">
        <v>127</v>
      </c>
      <c r="Q32" s="111">
        <v>74903096</v>
      </c>
      <c r="R32" s="46">
        <f t="shared" si="5"/>
        <v>5410</v>
      </c>
      <c r="S32" s="47">
        <f t="shared" si="6"/>
        <v>129.84</v>
      </c>
      <c r="T32" s="47">
        <f t="shared" si="7"/>
        <v>5.41</v>
      </c>
      <c r="U32" s="112">
        <v>2.2999999999999998</v>
      </c>
      <c r="V32" s="112">
        <f t="shared" si="1"/>
        <v>2.2999999999999998</v>
      </c>
      <c r="W32" s="113" t="s">
        <v>135</v>
      </c>
      <c r="X32" s="115">
        <v>1047</v>
      </c>
      <c r="Y32" s="115">
        <v>0</v>
      </c>
      <c r="Z32" s="115">
        <v>1188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44955540</v>
      </c>
      <c r="AH32" s="49">
        <f t="shared" si="9"/>
        <v>1056</v>
      </c>
      <c r="AI32" s="50">
        <f t="shared" si="8"/>
        <v>195.19408502772643</v>
      </c>
      <c r="AJ32" s="98">
        <v>1</v>
      </c>
      <c r="AK32" s="98">
        <v>0</v>
      </c>
      <c r="AL32" s="98">
        <v>1</v>
      </c>
      <c r="AM32" s="98">
        <v>1</v>
      </c>
      <c r="AN32" s="98">
        <v>0</v>
      </c>
      <c r="AO32" s="98">
        <v>0</v>
      </c>
      <c r="AP32" s="115">
        <v>10473021</v>
      </c>
      <c r="AQ32" s="115">
        <f t="shared" si="2"/>
        <v>0</v>
      </c>
      <c r="AR32" s="53">
        <v>1.1399999999999999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6</v>
      </c>
      <c r="E33" s="41">
        <f t="shared" si="0"/>
        <v>4.2253521126760569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135</v>
      </c>
      <c r="P33" s="111">
        <v>112</v>
      </c>
      <c r="Q33" s="111">
        <v>74907926</v>
      </c>
      <c r="R33" s="46">
        <f t="shared" si="5"/>
        <v>4830</v>
      </c>
      <c r="S33" s="47">
        <f t="shared" si="6"/>
        <v>115.92</v>
      </c>
      <c r="T33" s="47">
        <f t="shared" si="7"/>
        <v>4.83</v>
      </c>
      <c r="U33" s="112">
        <v>3.1</v>
      </c>
      <c r="V33" s="112">
        <f t="shared" si="1"/>
        <v>3.1</v>
      </c>
      <c r="W33" s="113" t="s">
        <v>124</v>
      </c>
      <c r="X33" s="115">
        <v>0</v>
      </c>
      <c r="Y33" s="115">
        <v>0</v>
      </c>
      <c r="Z33" s="115">
        <v>1117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44956448</v>
      </c>
      <c r="AH33" s="49">
        <f t="shared" si="9"/>
        <v>908</v>
      </c>
      <c r="AI33" s="50">
        <f t="shared" si="8"/>
        <v>187.99171842650102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0.45</v>
      </c>
      <c r="AP33" s="115">
        <v>10473902</v>
      </c>
      <c r="AQ33" s="115">
        <f t="shared" si="2"/>
        <v>881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7</v>
      </c>
      <c r="E34" s="41">
        <f t="shared" si="0"/>
        <v>4.9295774647887329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136</v>
      </c>
      <c r="P34" s="111">
        <v>103</v>
      </c>
      <c r="Q34" s="111">
        <v>74912183</v>
      </c>
      <c r="R34" s="46">
        <f t="shared" si="5"/>
        <v>4257</v>
      </c>
      <c r="S34" s="47">
        <f t="shared" si="6"/>
        <v>102.16800000000001</v>
      </c>
      <c r="T34" s="47">
        <f t="shared" si="7"/>
        <v>4.2569999999999997</v>
      </c>
      <c r="U34" s="112">
        <v>4.3</v>
      </c>
      <c r="V34" s="112">
        <f t="shared" si="1"/>
        <v>4.3</v>
      </c>
      <c r="W34" s="113" t="s">
        <v>124</v>
      </c>
      <c r="X34" s="115">
        <v>0</v>
      </c>
      <c r="Y34" s="115">
        <v>0</v>
      </c>
      <c r="Z34" s="115">
        <v>1057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44957228</v>
      </c>
      <c r="AH34" s="49">
        <f t="shared" si="9"/>
        <v>780</v>
      </c>
      <c r="AI34" s="50">
        <f t="shared" si="8"/>
        <v>183.22762508809021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0.45</v>
      </c>
      <c r="AP34" s="115">
        <v>10474964</v>
      </c>
      <c r="AQ34" s="115">
        <f t="shared" si="2"/>
        <v>1062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128467</v>
      </c>
      <c r="S35" s="65">
        <f>AVERAGE(S11:S34)</f>
        <v>128.46700000000001</v>
      </c>
      <c r="T35" s="65">
        <f>SUM(T11:T34)</f>
        <v>128.46699999999998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26624</v>
      </c>
      <c r="AH35" s="67">
        <f>SUM(AH11:AH34)</f>
        <v>26624</v>
      </c>
      <c r="AI35" s="68">
        <f>$AH$35/$T35</f>
        <v>207.24388364327029</v>
      </c>
      <c r="AJ35" s="98"/>
      <c r="AK35" s="98"/>
      <c r="AL35" s="98"/>
      <c r="AM35" s="98"/>
      <c r="AN35" s="98"/>
      <c r="AO35" s="69"/>
      <c r="AP35" s="70">
        <f>AP34-AP10</f>
        <v>6711</v>
      </c>
      <c r="AQ35" s="71">
        <f>SUM(AQ11:AQ34)</f>
        <v>6711</v>
      </c>
      <c r="AR35" s="72">
        <f>AVERAGE(AR11:AR34)</f>
        <v>1.1733333333333331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8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194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219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8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8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137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220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264" t="s">
        <v>221</v>
      </c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145" t="s">
        <v>222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145" t="s">
        <v>223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45" t="s">
        <v>224</v>
      </c>
      <c r="C49" s="145"/>
      <c r="D49" s="128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45" t="s">
        <v>225</v>
      </c>
      <c r="C50" s="145"/>
      <c r="D50" s="128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5" t="s">
        <v>226</v>
      </c>
      <c r="C51" s="145"/>
      <c r="D51" s="128"/>
      <c r="E51" s="145"/>
      <c r="F51" s="203"/>
      <c r="G51" s="203"/>
      <c r="H51" s="203"/>
      <c r="I51" s="204"/>
      <c r="J51" s="204"/>
      <c r="K51" s="204"/>
      <c r="L51" s="204"/>
      <c r="M51" s="204"/>
      <c r="N51" s="204"/>
      <c r="O51" s="204"/>
      <c r="P51" s="204"/>
      <c r="Q51" s="126"/>
      <c r="R51" s="126"/>
      <c r="S51" s="126"/>
      <c r="T51" s="205"/>
      <c r="U51" s="205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37" t="s">
        <v>227</v>
      </c>
      <c r="C52" s="105"/>
      <c r="D52" s="176"/>
      <c r="E52" s="105"/>
      <c r="F52" s="105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8" t="s">
        <v>138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8" t="s">
        <v>139</v>
      </c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50" t="s">
        <v>140</v>
      </c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48" t="s">
        <v>141</v>
      </c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 t="s">
        <v>142</v>
      </c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148" t="s">
        <v>143</v>
      </c>
      <c r="C58" s="145"/>
      <c r="D58" s="128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49" t="s">
        <v>210</v>
      </c>
      <c r="C59" s="145"/>
      <c r="D59" s="128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A60" s="102"/>
      <c r="B60" s="149"/>
      <c r="C60" s="150"/>
      <c r="D60" s="117"/>
      <c r="E60" s="150"/>
      <c r="F60" s="150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20"/>
      <c r="U60" s="122"/>
      <c r="V60" s="79"/>
      <c r="AS60" s="97"/>
      <c r="AT60" s="97"/>
      <c r="AU60" s="97"/>
      <c r="AV60" s="97"/>
      <c r="AW60" s="97"/>
      <c r="AX60" s="97"/>
      <c r="AY60" s="97"/>
    </row>
    <row r="61" spans="1:51" x14ac:dyDescent="0.25">
      <c r="A61" s="102"/>
      <c r="B61" s="150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8"/>
      <c r="U61" s="79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99"/>
      <c r="Q70" s="99"/>
      <c r="R70" s="99"/>
      <c r="S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12"/>
      <c r="P71" s="99"/>
      <c r="Q71" s="99"/>
      <c r="R71" s="99"/>
      <c r="S71" s="99"/>
      <c r="T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U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T73" s="99"/>
      <c r="U73" s="99"/>
      <c r="AS73" s="97"/>
      <c r="AT73" s="97"/>
      <c r="AU73" s="97"/>
      <c r="AV73" s="97"/>
      <c r="AW73" s="97"/>
      <c r="AX73" s="97"/>
      <c r="AY73" s="97"/>
    </row>
    <row r="85" spans="45:51" x14ac:dyDescent="0.25">
      <c r="AS85" s="97"/>
      <c r="AT85" s="97"/>
      <c r="AU85" s="97"/>
      <c r="AV85" s="97"/>
      <c r="AW85" s="97"/>
      <c r="AX85" s="97"/>
      <c r="AY85" s="97"/>
    </row>
  </sheetData>
  <protectedRanges>
    <protectedRange sqref="S60:T61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59" name="Range2_2_1_10_1_1_1_2"/>
    <protectedRange sqref="N60:R61" name="Range2_12_1_6_1_1"/>
    <protectedRange sqref="L60:M61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0:K61" name="Range2_2_12_1_4_1_1_1_1_1_1_1_1_1_1_1_1_1_1_1"/>
    <protectedRange sqref="I60:I61" name="Range2_2_12_1_7_1_1_2_2_1_2"/>
    <protectedRange sqref="F60:H61" name="Range2_2_12_1_3_1_2_1_1_1_1_2_1_1_1_1_1_1_1_1_1_1_1"/>
    <protectedRange sqref="E60:E61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 W30:W34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8:U58 F59:G59" name="Range2_12_5_1_1_1_2_2_1_1_1_1_1_1_1_1_1_1_1_2_1_1_1_2_1_1_1_1_1_1_1_1_1_1_1_1_1_1_1_1_2_1_1_1_1_1_1_1_1_1_2_1_1_3_1_1_1_3_1_1_1_1_1_1_1_1_1_1_1_1_1_1_1_1_1_1_1_1_1_1_2_1_1_1_1_1_1_1_1_1_1_1_2_2_1_2_1_1_1_1_1_1_1_1_1_1_1_1_1"/>
    <protectedRange sqref="S52:T57" name="Range2_12_5_1_1_2_1_1_1_2_1_1_1_1_1_1_1_1_1_1_1_1_1"/>
    <protectedRange sqref="N52:R57" name="Range2_12_1_6_1_1_2_1_1_1_2_1_1_1_1_1_1_1_1_1_1_1_1_1"/>
    <protectedRange sqref="L52:M57" name="Range2_2_12_1_7_1_1_3_1_1_1_2_1_1_1_1_1_1_1_1_1_1_1_1_1"/>
    <protectedRange sqref="J52:K57" name="Range2_2_12_1_4_1_1_1_1_1_1_1_1_1_1_1_1_1_1_1_2_1_1_1_2_1_1_1_1_1_1_1_1_1_1_1_1_1"/>
    <protectedRange sqref="I52:I57" name="Range2_2_12_1_7_1_1_2_2_1_2_2_1_1_1_2_1_1_1_1_1_1_1_1_1_1_1_1_1"/>
    <protectedRange sqref="G52:H57" name="Range2_2_12_1_3_1_2_1_1_1_1_2_1_1_1_1_1_1_1_1_1_1_1_2_1_1_1_2_1_1_1_1_1_1_1_1_1_1_1_1_1"/>
    <protectedRange sqref="F52:F57" name="Range2_2_12_1_3_1_2_1_1_1_1_2_1_1_1_1_1_1_1_1_1_1_1_2_2_1_1_2_1_1_1_1_1_1_1_1_1_1_1_1_1"/>
    <protectedRange sqref="E52:E5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W17:W29" name="Range1_16_3_1_1_3_2_1"/>
    <protectedRange sqref="S51:T51" name="Range2_12_5_1_1_3"/>
    <protectedRange sqref="R51" name="Range2_12_1_6_1_1_3"/>
    <protectedRange sqref="Q51" name="Range2_12_1_6_1_1_1_2_3_2_1_1_3_1_2"/>
    <protectedRange sqref="N51:P51" name="Range2_12_1_2_3_1_1_1_2_3_2_1_1_3_1_2"/>
    <protectedRange sqref="K51:M51" name="Range2_2_12_1_4_3_1_1_1_3_3_2_1_1_3_1_2"/>
    <protectedRange sqref="J51" name="Range2_2_12_1_4_3_1_1_1_3_2_1_2_2_1_2"/>
    <protectedRange sqref="G51:H51" name="Range2_2_12_1_3_1_2_1_1_1_2_1_1_1_1_1_1_2_1_1_1_3"/>
    <protectedRange sqref="F51" name="Range2_2_12_1_3_1_2_1_1_1_3_1_1_1_1_1_3_1_1_1_1_1_1"/>
    <protectedRange sqref="I51" name="Range2_2_12_1_4_3_1_1_1_2_1_2_1_1_3_1_1_1_1_1_1_1_2"/>
    <protectedRange sqref="F49:U49" name="Range2_12_5_1_1_1_2_2_1_1_1_1_1_1_1_1_1_1_1_2_1_1_1_2_1_1_1_1_1_1_1_1_1_1_1_1_1_1_1_1_2_1_1_1_1_1_1_1_1_1_2_1_1_3_1_1_1_3_1_1_1_1_1_1_1_1_1_1_1_1_1_1_1_1_1_1_1_1_1_1_2_1_1_1_1_1_1_1_1_1_1_1_2_2_1"/>
    <protectedRange sqref="S48:T48" name="Range2_12_5_1_1_2_1_1_1"/>
    <protectedRange sqref="N48:R48" name="Range2_12_1_6_1_1_2_1_1_1"/>
    <protectedRange sqref="L48:M48" name="Range2_2_12_1_7_1_1_3_1_1_1"/>
    <protectedRange sqref="J48:K48" name="Range2_2_12_1_4_1_1_1_1_1_1_1_1_1_1_1_1_1_1_1_2_1_1_1"/>
    <protectedRange sqref="I48" name="Range2_2_12_1_7_1_1_2_2_1_2_2_1_1_1"/>
    <protectedRange sqref="G48:H48" name="Range2_2_12_1_3_1_2_1_1_1_1_2_1_1_1_1_1_1_1_1_1_1_1_2_1_1_1"/>
    <protectedRange sqref="F48" name="Range2_2_12_1_3_1_2_1_1_1_1_2_1_1_1_1_1_1_1_1_1_1_1_2_2_1_1"/>
    <protectedRange sqref="E48" name="Range2_2_12_1_3_1_2_1_1_1_2_1_1_1_1_3_1_1_1_1_1_1_1_1_1_2_2_1_1"/>
    <protectedRange sqref="S47:T47" name="Range2_12_5_1_1_2_1_1_1_1_1_1"/>
    <protectedRange sqref="N47:R47" name="Range2_12_1_6_1_1_2_1_1_1_1_1_1"/>
    <protectedRange sqref="L47:M47" name="Range2_2_12_1_7_1_1_3_1_1_1_1_1_1"/>
    <protectedRange sqref="J47:K47" name="Range2_2_12_1_4_1_1_1_1_1_1_1_1_1_1_1_1_1_1_1_2_1_1_1_1_1_1"/>
    <protectedRange sqref="I47" name="Range2_2_12_1_7_1_1_2_2_1_2_2_1_1_1_1_1_1"/>
    <protectedRange sqref="G47:H47" name="Range2_2_12_1_3_1_2_1_1_1_1_2_1_1_1_1_1_1_1_1_1_1_1_2_1_1_1_1_1_1"/>
    <protectedRange sqref="T46" name="Range2_12_5_1_1_2_2_1_1_1_1_1_1_1_1_1_1_1_1_2_1_1_1_1_1_1_1_1"/>
    <protectedRange sqref="S46" name="Range2_12_4_1_1_1_4_2_2_2_2_1_1_1_1_1_1_1_1_1_1_1_2_1_1_1_1_1_1_1_1"/>
    <protectedRange sqref="Q46:R46" name="Range2_12_1_6_1_1_1_2_3_2_1_1_3_1_1_1_1_1_1_1_1_1_1_1_1_1_2_1_1_1_1_1_1_1_1"/>
    <protectedRange sqref="N46:P46" name="Range2_12_1_2_3_1_1_1_2_3_2_1_1_3_1_1_1_1_1_1_1_1_1_1_1_1_1_2_1_1_1_1_1_1_1_1"/>
    <protectedRange sqref="K46:M46" name="Range2_2_12_1_4_3_1_1_1_3_3_2_1_1_3_1_1_1_1_1_1_1_1_1_1_1_1_1_2_1_1_1_1_1_1_1_1"/>
    <protectedRange sqref="J46" name="Range2_2_12_1_4_3_1_1_1_3_2_1_2_2_1_1_1_1_1_1_1_1_1_1_1_1_1_2_1_1_1_1_1_1_1_1"/>
    <protectedRange sqref="E46:H46" name="Range2_2_12_1_3_1_2_1_1_1_1_2_1_1_1_1_1_1_1_1_1_1_2_1_1_1_1_1_1_1_1_2_1_1_1_1_1_1_1_1"/>
    <protectedRange sqref="D46" name="Range2_2_12_1_3_1_2_1_1_1_2_1_2_3_1_1_1_1_1_1_2_1_1_1_1_1_1_1_1_1_1_2_1_1_1_1_1_1_1_1"/>
    <protectedRange sqref="I46" name="Range2_2_12_1_4_2_1_1_1_4_1_2_1_1_1_2_2_1_1_1_1_1_1_1_1_1_1_1_1_1_1_2_1_1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"/>
    <protectedRange sqref="F47" name="Range2_2_12_1_3_1_2_1_1_1_1_2_1_1_1_1_1_1_1_1_1_1_1_2_2_1_1_1_1_1"/>
    <protectedRange sqref="E47" name="Range2_2_12_1_3_1_2_1_1_1_2_1_1_1_1_3_1_1_1_1_1_1_1_1_1_2_2_1_1_1_1_1"/>
    <protectedRange sqref="B47" name="Range2_12_5_1_1_1_2_1_1_1_1_1_1_1_1_1_1_1_2_1_2_1_1_1_1_1_1_1_1_1_2_1_1_1_1_1_1_1_1_1_1_1_1_1_1_1_1_1_1_1_1_1_1_1_1_1_1_1_1_1_1_1_1_1_1_1_1_1_1_1_1_1_1_1_2_1_1_1_1_1_1_1_1_1_2_1_2_1_1_1_1_1_2_1_1_1_1_1_1_1_1_2_1_1_1_1_1"/>
    <protectedRange sqref="B48" name="Range2_12_5_1_1_1_1_1_2_1_1_1_1_1_1_1_1_1_1_1_1_1_1_1_1_1_1_1_1_2_1_1_1_1_1_1_1_1_1_1_1_1_1_3_1_1_1_2_1_1_1_1_1_1_1_1_1_1_1_1_2_1_1_1_1_1_1_1_1_1_1_1_1_1_1_1_1_1_1_1_1_1_1_1_1_1_1_1_1_3_1_2_1_1_1_2_2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"/>
    <protectedRange sqref="B50" name="Range2_12_5_1_1_1_1_1_2_1_1_2_1_1_1_1_1_1_1_1_1_1_1_1_1_1_1_1_1_2_1_1_1_1_1_1_1_1_1_1_1_1_1_1_3_1_1_1_2_1_1_1_1_1_1_1_1_1_2_1_1_1_1_1_1_1_1_1_1_1_1_1_1_1_1_1_1_1_1_1_1_1_1_1_1_2_1_1_1_2_2_1_1"/>
    <protectedRange sqref="B51" name="Range2_12_5_1_1_1_2_2_1_1_1_1_1_1_1_1_1_1_1_2_1_1_1_2_1_1_1_1_1_1_1_1_1_1_1_1_1_1_1_1_2_1_1_1_1_1_1_1_1_1_2_1_1_3_1_1_1_3_1_1_1_1_1_1_1_1_1_1_1_1_1_1_1_1_1_1_1_1_1_1_2_1_1_1_1_1_1_1_1_1_2_2_1_1_1_2_2_1_1"/>
    <protectedRange sqref="B52" name="Range2_12_5_1_1_1_2_1_1_1_1_1_1_1_1_1_1_1_2_1_1_1_1_1_1_1_1_1_1_1_1_1_1_1_1_1_1_1_1_1_1_2_1_1_1_1_1_1_1_1_1_1_1_2_1_1_1_1_2_1_1_1_1_1_1_1_1_1_1_1_2_1_1_1_1_1_1_1_1_1_1_1_1_1_1_1_1_1_1_1_1_1_1_1_2_1_1_1_1_1_1_1_2_1_1_1_1_1_1_1_1_1_1_1_1_1_1_1_1_1_1_1_1__1"/>
    <protectedRange sqref="B53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59" name="Range2_12_5_1_1_1_1_1_2_1_1_1_1_1_1_1_1_1_1_1_1_1_1_1_1_1_1_1_1_2_1_1_1_1_1_1_1_1_1_1_1_1_1_3_1_1_1_2_1_1_1_1_1_1_1_1_1_1_1_1_2_1_1_1_1_1_1_1_1_1_1_1_1_1_1_1_1_1_1_1_1_1_1_1_1_1_1_1_1_3_1_2_1_1_1_2_2_1_2_1_1_1_1_1_1_1_1_1_1_1_1_1_1_1_1_1_1_1_2_1_1_1_1__2"/>
  </protectedRanges>
  <mergeCells count="42">
    <mergeCell ref="B46:U46"/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530" priority="25" operator="containsText" text="N/A">
      <formula>NOT(ISERROR(SEARCH("N/A",X11)))</formula>
    </cfRule>
    <cfRule type="cellIs" dxfId="529" priority="39" operator="equal">
      <formula>0</formula>
    </cfRule>
  </conditionalFormatting>
  <conditionalFormatting sqref="AC11:AE34 X11:Y34 AA11:AA34">
    <cfRule type="cellIs" dxfId="528" priority="38" operator="greaterThanOrEqual">
      <formula>1185</formula>
    </cfRule>
  </conditionalFormatting>
  <conditionalFormatting sqref="AC11:AE34 X11:Y34 AA11:AA34">
    <cfRule type="cellIs" dxfId="527" priority="37" operator="between">
      <formula>0.1</formula>
      <formula>1184</formula>
    </cfRule>
  </conditionalFormatting>
  <conditionalFormatting sqref="X8">
    <cfRule type="cellIs" dxfId="526" priority="36" operator="equal">
      <formula>0</formula>
    </cfRule>
  </conditionalFormatting>
  <conditionalFormatting sqref="X8">
    <cfRule type="cellIs" dxfId="525" priority="35" operator="greaterThan">
      <formula>1179</formula>
    </cfRule>
  </conditionalFormatting>
  <conditionalFormatting sqref="X8">
    <cfRule type="cellIs" dxfId="524" priority="34" operator="greaterThan">
      <formula>99</formula>
    </cfRule>
  </conditionalFormatting>
  <conditionalFormatting sqref="X8">
    <cfRule type="cellIs" dxfId="523" priority="33" operator="greaterThan">
      <formula>0.99</formula>
    </cfRule>
  </conditionalFormatting>
  <conditionalFormatting sqref="AB8">
    <cfRule type="cellIs" dxfId="522" priority="32" operator="equal">
      <formula>0</formula>
    </cfRule>
  </conditionalFormatting>
  <conditionalFormatting sqref="AB8">
    <cfRule type="cellIs" dxfId="521" priority="31" operator="greaterThan">
      <formula>1179</formula>
    </cfRule>
  </conditionalFormatting>
  <conditionalFormatting sqref="AB8">
    <cfRule type="cellIs" dxfId="520" priority="30" operator="greaterThan">
      <formula>99</formula>
    </cfRule>
  </conditionalFormatting>
  <conditionalFormatting sqref="AB8">
    <cfRule type="cellIs" dxfId="519" priority="29" operator="greaterThan">
      <formula>0.99</formula>
    </cfRule>
  </conditionalFormatting>
  <conditionalFormatting sqref="AI11:AI34">
    <cfRule type="cellIs" dxfId="518" priority="28" operator="greaterThan">
      <formula>$AI$8</formula>
    </cfRule>
  </conditionalFormatting>
  <conditionalFormatting sqref="AH11:AH34">
    <cfRule type="cellIs" dxfId="517" priority="26" operator="greaterThan">
      <formula>$AH$8</formula>
    </cfRule>
    <cfRule type="cellIs" dxfId="516" priority="27" operator="greaterThan">
      <formula>$AH$8</formula>
    </cfRule>
  </conditionalFormatting>
  <conditionalFormatting sqref="AB11:AB34">
    <cfRule type="containsText" dxfId="515" priority="21" operator="containsText" text="N/A">
      <formula>NOT(ISERROR(SEARCH("N/A",AB11)))</formula>
    </cfRule>
    <cfRule type="cellIs" dxfId="514" priority="24" operator="equal">
      <formula>0</formula>
    </cfRule>
  </conditionalFormatting>
  <conditionalFormatting sqref="AB11:AB34">
    <cfRule type="cellIs" dxfId="513" priority="23" operator="greaterThanOrEqual">
      <formula>1185</formula>
    </cfRule>
  </conditionalFormatting>
  <conditionalFormatting sqref="AB11:AB34">
    <cfRule type="cellIs" dxfId="512" priority="22" operator="between">
      <formula>0.1</formula>
      <formula>1184</formula>
    </cfRule>
  </conditionalFormatting>
  <conditionalFormatting sqref="AO11:AO34 AN11:AN35">
    <cfRule type="cellIs" dxfId="511" priority="20" operator="equal">
      <formula>0</formula>
    </cfRule>
  </conditionalFormatting>
  <conditionalFormatting sqref="AO11:AO34 AN11:AN35">
    <cfRule type="cellIs" dxfId="510" priority="19" operator="greaterThan">
      <formula>1179</formula>
    </cfRule>
  </conditionalFormatting>
  <conditionalFormatting sqref="AO11:AO34 AN11:AN35">
    <cfRule type="cellIs" dxfId="509" priority="18" operator="greaterThan">
      <formula>99</formula>
    </cfRule>
  </conditionalFormatting>
  <conditionalFormatting sqref="AO11:AO34 AN11:AN35">
    <cfRule type="cellIs" dxfId="508" priority="17" operator="greaterThan">
      <formula>0.99</formula>
    </cfRule>
  </conditionalFormatting>
  <conditionalFormatting sqref="AQ11:AQ34">
    <cfRule type="cellIs" dxfId="507" priority="16" operator="equal">
      <formula>0</formula>
    </cfRule>
  </conditionalFormatting>
  <conditionalFormatting sqref="AQ11:AQ34">
    <cfRule type="cellIs" dxfId="506" priority="15" operator="greaterThan">
      <formula>1179</formula>
    </cfRule>
  </conditionalFormatting>
  <conditionalFormatting sqref="AQ11:AQ34">
    <cfRule type="cellIs" dxfId="505" priority="14" operator="greaterThan">
      <formula>99</formula>
    </cfRule>
  </conditionalFormatting>
  <conditionalFormatting sqref="AQ11:AQ34">
    <cfRule type="cellIs" dxfId="504" priority="13" operator="greaterThan">
      <formula>0.99</formula>
    </cfRule>
  </conditionalFormatting>
  <conditionalFormatting sqref="Z11:Z34">
    <cfRule type="containsText" dxfId="503" priority="9" operator="containsText" text="N/A">
      <formula>NOT(ISERROR(SEARCH("N/A",Z11)))</formula>
    </cfRule>
    <cfRule type="cellIs" dxfId="502" priority="12" operator="equal">
      <formula>0</formula>
    </cfRule>
  </conditionalFormatting>
  <conditionalFormatting sqref="Z11:Z34">
    <cfRule type="cellIs" dxfId="501" priority="11" operator="greaterThanOrEqual">
      <formula>1185</formula>
    </cfRule>
  </conditionalFormatting>
  <conditionalFormatting sqref="Z11:Z34">
    <cfRule type="cellIs" dxfId="500" priority="10" operator="between">
      <formula>0.1</formula>
      <formula>1184</formula>
    </cfRule>
  </conditionalFormatting>
  <conditionalFormatting sqref="AJ11:AN35">
    <cfRule type="cellIs" dxfId="499" priority="8" operator="equal">
      <formula>0</formula>
    </cfRule>
  </conditionalFormatting>
  <conditionalFormatting sqref="AJ11:AN35">
    <cfRule type="cellIs" dxfId="498" priority="7" operator="greaterThan">
      <formula>1179</formula>
    </cfRule>
  </conditionalFormatting>
  <conditionalFormatting sqref="AJ11:AN35">
    <cfRule type="cellIs" dxfId="497" priority="6" operator="greaterThan">
      <formula>99</formula>
    </cfRule>
  </conditionalFormatting>
  <conditionalFormatting sqref="AJ11:AN35">
    <cfRule type="cellIs" dxfId="496" priority="5" operator="greaterThan">
      <formula>0.99</formula>
    </cfRule>
  </conditionalFormatting>
  <conditionalFormatting sqref="AP11:AP34">
    <cfRule type="cellIs" dxfId="495" priority="4" operator="equal">
      <formula>0</formula>
    </cfRule>
  </conditionalFormatting>
  <conditionalFormatting sqref="AP11:AP34">
    <cfRule type="cellIs" dxfId="494" priority="3" operator="greaterThan">
      <formula>1179</formula>
    </cfRule>
  </conditionalFormatting>
  <conditionalFormatting sqref="AP11:AP34">
    <cfRule type="cellIs" dxfId="493" priority="2" operator="greaterThan">
      <formula>99</formula>
    </cfRule>
  </conditionalFormatting>
  <conditionalFormatting sqref="AP11:AP34">
    <cfRule type="cellIs" dxfId="492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6"/>
  <sheetViews>
    <sheetView topLeftCell="A34" zoomScaleNormal="100" workbookViewId="0">
      <selection activeCell="B51" sqref="B51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126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154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51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51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42431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25968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155" t="s">
        <v>51</v>
      </c>
      <c r="V9" s="155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53" t="s">
        <v>55</v>
      </c>
      <c r="AG9" s="153" t="s">
        <v>56</v>
      </c>
      <c r="AH9" s="247" t="s">
        <v>57</v>
      </c>
      <c r="AI9" s="262" t="s">
        <v>58</v>
      </c>
      <c r="AJ9" s="155" t="s">
        <v>59</v>
      </c>
      <c r="AK9" s="155" t="s">
        <v>60</v>
      </c>
      <c r="AL9" s="155" t="s">
        <v>61</v>
      </c>
      <c r="AM9" s="155" t="s">
        <v>62</v>
      </c>
      <c r="AN9" s="155" t="s">
        <v>63</v>
      </c>
      <c r="AO9" s="155" t="s">
        <v>64</v>
      </c>
      <c r="AP9" s="155" t="s">
        <v>65</v>
      </c>
      <c r="AQ9" s="245" t="s">
        <v>66</v>
      </c>
      <c r="AR9" s="155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5" t="s">
        <v>72</v>
      </c>
      <c r="C10" s="155" t="s">
        <v>73</v>
      </c>
      <c r="D10" s="155" t="s">
        <v>74</v>
      </c>
      <c r="E10" s="155" t="s">
        <v>75</v>
      </c>
      <c r="F10" s="155" t="s">
        <v>74</v>
      </c>
      <c r="G10" s="155" t="s">
        <v>75</v>
      </c>
      <c r="H10" s="241"/>
      <c r="I10" s="155" t="s">
        <v>75</v>
      </c>
      <c r="J10" s="155" t="s">
        <v>75</v>
      </c>
      <c r="K10" s="155" t="s">
        <v>75</v>
      </c>
      <c r="L10" s="28" t="s">
        <v>29</v>
      </c>
      <c r="M10" s="244"/>
      <c r="N10" s="28" t="s">
        <v>29</v>
      </c>
      <c r="O10" s="246"/>
      <c r="P10" s="246"/>
      <c r="Q10" s="1">
        <f>'MAR 1'!Q34</f>
        <v>72619125</v>
      </c>
      <c r="R10" s="255"/>
      <c r="S10" s="256"/>
      <c r="T10" s="257"/>
      <c r="U10" s="155" t="s">
        <v>75</v>
      </c>
      <c r="V10" s="155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1'!$AG$34</f>
        <v>44477196</v>
      </c>
      <c r="AH10" s="247"/>
      <c r="AI10" s="263"/>
      <c r="AJ10" s="155" t="s">
        <v>84</v>
      </c>
      <c r="AK10" s="155" t="s">
        <v>84</v>
      </c>
      <c r="AL10" s="155" t="s">
        <v>84</v>
      </c>
      <c r="AM10" s="155" t="s">
        <v>84</v>
      </c>
      <c r="AN10" s="155" t="s">
        <v>84</v>
      </c>
      <c r="AO10" s="155" t="s">
        <v>84</v>
      </c>
      <c r="AP10" s="1">
        <f>'MAR 1'!$AP$34</f>
        <v>10358169</v>
      </c>
      <c r="AQ10" s="246"/>
      <c r="AR10" s="152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11</v>
      </c>
      <c r="E11" s="41">
        <f t="shared" ref="E11:E34" si="0">D11/1.42</f>
        <v>7.746478873239437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119</v>
      </c>
      <c r="P11" s="111">
        <v>89</v>
      </c>
      <c r="Q11" s="111">
        <v>72622915</v>
      </c>
      <c r="R11" s="46">
        <f>IF(ISBLANK(Q11),"-",Q11-Q10)</f>
        <v>3790</v>
      </c>
      <c r="S11" s="47">
        <f>R11*24/1000</f>
        <v>90.96</v>
      </c>
      <c r="T11" s="47">
        <f>R11/1000</f>
        <v>3.79</v>
      </c>
      <c r="U11" s="112">
        <v>5.9</v>
      </c>
      <c r="V11" s="112">
        <f t="shared" ref="V11:V34" si="1">U11</f>
        <v>5.9</v>
      </c>
      <c r="W11" s="113" t="s">
        <v>124</v>
      </c>
      <c r="X11" s="115">
        <v>0</v>
      </c>
      <c r="Y11" s="115">
        <v>0</v>
      </c>
      <c r="Z11" s="115">
        <v>996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44477876</v>
      </c>
      <c r="AH11" s="49">
        <f>IF(ISBLANK(AG11),"-",AG11-AG10)</f>
        <v>680</v>
      </c>
      <c r="AI11" s="50">
        <f>AH11/T11</f>
        <v>179.41952506596306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0.4</v>
      </c>
      <c r="AP11" s="115">
        <v>10359272</v>
      </c>
      <c r="AQ11" s="115">
        <f t="shared" ref="AQ11:AQ34" si="2">AP11-AP10</f>
        <v>1103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12</v>
      </c>
      <c r="E12" s="41">
        <f t="shared" si="0"/>
        <v>8.4507042253521139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119</v>
      </c>
      <c r="P12" s="111">
        <v>91</v>
      </c>
      <c r="Q12" s="111">
        <v>72626499</v>
      </c>
      <c r="R12" s="46">
        <f t="shared" ref="R12:R34" si="5">IF(ISBLANK(Q12),"-",Q12-Q11)</f>
        <v>3584</v>
      </c>
      <c r="S12" s="47">
        <f t="shared" ref="S12:S34" si="6">R12*24/1000</f>
        <v>86.016000000000005</v>
      </c>
      <c r="T12" s="47">
        <f t="shared" ref="T12:T34" si="7">R12/1000</f>
        <v>3.5840000000000001</v>
      </c>
      <c r="U12" s="112">
        <v>7.1</v>
      </c>
      <c r="V12" s="112">
        <f t="shared" si="1"/>
        <v>7.1</v>
      </c>
      <c r="W12" s="113" t="s">
        <v>124</v>
      </c>
      <c r="X12" s="115">
        <v>0</v>
      </c>
      <c r="Y12" s="115">
        <v>0</v>
      </c>
      <c r="Z12" s="115">
        <v>957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44478532</v>
      </c>
      <c r="AH12" s="49">
        <f>IF(ISBLANK(AG12),"-",AG12-AG11)</f>
        <v>656</v>
      </c>
      <c r="AI12" s="50">
        <f t="shared" ref="AI12:AI34" si="8">AH12/T12</f>
        <v>183.03571428571428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0.4</v>
      </c>
      <c r="AP12" s="115">
        <v>10360376</v>
      </c>
      <c r="AQ12" s="115">
        <f t="shared" si="2"/>
        <v>1104</v>
      </c>
      <c r="AR12" s="118">
        <v>1.43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13</v>
      </c>
      <c r="E13" s="41">
        <f t="shared" si="0"/>
        <v>9.1549295774647899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117</v>
      </c>
      <c r="P13" s="111">
        <v>91</v>
      </c>
      <c r="Q13" s="111">
        <v>72630295</v>
      </c>
      <c r="R13" s="46">
        <f t="shared" si="5"/>
        <v>3796</v>
      </c>
      <c r="S13" s="47">
        <f t="shared" si="6"/>
        <v>91.103999999999999</v>
      </c>
      <c r="T13" s="47">
        <f t="shared" si="7"/>
        <v>3.7959999999999998</v>
      </c>
      <c r="U13" s="112">
        <v>8.1999999999999993</v>
      </c>
      <c r="V13" s="112">
        <f t="shared" si="1"/>
        <v>8.1999999999999993</v>
      </c>
      <c r="W13" s="113" t="s">
        <v>124</v>
      </c>
      <c r="X13" s="115">
        <v>0</v>
      </c>
      <c r="Y13" s="115">
        <v>0</v>
      </c>
      <c r="Z13" s="115">
        <v>956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44479220</v>
      </c>
      <c r="AH13" s="49">
        <f>IF(ISBLANK(AG13),"-",AG13-AG12)</f>
        <v>688</v>
      </c>
      <c r="AI13" s="50">
        <f t="shared" si="8"/>
        <v>181.24341412012646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0.4</v>
      </c>
      <c r="AP13" s="115">
        <v>10361489</v>
      </c>
      <c r="AQ13" s="115">
        <f t="shared" si="2"/>
        <v>1113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16</v>
      </c>
      <c r="E14" s="41">
        <f t="shared" si="0"/>
        <v>11.267605633802818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126</v>
      </c>
      <c r="P14" s="111">
        <v>92</v>
      </c>
      <c r="Q14" s="111">
        <v>72634203</v>
      </c>
      <c r="R14" s="46">
        <f t="shared" si="5"/>
        <v>3908</v>
      </c>
      <c r="S14" s="47">
        <f t="shared" si="6"/>
        <v>93.792000000000002</v>
      </c>
      <c r="T14" s="47">
        <f t="shared" si="7"/>
        <v>3.9079999999999999</v>
      </c>
      <c r="U14" s="112">
        <v>9.4</v>
      </c>
      <c r="V14" s="112">
        <f t="shared" si="1"/>
        <v>9.4</v>
      </c>
      <c r="W14" s="113" t="s">
        <v>124</v>
      </c>
      <c r="X14" s="115">
        <v>0</v>
      </c>
      <c r="Y14" s="115">
        <v>0</v>
      </c>
      <c r="Z14" s="115">
        <v>956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44479908</v>
      </c>
      <c r="AH14" s="49">
        <f t="shared" ref="AH14:AH34" si="9">IF(ISBLANK(AG14),"-",AG14-AG13)</f>
        <v>688</v>
      </c>
      <c r="AI14" s="50">
        <f t="shared" si="8"/>
        <v>176.04912998976459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0.4</v>
      </c>
      <c r="AP14" s="115">
        <v>10362671</v>
      </c>
      <c r="AQ14" s="115">
        <f t="shared" si="2"/>
        <v>1182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x14ac:dyDescent="0.25">
      <c r="B15" s="40">
        <v>2.1666666666666701</v>
      </c>
      <c r="C15" s="40">
        <v>0.20833333333333301</v>
      </c>
      <c r="D15" s="110">
        <v>17</v>
      </c>
      <c r="E15" s="41">
        <f t="shared" si="0"/>
        <v>11.971830985915494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109</v>
      </c>
      <c r="P15" s="111">
        <v>106</v>
      </c>
      <c r="Q15" s="111">
        <v>72638464</v>
      </c>
      <c r="R15" s="46">
        <f t="shared" si="5"/>
        <v>4261</v>
      </c>
      <c r="S15" s="47">
        <f t="shared" si="6"/>
        <v>102.264</v>
      </c>
      <c r="T15" s="47">
        <f t="shared" si="7"/>
        <v>4.2610000000000001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957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44480612</v>
      </c>
      <c r="AH15" s="49">
        <f t="shared" si="9"/>
        <v>704</v>
      </c>
      <c r="AI15" s="50">
        <f t="shared" si="8"/>
        <v>165.2194320582023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0.4</v>
      </c>
      <c r="AP15" s="115">
        <v>10362826</v>
      </c>
      <c r="AQ15" s="115">
        <f t="shared" si="2"/>
        <v>155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11</v>
      </c>
      <c r="E16" s="41">
        <f t="shared" si="0"/>
        <v>7.746478873239437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127</v>
      </c>
      <c r="P16" s="111">
        <v>124</v>
      </c>
      <c r="Q16" s="111">
        <v>72643623</v>
      </c>
      <c r="R16" s="46">
        <f t="shared" si="5"/>
        <v>5159</v>
      </c>
      <c r="S16" s="47">
        <f t="shared" si="6"/>
        <v>123.816</v>
      </c>
      <c r="T16" s="47">
        <f t="shared" si="7"/>
        <v>5.1589999999999998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1188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44481528</v>
      </c>
      <c r="AH16" s="49">
        <f t="shared" si="9"/>
        <v>916</v>
      </c>
      <c r="AI16" s="50">
        <f t="shared" si="8"/>
        <v>177.55378949408802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10362826</v>
      </c>
      <c r="AQ16" s="115">
        <f t="shared" si="2"/>
        <v>0</v>
      </c>
      <c r="AR16" s="53">
        <v>1.17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132</v>
      </c>
      <c r="P17" s="111">
        <v>145</v>
      </c>
      <c r="Q17" s="111">
        <v>72649573</v>
      </c>
      <c r="R17" s="46">
        <f t="shared" si="5"/>
        <v>5950</v>
      </c>
      <c r="S17" s="47">
        <f t="shared" si="6"/>
        <v>142.80000000000001</v>
      </c>
      <c r="T17" s="47">
        <f t="shared" si="7"/>
        <v>5.95</v>
      </c>
      <c r="U17" s="112">
        <v>9.1</v>
      </c>
      <c r="V17" s="112">
        <f t="shared" si="1"/>
        <v>9.1</v>
      </c>
      <c r="W17" s="113" t="s">
        <v>130</v>
      </c>
      <c r="X17" s="115">
        <v>1047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44482868</v>
      </c>
      <c r="AH17" s="49">
        <f t="shared" si="9"/>
        <v>1340</v>
      </c>
      <c r="AI17" s="50">
        <f t="shared" si="8"/>
        <v>225.21008403361344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10362826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7</v>
      </c>
      <c r="E18" s="41">
        <f t="shared" si="0"/>
        <v>4.9295774647887329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136</v>
      </c>
      <c r="P18" s="111">
        <v>146</v>
      </c>
      <c r="Q18" s="111">
        <v>72655701</v>
      </c>
      <c r="R18" s="46">
        <f t="shared" si="5"/>
        <v>6128</v>
      </c>
      <c r="S18" s="47">
        <f t="shared" si="6"/>
        <v>147.072</v>
      </c>
      <c r="T18" s="47">
        <f t="shared" si="7"/>
        <v>6.1280000000000001</v>
      </c>
      <c r="U18" s="112">
        <v>8.5</v>
      </c>
      <c r="V18" s="112">
        <f t="shared" si="1"/>
        <v>8.5</v>
      </c>
      <c r="W18" s="113" t="s">
        <v>130</v>
      </c>
      <c r="X18" s="115">
        <v>1048</v>
      </c>
      <c r="Y18" s="115">
        <v>0</v>
      </c>
      <c r="Z18" s="115">
        <v>1188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44484236</v>
      </c>
      <c r="AH18" s="49">
        <f t="shared" si="9"/>
        <v>1368</v>
      </c>
      <c r="AI18" s="50">
        <f t="shared" si="8"/>
        <v>223.23759791122714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10362826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137</v>
      </c>
      <c r="P19" s="111">
        <v>147</v>
      </c>
      <c r="Q19" s="111">
        <v>72661829</v>
      </c>
      <c r="R19" s="46">
        <f t="shared" si="5"/>
        <v>6128</v>
      </c>
      <c r="S19" s="47">
        <f t="shared" si="6"/>
        <v>147.072</v>
      </c>
      <c r="T19" s="47">
        <f t="shared" si="7"/>
        <v>6.1280000000000001</v>
      </c>
      <c r="U19" s="112">
        <v>7.7</v>
      </c>
      <c r="V19" s="112">
        <f t="shared" si="1"/>
        <v>7.7</v>
      </c>
      <c r="W19" s="113" t="s">
        <v>130</v>
      </c>
      <c r="X19" s="115">
        <v>1048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44485676</v>
      </c>
      <c r="AH19" s="49">
        <f t="shared" si="9"/>
        <v>1440</v>
      </c>
      <c r="AI19" s="50">
        <f t="shared" si="8"/>
        <v>234.98694516971278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10362826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7</v>
      </c>
      <c r="E20" s="41">
        <f t="shared" si="0"/>
        <v>4.9295774647887329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138</v>
      </c>
      <c r="P20" s="111">
        <v>152</v>
      </c>
      <c r="Q20" s="111">
        <v>72668083</v>
      </c>
      <c r="R20" s="46">
        <f t="shared" si="5"/>
        <v>6254</v>
      </c>
      <c r="S20" s="47">
        <f t="shared" si="6"/>
        <v>150.096</v>
      </c>
      <c r="T20" s="47">
        <f t="shared" si="7"/>
        <v>6.2539999999999996</v>
      </c>
      <c r="U20" s="112">
        <v>7.4</v>
      </c>
      <c r="V20" s="112">
        <f t="shared" si="1"/>
        <v>7.4</v>
      </c>
      <c r="W20" s="113" t="s">
        <v>130</v>
      </c>
      <c r="X20" s="115">
        <v>1047</v>
      </c>
      <c r="Y20" s="115">
        <v>0</v>
      </c>
      <c r="Z20" s="115">
        <v>1187</v>
      </c>
      <c r="AA20" s="115">
        <v>1187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44486980</v>
      </c>
      <c r="AH20" s="49">
        <f t="shared" si="9"/>
        <v>1304</v>
      </c>
      <c r="AI20" s="50">
        <f t="shared" si="8"/>
        <v>208.50655580428528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10362826</v>
      </c>
      <c r="AQ20" s="115">
        <f t="shared" si="2"/>
        <v>0</v>
      </c>
      <c r="AR20" s="53">
        <v>1.28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8</v>
      </c>
      <c r="E21" s="41">
        <f t="shared" si="0"/>
        <v>5.6338028169014089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138</v>
      </c>
      <c r="P21" s="111">
        <v>156</v>
      </c>
      <c r="Q21" s="111">
        <v>72674221</v>
      </c>
      <c r="R21" s="46">
        <f t="shared" si="5"/>
        <v>6138</v>
      </c>
      <c r="S21" s="47">
        <f t="shared" si="6"/>
        <v>147.31200000000001</v>
      </c>
      <c r="T21" s="47">
        <f t="shared" si="7"/>
        <v>6.1379999999999999</v>
      </c>
      <c r="U21" s="112">
        <v>6.9</v>
      </c>
      <c r="V21" s="112">
        <f t="shared" si="1"/>
        <v>6.9</v>
      </c>
      <c r="W21" s="113" t="s">
        <v>130</v>
      </c>
      <c r="X21" s="115">
        <v>1046</v>
      </c>
      <c r="Y21" s="115">
        <v>0</v>
      </c>
      <c r="Z21" s="115">
        <v>1188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44488348</v>
      </c>
      <c r="AH21" s="49">
        <f t="shared" si="9"/>
        <v>1368</v>
      </c>
      <c r="AI21" s="50">
        <f t="shared" si="8"/>
        <v>222.87390029325513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10362826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7</v>
      </c>
      <c r="E22" s="41">
        <f t="shared" si="0"/>
        <v>4.9295774647887329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138</v>
      </c>
      <c r="P22" s="111">
        <v>144</v>
      </c>
      <c r="Q22" s="111">
        <v>72680210</v>
      </c>
      <c r="R22" s="46">
        <f t="shared" si="5"/>
        <v>5989</v>
      </c>
      <c r="S22" s="47">
        <f t="shared" si="6"/>
        <v>143.73599999999999</v>
      </c>
      <c r="T22" s="47">
        <f t="shared" si="7"/>
        <v>5.9889999999999999</v>
      </c>
      <c r="U22" s="112">
        <v>6.6</v>
      </c>
      <c r="V22" s="112">
        <f t="shared" si="1"/>
        <v>6.6</v>
      </c>
      <c r="W22" s="113" t="s">
        <v>130</v>
      </c>
      <c r="X22" s="115">
        <v>1016</v>
      </c>
      <c r="Y22" s="115">
        <v>0</v>
      </c>
      <c r="Z22" s="115">
        <v>1187</v>
      </c>
      <c r="AA22" s="115">
        <v>1185</v>
      </c>
      <c r="AB22" s="115">
        <v>1188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44489700</v>
      </c>
      <c r="AH22" s="49">
        <f t="shared" si="9"/>
        <v>1352</v>
      </c>
      <c r="AI22" s="50">
        <f t="shared" si="8"/>
        <v>225.74720320587744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10362826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8</v>
      </c>
      <c r="E23" s="41">
        <f t="shared" si="0"/>
        <v>5.6338028169014089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139</v>
      </c>
      <c r="P23" s="111">
        <v>137</v>
      </c>
      <c r="Q23" s="111">
        <v>72686049</v>
      </c>
      <c r="R23" s="46">
        <f t="shared" si="5"/>
        <v>5839</v>
      </c>
      <c r="S23" s="47">
        <f t="shared" si="6"/>
        <v>140.136</v>
      </c>
      <c r="T23" s="47">
        <f t="shared" si="7"/>
        <v>5.8390000000000004</v>
      </c>
      <c r="U23" s="112">
        <v>6.4</v>
      </c>
      <c r="V23" s="112">
        <f t="shared" si="1"/>
        <v>6.4</v>
      </c>
      <c r="W23" s="113" t="s">
        <v>130</v>
      </c>
      <c r="X23" s="115">
        <v>995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44491032</v>
      </c>
      <c r="AH23" s="49">
        <f t="shared" si="9"/>
        <v>1332</v>
      </c>
      <c r="AI23" s="50">
        <f t="shared" si="8"/>
        <v>228.12125363932179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10362826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7</v>
      </c>
      <c r="E24" s="41">
        <f t="shared" si="0"/>
        <v>4.9295774647887329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132</v>
      </c>
      <c r="P24" s="111">
        <v>131</v>
      </c>
      <c r="Q24" s="111">
        <v>72691668</v>
      </c>
      <c r="R24" s="46">
        <f t="shared" si="5"/>
        <v>5619</v>
      </c>
      <c r="S24" s="47">
        <f t="shared" si="6"/>
        <v>134.85599999999999</v>
      </c>
      <c r="T24" s="47">
        <f t="shared" si="7"/>
        <v>5.6189999999999998</v>
      </c>
      <c r="U24" s="112">
        <v>6.3</v>
      </c>
      <c r="V24" s="112">
        <f t="shared" si="1"/>
        <v>6.3</v>
      </c>
      <c r="W24" s="113" t="s">
        <v>130</v>
      </c>
      <c r="X24" s="115">
        <v>994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44492332</v>
      </c>
      <c r="AH24" s="49">
        <f>IF(ISBLANK(AG24),"-",AG24-AG23)</f>
        <v>1300</v>
      </c>
      <c r="AI24" s="50">
        <f t="shared" si="8"/>
        <v>231.35789286349885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10362826</v>
      </c>
      <c r="AQ24" s="115">
        <f t="shared" si="2"/>
        <v>0</v>
      </c>
      <c r="AR24" s="53">
        <v>1.22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8</v>
      </c>
      <c r="E25" s="41">
        <f t="shared" si="0"/>
        <v>5.6338028169014089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131</v>
      </c>
      <c r="P25" s="111">
        <v>135</v>
      </c>
      <c r="Q25" s="111">
        <v>72697152</v>
      </c>
      <c r="R25" s="46">
        <f t="shared" si="5"/>
        <v>5484</v>
      </c>
      <c r="S25" s="47">
        <f t="shared" si="6"/>
        <v>131.61600000000001</v>
      </c>
      <c r="T25" s="47">
        <f t="shared" si="7"/>
        <v>5.484</v>
      </c>
      <c r="U25" s="112">
        <v>6.2</v>
      </c>
      <c r="V25" s="112">
        <f t="shared" si="1"/>
        <v>6.2</v>
      </c>
      <c r="W25" s="113" t="s">
        <v>130</v>
      </c>
      <c r="X25" s="115">
        <v>995</v>
      </c>
      <c r="Y25" s="115">
        <v>0</v>
      </c>
      <c r="Z25" s="115">
        <v>1147</v>
      </c>
      <c r="AA25" s="115">
        <v>1185</v>
      </c>
      <c r="AB25" s="115">
        <v>1167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44493608</v>
      </c>
      <c r="AH25" s="49">
        <f t="shared" si="9"/>
        <v>1276</v>
      </c>
      <c r="AI25" s="50">
        <f t="shared" si="8"/>
        <v>232.67687819110139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10362826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8</v>
      </c>
      <c r="E26" s="41">
        <f t="shared" si="0"/>
        <v>5.6338028169014089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130</v>
      </c>
      <c r="P26" s="111">
        <v>128</v>
      </c>
      <c r="Q26" s="111">
        <v>72702612</v>
      </c>
      <c r="R26" s="46">
        <f t="shared" si="5"/>
        <v>5460</v>
      </c>
      <c r="S26" s="47">
        <f t="shared" si="6"/>
        <v>131.04</v>
      </c>
      <c r="T26" s="47">
        <f t="shared" si="7"/>
        <v>5.46</v>
      </c>
      <c r="U26" s="112">
        <v>6.1</v>
      </c>
      <c r="V26" s="112">
        <f t="shared" si="1"/>
        <v>6.1</v>
      </c>
      <c r="W26" s="113" t="s">
        <v>130</v>
      </c>
      <c r="X26" s="115">
        <v>995</v>
      </c>
      <c r="Y26" s="115">
        <v>0</v>
      </c>
      <c r="Z26" s="115">
        <v>1147</v>
      </c>
      <c r="AA26" s="115">
        <v>1185</v>
      </c>
      <c r="AB26" s="115">
        <v>1167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44494868</v>
      </c>
      <c r="AH26" s="49">
        <f t="shared" si="9"/>
        <v>1260</v>
      </c>
      <c r="AI26" s="50">
        <f t="shared" si="8"/>
        <v>230.76923076923077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10362826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8</v>
      </c>
      <c r="E27" s="41">
        <f t="shared" si="0"/>
        <v>5.6338028169014089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135</v>
      </c>
      <c r="P27" s="111">
        <v>137</v>
      </c>
      <c r="Q27" s="111">
        <v>72708190</v>
      </c>
      <c r="R27" s="46">
        <f t="shared" si="5"/>
        <v>5578</v>
      </c>
      <c r="S27" s="47">
        <f t="shared" si="6"/>
        <v>133.87200000000001</v>
      </c>
      <c r="T27" s="47">
        <f t="shared" si="7"/>
        <v>5.5780000000000003</v>
      </c>
      <c r="U27" s="112">
        <v>6</v>
      </c>
      <c r="V27" s="112">
        <f t="shared" si="1"/>
        <v>6</v>
      </c>
      <c r="W27" s="113" t="s">
        <v>130</v>
      </c>
      <c r="X27" s="115">
        <v>995</v>
      </c>
      <c r="Y27" s="115">
        <v>0</v>
      </c>
      <c r="Z27" s="115">
        <v>1147</v>
      </c>
      <c r="AA27" s="115">
        <v>1185</v>
      </c>
      <c r="AB27" s="115">
        <v>1167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44496124</v>
      </c>
      <c r="AH27" s="49">
        <f t="shared" si="9"/>
        <v>1256</v>
      </c>
      <c r="AI27" s="50">
        <f t="shared" si="8"/>
        <v>225.17031193976334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10362826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8</v>
      </c>
      <c r="E28" s="41">
        <f t="shared" si="0"/>
        <v>5.6338028169014089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129</v>
      </c>
      <c r="P28" s="111">
        <v>129</v>
      </c>
      <c r="Q28" s="111">
        <v>72713761</v>
      </c>
      <c r="R28" s="46">
        <f t="shared" si="5"/>
        <v>5571</v>
      </c>
      <c r="S28" s="47">
        <f t="shared" si="6"/>
        <v>133.70400000000001</v>
      </c>
      <c r="T28" s="47">
        <f t="shared" si="7"/>
        <v>5.5709999999999997</v>
      </c>
      <c r="U28" s="112">
        <v>5.7</v>
      </c>
      <c r="V28" s="112">
        <f t="shared" si="1"/>
        <v>5.7</v>
      </c>
      <c r="W28" s="113" t="s">
        <v>130</v>
      </c>
      <c r="X28" s="115">
        <v>996</v>
      </c>
      <c r="Y28" s="115">
        <v>0</v>
      </c>
      <c r="Z28" s="115">
        <v>1097</v>
      </c>
      <c r="AA28" s="115">
        <v>1185</v>
      </c>
      <c r="AB28" s="115">
        <v>1148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44497340</v>
      </c>
      <c r="AH28" s="49">
        <f t="shared" si="9"/>
        <v>1216</v>
      </c>
      <c r="AI28" s="50">
        <f t="shared" si="8"/>
        <v>218.27320050260278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10362826</v>
      </c>
      <c r="AQ28" s="115">
        <f t="shared" si="2"/>
        <v>0</v>
      </c>
      <c r="AR28" s="53">
        <v>1.24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8</v>
      </c>
      <c r="E29" s="41">
        <f t="shared" si="0"/>
        <v>5.6338028169014089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129</v>
      </c>
      <c r="P29" s="111">
        <v>130</v>
      </c>
      <c r="Q29" s="111">
        <v>72719280</v>
      </c>
      <c r="R29" s="46">
        <f t="shared" si="5"/>
        <v>5519</v>
      </c>
      <c r="S29" s="47">
        <f t="shared" si="6"/>
        <v>132.45599999999999</v>
      </c>
      <c r="T29" s="47">
        <f t="shared" si="7"/>
        <v>5.5190000000000001</v>
      </c>
      <c r="U29" s="112">
        <v>5.5</v>
      </c>
      <c r="V29" s="112">
        <f t="shared" si="1"/>
        <v>5.5</v>
      </c>
      <c r="W29" s="113" t="s">
        <v>130</v>
      </c>
      <c r="X29" s="115">
        <v>995</v>
      </c>
      <c r="Y29" s="115">
        <v>0</v>
      </c>
      <c r="Z29" s="115">
        <v>1097</v>
      </c>
      <c r="AA29" s="115">
        <v>1185</v>
      </c>
      <c r="AB29" s="115">
        <v>1148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44498540</v>
      </c>
      <c r="AH29" s="49">
        <f t="shared" si="9"/>
        <v>1200</v>
      </c>
      <c r="AI29" s="50">
        <f t="shared" si="8"/>
        <v>217.43069396629824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10362826</v>
      </c>
      <c r="AQ29" s="115">
        <f t="shared" si="2"/>
        <v>0</v>
      </c>
      <c r="AR29" s="51" t="s">
        <v>136</v>
      </c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9</v>
      </c>
      <c r="E30" s="41">
        <f t="shared" si="0"/>
        <v>6.3380281690140849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116</v>
      </c>
      <c r="P30" s="111">
        <v>127</v>
      </c>
      <c r="Q30" s="111">
        <v>72724699</v>
      </c>
      <c r="R30" s="46">
        <f t="shared" si="5"/>
        <v>5419</v>
      </c>
      <c r="S30" s="47">
        <f t="shared" si="6"/>
        <v>130.05600000000001</v>
      </c>
      <c r="T30" s="47">
        <f t="shared" si="7"/>
        <v>5.4189999999999996</v>
      </c>
      <c r="U30" s="112">
        <v>4.9000000000000004</v>
      </c>
      <c r="V30" s="112">
        <f t="shared" si="1"/>
        <v>4.9000000000000004</v>
      </c>
      <c r="W30" s="113" t="s">
        <v>135</v>
      </c>
      <c r="X30" s="115">
        <v>1047</v>
      </c>
      <c r="Y30" s="115">
        <v>0</v>
      </c>
      <c r="Z30" s="115">
        <v>0</v>
      </c>
      <c r="AA30" s="115">
        <v>1185</v>
      </c>
      <c r="AB30" s="115">
        <v>1188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44499612</v>
      </c>
      <c r="AH30" s="49">
        <f t="shared" si="9"/>
        <v>1072</v>
      </c>
      <c r="AI30" s="50">
        <f t="shared" si="8"/>
        <v>197.82247647167375</v>
      </c>
      <c r="AJ30" s="98">
        <v>1</v>
      </c>
      <c r="AK30" s="98">
        <v>0</v>
      </c>
      <c r="AL30" s="98">
        <v>0</v>
      </c>
      <c r="AM30" s="98">
        <v>1</v>
      </c>
      <c r="AN30" s="98">
        <v>1</v>
      </c>
      <c r="AO30" s="98">
        <v>0</v>
      </c>
      <c r="AP30" s="115">
        <v>10362826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11</v>
      </c>
      <c r="E31" s="41">
        <f t="shared" si="0"/>
        <v>7.746478873239437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113</v>
      </c>
      <c r="P31" s="111">
        <v>124</v>
      </c>
      <c r="Q31" s="111">
        <v>72730010</v>
      </c>
      <c r="R31" s="46">
        <f t="shared" si="5"/>
        <v>5311</v>
      </c>
      <c r="S31" s="47">
        <f t="shared" si="6"/>
        <v>127.464</v>
      </c>
      <c r="T31" s="47">
        <f t="shared" si="7"/>
        <v>5.3109999999999999</v>
      </c>
      <c r="U31" s="112">
        <v>4.3</v>
      </c>
      <c r="V31" s="112">
        <f t="shared" si="1"/>
        <v>4.3</v>
      </c>
      <c r="W31" s="113" t="s">
        <v>135</v>
      </c>
      <c r="X31" s="115">
        <v>1046</v>
      </c>
      <c r="Y31" s="115">
        <v>0</v>
      </c>
      <c r="Z31" s="115">
        <v>0</v>
      </c>
      <c r="AA31" s="115">
        <v>1185</v>
      </c>
      <c r="AB31" s="115">
        <v>1168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44500660</v>
      </c>
      <c r="AH31" s="49">
        <f t="shared" si="9"/>
        <v>1048</v>
      </c>
      <c r="AI31" s="50">
        <f t="shared" si="8"/>
        <v>197.32630389757108</v>
      </c>
      <c r="AJ31" s="98">
        <v>1</v>
      </c>
      <c r="AK31" s="98">
        <v>0</v>
      </c>
      <c r="AL31" s="98">
        <v>0</v>
      </c>
      <c r="AM31" s="98">
        <v>1</v>
      </c>
      <c r="AN31" s="98">
        <v>1</v>
      </c>
      <c r="AO31" s="98">
        <v>0</v>
      </c>
      <c r="AP31" s="115">
        <v>10362826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12</v>
      </c>
      <c r="E32" s="41">
        <f t="shared" si="0"/>
        <v>8.4507042253521139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118</v>
      </c>
      <c r="P32" s="111">
        <v>123</v>
      </c>
      <c r="Q32" s="111">
        <v>72735033</v>
      </c>
      <c r="R32" s="46">
        <f t="shared" si="5"/>
        <v>5023</v>
      </c>
      <c r="S32" s="47">
        <f t="shared" si="6"/>
        <v>120.55200000000001</v>
      </c>
      <c r="T32" s="47">
        <f t="shared" si="7"/>
        <v>5.0229999999999997</v>
      </c>
      <c r="U32" s="112">
        <v>3.8</v>
      </c>
      <c r="V32" s="112">
        <f t="shared" si="1"/>
        <v>3.8</v>
      </c>
      <c r="W32" s="113" t="s">
        <v>135</v>
      </c>
      <c r="X32" s="115">
        <v>1006</v>
      </c>
      <c r="Y32" s="115">
        <v>0</v>
      </c>
      <c r="Z32" s="115">
        <v>0</v>
      </c>
      <c r="AA32" s="115">
        <v>1185</v>
      </c>
      <c r="AB32" s="115">
        <v>1158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44501656</v>
      </c>
      <c r="AH32" s="49">
        <f t="shared" si="9"/>
        <v>996</v>
      </c>
      <c r="AI32" s="50">
        <f t="shared" si="8"/>
        <v>198.28787577145133</v>
      </c>
      <c r="AJ32" s="98">
        <v>1</v>
      </c>
      <c r="AK32" s="98">
        <v>0</v>
      </c>
      <c r="AL32" s="98">
        <v>0</v>
      </c>
      <c r="AM32" s="98">
        <v>1</v>
      </c>
      <c r="AN32" s="98">
        <v>1</v>
      </c>
      <c r="AO32" s="98">
        <v>0</v>
      </c>
      <c r="AP32" s="115">
        <v>10362826</v>
      </c>
      <c r="AQ32" s="115">
        <f t="shared" si="2"/>
        <v>0</v>
      </c>
      <c r="AR32" s="53">
        <v>1.28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8</v>
      </c>
      <c r="E33" s="41">
        <f t="shared" si="0"/>
        <v>5.6338028169014089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125</v>
      </c>
      <c r="P33" s="111">
        <v>102</v>
      </c>
      <c r="Q33" s="111">
        <v>72739443</v>
      </c>
      <c r="R33" s="46">
        <f t="shared" si="5"/>
        <v>4410</v>
      </c>
      <c r="S33" s="47">
        <f t="shared" si="6"/>
        <v>105.84</v>
      </c>
      <c r="T33" s="47">
        <f t="shared" si="7"/>
        <v>4.41</v>
      </c>
      <c r="U33" s="112">
        <v>4.5999999999999996</v>
      </c>
      <c r="V33" s="112">
        <f t="shared" si="1"/>
        <v>4.5999999999999996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1038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44502476</v>
      </c>
      <c r="AH33" s="49">
        <f t="shared" si="9"/>
        <v>820</v>
      </c>
      <c r="AI33" s="50">
        <f t="shared" si="8"/>
        <v>185.94104308390021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0.35</v>
      </c>
      <c r="AP33" s="115">
        <v>10363650</v>
      </c>
      <c r="AQ33" s="115">
        <f t="shared" si="2"/>
        <v>824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11</v>
      </c>
      <c r="E34" s="41">
        <f t="shared" si="0"/>
        <v>7.746478873239437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124</v>
      </c>
      <c r="P34" s="111">
        <v>100</v>
      </c>
      <c r="Q34" s="111">
        <v>72743609</v>
      </c>
      <c r="R34" s="46">
        <f t="shared" si="5"/>
        <v>4166</v>
      </c>
      <c r="S34" s="47">
        <f t="shared" si="6"/>
        <v>99.983999999999995</v>
      </c>
      <c r="T34" s="47">
        <f t="shared" si="7"/>
        <v>4.1660000000000004</v>
      </c>
      <c r="U34" s="112">
        <v>5.6</v>
      </c>
      <c r="V34" s="112">
        <f t="shared" si="1"/>
        <v>5.6</v>
      </c>
      <c r="W34" s="113" t="s">
        <v>124</v>
      </c>
      <c r="X34" s="115">
        <v>0</v>
      </c>
      <c r="Y34" s="115">
        <v>0</v>
      </c>
      <c r="Z34" s="115">
        <v>1077</v>
      </c>
      <c r="AA34" s="115">
        <v>0</v>
      </c>
      <c r="AB34" s="115">
        <v>1067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44503164</v>
      </c>
      <c r="AH34" s="49">
        <f t="shared" si="9"/>
        <v>688</v>
      </c>
      <c r="AI34" s="50">
        <f t="shared" si="8"/>
        <v>165.14642342774843</v>
      </c>
      <c r="AJ34" s="98">
        <v>0</v>
      </c>
      <c r="AK34" s="98">
        <v>0</v>
      </c>
      <c r="AL34" s="98">
        <v>1</v>
      </c>
      <c r="AM34" s="98">
        <v>0</v>
      </c>
      <c r="AN34" s="98">
        <v>1</v>
      </c>
      <c r="AO34" s="98">
        <v>0.35</v>
      </c>
      <c r="AP34" s="115">
        <v>10364663</v>
      </c>
      <c r="AQ34" s="115">
        <f t="shared" si="2"/>
        <v>1013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124484</v>
      </c>
      <c r="S35" s="65">
        <f>AVERAGE(S11:S34)</f>
        <v>124.48400000000002</v>
      </c>
      <c r="T35" s="65">
        <f>SUM(T11:T34)</f>
        <v>124.48399999999998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25968</v>
      </c>
      <c r="AH35" s="67">
        <f>SUM(AH11:AH34)</f>
        <v>25968</v>
      </c>
      <c r="AI35" s="68">
        <f>$AH$35/$T35</f>
        <v>208.6051219433823</v>
      </c>
      <c r="AJ35" s="98">
        <v>0</v>
      </c>
      <c r="AK35" s="98">
        <v>0</v>
      </c>
      <c r="AL35" s="98">
        <v>0</v>
      </c>
      <c r="AM35" s="98">
        <v>0</v>
      </c>
      <c r="AN35" s="98">
        <v>0</v>
      </c>
      <c r="AO35" s="69"/>
      <c r="AP35" s="70">
        <f>AP34-AP10</f>
        <v>6494</v>
      </c>
      <c r="AQ35" s="71">
        <f>SUM(AQ11:AQ34)</f>
        <v>6494</v>
      </c>
      <c r="AR35" s="72">
        <f>AVERAGE(AR11:AR34)</f>
        <v>1.27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8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152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153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8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9" t="s">
        <v>145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146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8" t="s">
        <v>131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37" t="s">
        <v>154</v>
      </c>
      <c r="C46" s="136"/>
      <c r="D46" s="138"/>
      <c r="E46" s="136"/>
      <c r="F46" s="136"/>
      <c r="G46" s="136"/>
      <c r="H46" s="136"/>
      <c r="I46" s="136"/>
      <c r="J46" s="136"/>
      <c r="K46" s="136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148" t="s">
        <v>138</v>
      </c>
      <c r="C47" s="131"/>
      <c r="D47" s="132"/>
      <c r="E47" s="131"/>
      <c r="F47" s="131"/>
      <c r="G47" s="131"/>
      <c r="H47" s="131"/>
      <c r="I47" s="131"/>
      <c r="J47" s="131"/>
      <c r="K47" s="131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148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144</v>
      </c>
      <c r="C49" s="145"/>
      <c r="D49" s="128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48" t="s">
        <v>141</v>
      </c>
      <c r="C50" s="145"/>
      <c r="D50" s="128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145"/>
      <c r="D51" s="128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48" t="s">
        <v>143</v>
      </c>
      <c r="C52" s="131"/>
      <c r="D52" s="132"/>
      <c r="E52" s="131"/>
      <c r="F52" s="131"/>
      <c r="G52" s="131"/>
      <c r="H52" s="131"/>
      <c r="I52" s="131"/>
      <c r="J52" s="131"/>
      <c r="K52" s="131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147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9" t="s">
        <v>155</v>
      </c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50" t="s">
        <v>156</v>
      </c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49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149"/>
      <c r="C58" s="124"/>
      <c r="D58" s="125"/>
      <c r="E58" s="124"/>
      <c r="F58" s="124"/>
      <c r="G58" s="124"/>
      <c r="H58" s="124"/>
      <c r="I58" s="124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7"/>
      <c r="U58" s="127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50"/>
      <c r="C59" s="145"/>
      <c r="D59" s="128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B60" s="148"/>
      <c r="C60" s="145"/>
      <c r="D60" s="128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79"/>
      <c r="W60" s="102"/>
      <c r="X60" s="102"/>
      <c r="Y60" s="102"/>
      <c r="Z60" s="80"/>
      <c r="AA60" s="102"/>
      <c r="AB60" s="102"/>
      <c r="AC60" s="102"/>
      <c r="AD60" s="102"/>
      <c r="AE60" s="102"/>
      <c r="AM60" s="103"/>
      <c r="AN60" s="103"/>
      <c r="AO60" s="103"/>
      <c r="AP60" s="103"/>
      <c r="AQ60" s="103"/>
      <c r="AR60" s="103"/>
      <c r="AS60" s="104"/>
      <c r="AV60" s="101"/>
      <c r="AW60" s="97"/>
      <c r="AX60" s="97"/>
      <c r="AY60" s="97"/>
    </row>
    <row r="61" spans="1:51" x14ac:dyDescent="0.25">
      <c r="A61" s="102"/>
      <c r="B61" s="149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20"/>
      <c r="U61" s="122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A62" s="102"/>
      <c r="B62" s="150"/>
      <c r="C62" s="150"/>
      <c r="D62" s="117"/>
      <c r="E62" s="150"/>
      <c r="F62" s="150"/>
      <c r="G62" s="105"/>
      <c r="H62" s="105"/>
      <c r="I62" s="105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8"/>
      <c r="U62" s="79"/>
      <c r="V62" s="7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Q69" s="99"/>
      <c r="R69" s="99"/>
      <c r="S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12"/>
      <c r="P70" s="99"/>
      <c r="T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99"/>
      <c r="Q71" s="99"/>
      <c r="R71" s="99"/>
      <c r="S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Q73" s="99"/>
      <c r="R73" s="99"/>
      <c r="S73" s="99"/>
      <c r="T73" s="99"/>
      <c r="U73" s="99"/>
      <c r="AS73" s="97"/>
      <c r="AT73" s="97"/>
      <c r="AU73" s="97"/>
      <c r="AV73" s="97"/>
      <c r="AW73" s="97"/>
      <c r="AX73" s="97"/>
      <c r="AY73" s="97"/>
    </row>
    <row r="74" spans="15:51" x14ac:dyDescent="0.25">
      <c r="O74" s="12"/>
      <c r="P74" s="99"/>
      <c r="T74" s="99"/>
      <c r="U74" s="99"/>
      <c r="AS74" s="97"/>
      <c r="AT74" s="97"/>
      <c r="AU74" s="97"/>
      <c r="AV74" s="97"/>
      <c r="AW74" s="97"/>
      <c r="AX74" s="97"/>
      <c r="AY74" s="97"/>
    </row>
    <row r="86" spans="45:51" x14ac:dyDescent="0.25">
      <c r="AS86" s="97"/>
      <c r="AT86" s="97"/>
      <c r="AU86" s="97"/>
      <c r="AV86" s="97"/>
      <c r="AW86" s="97"/>
      <c r="AX86" s="97"/>
      <c r="AY86" s="97"/>
    </row>
  </sheetData>
  <protectedRanges>
    <protectedRange sqref="S61:T62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0" name="Range2_2_1_10_1_1_1_2"/>
    <protectedRange sqref="N61:R62" name="Range2_12_1_6_1_1"/>
    <protectedRange sqref="L61:M62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S38:S41 F41 L41" name="Range2_12_3_1_1_1_1"/>
    <protectedRange sqref="D38:H38 N38:R40 C41:E41 O41:R41 I41:K41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1:K62" name="Range2_2_12_1_4_1_1_1_1_1_1_1_1_1_1_1_1_1_1_1"/>
    <protectedRange sqref="I61:I62" name="Range2_2_12_1_7_1_1_2_2_1_2"/>
    <protectedRange sqref="F61:H62" name="Range2_2_12_1_3_1_2_1_1_1_1_2_1_1_1_1_1_1_1_1_1_1_1"/>
    <protectedRange sqref="E61:E62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" name="Range2_12_5_1_1_1_2_2_1_1_1_1_1_1_1_1_1_1_1_2_1_1_1_2_1_1_1_1_1_1_1_1_1_1_1_1_1_1_1_1_2_1_1_1_1_1_1_1_1_1_2_1_1_3_1_1_1_3_1_1_1_1_1_1_1_1_1_1_1_1_1_1_1_1_1_1_1_1_1_1_2_1_1_1_1_1_1_1_1_1_1_1_2_2_1_2_1_1_1_1_1_1_1"/>
    <protectedRange sqref="W17:W34" name="Range1_16_3_1_1_3_2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9:U59 F60:G60" name="Range2_12_5_1_1_1_2_2_1_1_1_1_1_1_1_1_1_1_1_2_1_1_1_2_1_1_1_1_1_1_1_1_1_1_1_1_1_1_1_1_2_1_1_1_1_1_1_1_1_1_2_1_1_3_1_1_1_3_1_1_1_1_1_1_1_1_1_1_1_1_1_1_1_1_1_1_1_1_1_1_2_1_1_1_1_1_1_1_1_1_1_1_2_2_1_2_1_1_1_1_1_1_1_1_1_1_1_1_1"/>
    <protectedRange sqref="S53:T58" name="Range2_12_5_1_1_2_1_1_1_2_1_1_1_1_1_1_1_1_1_1_1_1_1"/>
    <protectedRange sqref="N53:R58" name="Range2_12_1_6_1_1_2_1_1_1_2_1_1_1_1_1_1_1_1_1_1_1_1_1"/>
    <protectedRange sqref="L53:M58" name="Range2_2_12_1_7_1_1_3_1_1_1_2_1_1_1_1_1_1_1_1_1_1_1_1_1"/>
    <protectedRange sqref="J53:K58" name="Range2_2_12_1_4_1_1_1_1_1_1_1_1_1_1_1_1_1_1_1_2_1_1_1_2_1_1_1_1_1_1_1_1_1_1_1_1_1"/>
    <protectedRange sqref="I53:I58" name="Range2_2_12_1_7_1_1_2_2_1_2_2_1_1_1_2_1_1_1_1_1_1_1_1_1_1_1_1_1"/>
    <protectedRange sqref="G53:H58" name="Range2_2_12_1_3_1_2_1_1_1_1_2_1_1_1_1_1_1_1_1_1_1_1_2_1_1_1_2_1_1_1_1_1_1_1_1_1_1_1_1_1"/>
    <protectedRange sqref="F53:F58" name="Range2_2_12_1_3_1_2_1_1_1_1_2_1_1_1_1_1_1_1_1_1_1_1_2_2_1_1_2_1_1_1_1_1_1_1_1_1_1_1_1_1"/>
    <protectedRange sqref="E53:E58" name="Range2_2_12_1_3_1_2_1_1_1_2_1_1_1_1_3_1_1_1_1_1_1_1_1_1_2_2_1_1_2_1_1_1_1_1_1_1_1_1_1_1_1_1"/>
    <protectedRange sqref="B56:B58" name="Range2_12_5_1_1_1_1_1_2_1_1_1_1_1_1_1_1_1_1_1_1_1_1_1_1_1_1_1_1_2_1_1_1_1_1_1_1_1_1_1_1_1_1_3_1_1_1_2_1_1_1_1_1_1_1_1_1_1_1_1_2_1_1_1_1_1_1_1_1_1_1_1_1_1_1_1_1_1_1_1_1_1_1_1_1_1_1_1_1_3_1_2_1_1_1_2_2_1_2_1_1_1_1_1_1_1_1_1_1_1_1_1_1_1_1_1_1_1"/>
    <protectedRange sqref="B59" name="Range2_12_5_1_1_1_2_2_1_1_1_1_1_1_1_1_1_1_1_2_1_1_1_1_1_1_1_1_1_3_1_3_1_2_1_1_1_1_1_1_1_1_1_1_1_1_1_2_1_1_1_1_1_2_1_1_1_1_1_1_1_1_2_1_1_3_1_1_1_2_1_1_1_1_1_1_1_1_1_1_1_1_1_1_1_1_1_2_1_1_1_1_1_1_1_1_1_1_1_1_1_1_1_1_1_1_1_2_3_1_2_1_1_1_2_2_1_1_2_1_1_1_1__3"/>
    <protectedRange sqref="B60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45" name="Range2_12_5_1_1_1_2_1_1_1_1_1_1_1_1_1_1_1_2_1_1_1_1_1_1_1_1_1_1_1_1_1_1_1_1_1_1_1_1_1_1_2_1_1_1_1_1_1_1_1_1_1_1_2_1_1_1_1_2_1_1_1_1_1_1_1_1_1_1_1_2_1_1_1_1_1_1_1_1_1_1_1_1_1_1_3_1_1_1_1_2_1_1_1_1_1_1_1_2_1_1_1_1_1_1_1_1_1_1"/>
    <protectedRange sqref="B44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B46" name="Range2_12_5_1_1_1_2_1_1_1_1_1_1_1_1_1_1_1_2_1_1_1_1_1_1_1_1_1_1_1_1_1_1_1_1_1_1_1_1_1_1_2_1_1_1_1_1_1_1_1_1_1_1_2_1_1_1_1_2_1_1_1_1_1_1_1_1_1_1_1_2_1_1_1_1_1_1_1_1_1_1_1_1_1_1_1_1_1_1_1_1_1_1_1_2_1_1_1_1_1_1_1_2_1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1193" priority="25" operator="containsText" text="N/A">
      <formula>NOT(ISERROR(SEARCH("N/A",X11)))</formula>
    </cfRule>
    <cfRule type="cellIs" dxfId="1192" priority="39" operator="equal">
      <formula>0</formula>
    </cfRule>
  </conditionalFormatting>
  <conditionalFormatting sqref="AC11:AE34 X11:Y34 AA11:AA34">
    <cfRule type="cellIs" dxfId="1191" priority="38" operator="greaterThanOrEqual">
      <formula>1185</formula>
    </cfRule>
  </conditionalFormatting>
  <conditionalFormatting sqref="AC11:AE34 X11:Y34 AA11:AA34">
    <cfRule type="cellIs" dxfId="1190" priority="37" operator="between">
      <formula>0.1</formula>
      <formula>1184</formula>
    </cfRule>
  </conditionalFormatting>
  <conditionalFormatting sqref="X8">
    <cfRule type="cellIs" dxfId="1189" priority="36" operator="equal">
      <formula>0</formula>
    </cfRule>
  </conditionalFormatting>
  <conditionalFormatting sqref="X8">
    <cfRule type="cellIs" dxfId="1188" priority="35" operator="greaterThan">
      <formula>1179</formula>
    </cfRule>
  </conditionalFormatting>
  <conditionalFormatting sqref="X8">
    <cfRule type="cellIs" dxfId="1187" priority="34" operator="greaterThan">
      <formula>99</formula>
    </cfRule>
  </conditionalFormatting>
  <conditionalFormatting sqref="X8">
    <cfRule type="cellIs" dxfId="1186" priority="33" operator="greaterThan">
      <formula>0.99</formula>
    </cfRule>
  </conditionalFormatting>
  <conditionalFormatting sqref="AB8">
    <cfRule type="cellIs" dxfId="1185" priority="32" operator="equal">
      <formula>0</formula>
    </cfRule>
  </conditionalFormatting>
  <conditionalFormatting sqref="AB8">
    <cfRule type="cellIs" dxfId="1184" priority="31" operator="greaterThan">
      <formula>1179</formula>
    </cfRule>
  </conditionalFormatting>
  <conditionalFormatting sqref="AB8">
    <cfRule type="cellIs" dxfId="1183" priority="30" operator="greaterThan">
      <formula>99</formula>
    </cfRule>
  </conditionalFormatting>
  <conditionalFormatting sqref="AB8">
    <cfRule type="cellIs" dxfId="1182" priority="29" operator="greaterThan">
      <formula>0.99</formula>
    </cfRule>
  </conditionalFormatting>
  <conditionalFormatting sqref="AI11:AI34">
    <cfRule type="cellIs" dxfId="1181" priority="28" operator="greaterThan">
      <formula>$AI$8</formula>
    </cfRule>
  </conditionalFormatting>
  <conditionalFormatting sqref="AH11:AH34">
    <cfRule type="cellIs" dxfId="1180" priority="26" operator="greaterThan">
      <formula>$AH$8</formula>
    </cfRule>
    <cfRule type="cellIs" dxfId="1179" priority="27" operator="greaterThan">
      <formula>$AH$8</formula>
    </cfRule>
  </conditionalFormatting>
  <conditionalFormatting sqref="AB11:AB34">
    <cfRule type="containsText" dxfId="1178" priority="21" operator="containsText" text="N/A">
      <formula>NOT(ISERROR(SEARCH("N/A",AB11)))</formula>
    </cfRule>
    <cfRule type="cellIs" dxfId="1177" priority="24" operator="equal">
      <formula>0</formula>
    </cfRule>
  </conditionalFormatting>
  <conditionalFormatting sqref="AB11:AB34">
    <cfRule type="cellIs" dxfId="1176" priority="23" operator="greaterThanOrEqual">
      <formula>1185</formula>
    </cfRule>
  </conditionalFormatting>
  <conditionalFormatting sqref="AB11:AB34">
    <cfRule type="cellIs" dxfId="1175" priority="22" operator="between">
      <formula>0.1</formula>
      <formula>1184</formula>
    </cfRule>
  </conditionalFormatting>
  <conditionalFormatting sqref="AN11:AO11 AO12:AO34 AN12:AN35">
    <cfRule type="cellIs" dxfId="1174" priority="20" operator="equal">
      <formula>0</formula>
    </cfRule>
  </conditionalFormatting>
  <conditionalFormatting sqref="AN11:AO11 AO12:AO34 AN12:AN35">
    <cfRule type="cellIs" dxfId="1173" priority="19" operator="greaterThan">
      <formula>1179</formula>
    </cfRule>
  </conditionalFormatting>
  <conditionalFormatting sqref="AN11:AO11 AO12:AO34 AN12:AN35">
    <cfRule type="cellIs" dxfId="1172" priority="18" operator="greaterThan">
      <formula>99</formula>
    </cfRule>
  </conditionalFormatting>
  <conditionalFormatting sqref="AN11:AO11 AO12:AO34 AN12:AN35">
    <cfRule type="cellIs" dxfId="1171" priority="17" operator="greaterThan">
      <formula>0.99</formula>
    </cfRule>
  </conditionalFormatting>
  <conditionalFormatting sqref="AQ11:AQ34">
    <cfRule type="cellIs" dxfId="1170" priority="16" operator="equal">
      <formula>0</formula>
    </cfRule>
  </conditionalFormatting>
  <conditionalFormatting sqref="AQ11:AQ34">
    <cfRule type="cellIs" dxfId="1169" priority="15" operator="greaterThan">
      <formula>1179</formula>
    </cfRule>
  </conditionalFormatting>
  <conditionalFormatting sqref="AQ11:AQ34">
    <cfRule type="cellIs" dxfId="1168" priority="14" operator="greaterThan">
      <formula>99</formula>
    </cfRule>
  </conditionalFormatting>
  <conditionalFormatting sqref="AQ11:AQ34">
    <cfRule type="cellIs" dxfId="1167" priority="13" operator="greaterThan">
      <formula>0.99</formula>
    </cfRule>
  </conditionalFormatting>
  <conditionalFormatting sqref="Z11:Z34">
    <cfRule type="containsText" dxfId="1166" priority="9" operator="containsText" text="N/A">
      <formula>NOT(ISERROR(SEARCH("N/A",Z11)))</formula>
    </cfRule>
    <cfRule type="cellIs" dxfId="1165" priority="12" operator="equal">
      <formula>0</formula>
    </cfRule>
  </conditionalFormatting>
  <conditionalFormatting sqref="Z11:Z34">
    <cfRule type="cellIs" dxfId="1164" priority="11" operator="greaterThanOrEqual">
      <formula>1185</formula>
    </cfRule>
  </conditionalFormatting>
  <conditionalFormatting sqref="Z11:Z34">
    <cfRule type="cellIs" dxfId="1163" priority="10" operator="between">
      <formula>0.1</formula>
      <formula>1184</formula>
    </cfRule>
  </conditionalFormatting>
  <conditionalFormatting sqref="AJ11:AN35">
    <cfRule type="cellIs" dxfId="1162" priority="8" operator="equal">
      <formula>0</formula>
    </cfRule>
  </conditionalFormatting>
  <conditionalFormatting sqref="AJ11:AN35">
    <cfRule type="cellIs" dxfId="1161" priority="7" operator="greaterThan">
      <formula>1179</formula>
    </cfRule>
  </conditionalFormatting>
  <conditionalFormatting sqref="AJ11:AN35">
    <cfRule type="cellIs" dxfId="1160" priority="6" operator="greaterThan">
      <formula>99</formula>
    </cfRule>
  </conditionalFormatting>
  <conditionalFormatting sqref="AJ11:AN35">
    <cfRule type="cellIs" dxfId="1159" priority="5" operator="greaterThan">
      <formula>0.99</formula>
    </cfRule>
  </conditionalFormatting>
  <conditionalFormatting sqref="AP11:AP34">
    <cfRule type="cellIs" dxfId="1158" priority="4" operator="equal">
      <formula>0</formula>
    </cfRule>
  </conditionalFormatting>
  <conditionalFormatting sqref="AP11:AP34">
    <cfRule type="cellIs" dxfId="1157" priority="3" operator="greaterThan">
      <formula>1179</formula>
    </cfRule>
  </conditionalFormatting>
  <conditionalFormatting sqref="AP11:AP34">
    <cfRule type="cellIs" dxfId="1156" priority="2" operator="greaterThan">
      <formula>99</formula>
    </cfRule>
  </conditionalFormatting>
  <conditionalFormatting sqref="AP11:AP34">
    <cfRule type="cellIs" dxfId="1155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5"/>
  <sheetViews>
    <sheetView topLeftCell="A10" zoomScaleNormal="100" workbookViewId="0">
      <selection activeCell="B51" sqref="B51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126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193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96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96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42449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26844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194" t="s">
        <v>51</v>
      </c>
      <c r="V9" s="194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92" t="s">
        <v>55</v>
      </c>
      <c r="AG9" s="192" t="s">
        <v>56</v>
      </c>
      <c r="AH9" s="247" t="s">
        <v>57</v>
      </c>
      <c r="AI9" s="262" t="s">
        <v>58</v>
      </c>
      <c r="AJ9" s="194" t="s">
        <v>59</v>
      </c>
      <c r="AK9" s="194" t="s">
        <v>60</v>
      </c>
      <c r="AL9" s="194" t="s">
        <v>61</v>
      </c>
      <c r="AM9" s="194" t="s">
        <v>62</v>
      </c>
      <c r="AN9" s="194" t="s">
        <v>63</v>
      </c>
      <c r="AO9" s="194" t="s">
        <v>64</v>
      </c>
      <c r="AP9" s="194" t="s">
        <v>65</v>
      </c>
      <c r="AQ9" s="245" t="s">
        <v>66</v>
      </c>
      <c r="AR9" s="194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94" t="s">
        <v>72</v>
      </c>
      <c r="C10" s="194" t="s">
        <v>73</v>
      </c>
      <c r="D10" s="194" t="s">
        <v>74</v>
      </c>
      <c r="E10" s="194" t="s">
        <v>75</v>
      </c>
      <c r="F10" s="194" t="s">
        <v>74</v>
      </c>
      <c r="G10" s="194" t="s">
        <v>75</v>
      </c>
      <c r="H10" s="241"/>
      <c r="I10" s="194" t="s">
        <v>75</v>
      </c>
      <c r="J10" s="194" t="s">
        <v>75</v>
      </c>
      <c r="K10" s="194" t="s">
        <v>75</v>
      </c>
      <c r="L10" s="28" t="s">
        <v>29</v>
      </c>
      <c r="M10" s="244"/>
      <c r="N10" s="28" t="s">
        <v>29</v>
      </c>
      <c r="O10" s="246"/>
      <c r="P10" s="246"/>
      <c r="Q10" s="1">
        <f>'MAR 19'!Q34</f>
        <v>74912183</v>
      </c>
      <c r="R10" s="255"/>
      <c r="S10" s="256"/>
      <c r="T10" s="257"/>
      <c r="U10" s="194" t="s">
        <v>75</v>
      </c>
      <c r="V10" s="194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19'!$AG$34</f>
        <v>44957228</v>
      </c>
      <c r="AH10" s="247"/>
      <c r="AI10" s="263"/>
      <c r="AJ10" s="194" t="s">
        <v>84</v>
      </c>
      <c r="AK10" s="194" t="s">
        <v>84</v>
      </c>
      <c r="AL10" s="194" t="s">
        <v>84</v>
      </c>
      <c r="AM10" s="194" t="s">
        <v>84</v>
      </c>
      <c r="AN10" s="194" t="s">
        <v>84</v>
      </c>
      <c r="AO10" s="194" t="s">
        <v>84</v>
      </c>
      <c r="AP10" s="1">
        <f>'MAR 19'!$AP$34</f>
        <v>10474964</v>
      </c>
      <c r="AQ10" s="246"/>
      <c r="AR10" s="195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8</v>
      </c>
      <c r="E11" s="41">
        <f t="shared" ref="E11:E34" si="0">D11/1.42</f>
        <v>5.6338028169014089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124</v>
      </c>
      <c r="P11" s="111">
        <v>100</v>
      </c>
      <c r="Q11" s="111">
        <v>74916365</v>
      </c>
      <c r="R11" s="46">
        <f>IF(ISBLANK(Q11),"-",Q11-Q10)</f>
        <v>4182</v>
      </c>
      <c r="S11" s="47">
        <f>R11*24/1000</f>
        <v>100.36799999999999</v>
      </c>
      <c r="T11" s="47">
        <f>R11/1000</f>
        <v>4.1820000000000004</v>
      </c>
      <c r="U11" s="112">
        <v>5.6</v>
      </c>
      <c r="V11" s="112">
        <f t="shared" ref="V11:V34" si="1">U11</f>
        <v>5.6</v>
      </c>
      <c r="W11" s="113" t="s">
        <v>124</v>
      </c>
      <c r="X11" s="115">
        <v>0</v>
      </c>
      <c r="Y11" s="115">
        <v>0</v>
      </c>
      <c r="Z11" s="115">
        <v>1026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44957972</v>
      </c>
      <c r="AH11" s="49">
        <f>IF(ISBLANK(AG11),"-",AG11-AG10)</f>
        <v>744</v>
      </c>
      <c r="AI11" s="50">
        <f>AH11/T11</f>
        <v>177.90530846484933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0.5</v>
      </c>
      <c r="AP11" s="115">
        <v>10476175</v>
      </c>
      <c r="AQ11" s="115">
        <f t="shared" ref="AQ11:AQ34" si="2">AP11-AP10</f>
        <v>1211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8</v>
      </c>
      <c r="E12" s="41">
        <f t="shared" si="0"/>
        <v>5.6338028169014089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126</v>
      </c>
      <c r="P12" s="111">
        <v>95</v>
      </c>
      <c r="Q12" s="111">
        <v>74920502</v>
      </c>
      <c r="R12" s="46">
        <f t="shared" ref="R12:R34" si="5">IF(ISBLANK(Q12),"-",Q12-Q11)</f>
        <v>4137</v>
      </c>
      <c r="S12" s="47">
        <f t="shared" ref="S12:S34" si="6">R12*24/1000</f>
        <v>99.287999999999997</v>
      </c>
      <c r="T12" s="47">
        <f t="shared" ref="T12:T34" si="7">R12/1000</f>
        <v>4.1369999999999996</v>
      </c>
      <c r="U12" s="112">
        <v>6.6</v>
      </c>
      <c r="V12" s="112">
        <f t="shared" si="1"/>
        <v>6.6</v>
      </c>
      <c r="W12" s="113" t="s">
        <v>124</v>
      </c>
      <c r="X12" s="115">
        <v>0</v>
      </c>
      <c r="Y12" s="115">
        <v>0</v>
      </c>
      <c r="Z12" s="115">
        <v>996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44958708</v>
      </c>
      <c r="AH12" s="49">
        <f>IF(ISBLANK(AG12),"-",AG12-AG11)</f>
        <v>736</v>
      </c>
      <c r="AI12" s="50">
        <f t="shared" ref="AI12:AI34" si="8">AH12/T12</f>
        <v>177.90669567319316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0.5</v>
      </c>
      <c r="AP12" s="115">
        <v>10477437</v>
      </c>
      <c r="AQ12" s="115">
        <f t="shared" si="2"/>
        <v>1262</v>
      </c>
      <c r="AR12" s="118">
        <v>1.1299999999999999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10</v>
      </c>
      <c r="E13" s="41">
        <f t="shared" si="0"/>
        <v>7.042253521126761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126</v>
      </c>
      <c r="P13" s="111">
        <v>98</v>
      </c>
      <c r="Q13" s="111">
        <v>74924522</v>
      </c>
      <c r="R13" s="46">
        <f t="shared" si="5"/>
        <v>4020</v>
      </c>
      <c r="S13" s="47">
        <f t="shared" si="6"/>
        <v>96.48</v>
      </c>
      <c r="T13" s="47">
        <f t="shared" si="7"/>
        <v>4.0199999999999996</v>
      </c>
      <c r="U13" s="112">
        <v>7.7</v>
      </c>
      <c r="V13" s="112">
        <f t="shared" si="1"/>
        <v>7.7</v>
      </c>
      <c r="W13" s="113" t="s">
        <v>124</v>
      </c>
      <c r="X13" s="115">
        <v>0</v>
      </c>
      <c r="Y13" s="115">
        <v>0</v>
      </c>
      <c r="Z13" s="115">
        <v>977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44959420</v>
      </c>
      <c r="AH13" s="49">
        <f>IF(ISBLANK(AG13),"-",AG13-AG12)</f>
        <v>712</v>
      </c>
      <c r="AI13" s="50">
        <f t="shared" si="8"/>
        <v>177.11442786069654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0.5</v>
      </c>
      <c r="AP13" s="115">
        <v>10478244</v>
      </c>
      <c r="AQ13" s="115">
        <f t="shared" si="2"/>
        <v>807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10</v>
      </c>
      <c r="E14" s="41">
        <f t="shared" si="0"/>
        <v>7.042253521126761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112</v>
      </c>
      <c r="P14" s="111">
        <v>94</v>
      </c>
      <c r="Q14" s="111">
        <v>74928684</v>
      </c>
      <c r="R14" s="46">
        <f t="shared" si="5"/>
        <v>4162</v>
      </c>
      <c r="S14" s="47">
        <f t="shared" si="6"/>
        <v>99.888000000000005</v>
      </c>
      <c r="T14" s="47">
        <f t="shared" si="7"/>
        <v>4.1619999999999999</v>
      </c>
      <c r="U14" s="112">
        <v>8.5</v>
      </c>
      <c r="V14" s="112">
        <f t="shared" si="1"/>
        <v>8.5</v>
      </c>
      <c r="W14" s="113" t="s">
        <v>124</v>
      </c>
      <c r="X14" s="115">
        <v>0</v>
      </c>
      <c r="Y14" s="115">
        <v>0</v>
      </c>
      <c r="Z14" s="115">
        <v>977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44960140</v>
      </c>
      <c r="AH14" s="49">
        <f t="shared" ref="AH14:AH34" si="9">IF(ISBLANK(AG14),"-",AG14-AG13)</f>
        <v>720</v>
      </c>
      <c r="AI14" s="50">
        <f t="shared" si="8"/>
        <v>172.99375300336376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0.5</v>
      </c>
      <c r="AP14" s="115">
        <v>10478976</v>
      </c>
      <c r="AQ14" s="115">
        <f t="shared" si="2"/>
        <v>732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11</v>
      </c>
      <c r="E15" s="41">
        <f t="shared" si="0"/>
        <v>7.746478873239437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122</v>
      </c>
      <c r="P15" s="111">
        <v>101</v>
      </c>
      <c r="Q15" s="111">
        <v>74932586</v>
      </c>
      <c r="R15" s="46">
        <f t="shared" si="5"/>
        <v>3902</v>
      </c>
      <c r="S15" s="47">
        <f t="shared" si="6"/>
        <v>93.647999999999996</v>
      </c>
      <c r="T15" s="47">
        <f t="shared" si="7"/>
        <v>3.9020000000000001</v>
      </c>
      <c r="U15" s="112">
        <v>9.1999999999999993</v>
      </c>
      <c r="V15" s="112">
        <f t="shared" si="1"/>
        <v>9.1999999999999993</v>
      </c>
      <c r="W15" s="113" t="s">
        <v>124</v>
      </c>
      <c r="X15" s="115">
        <v>0</v>
      </c>
      <c r="Y15" s="115">
        <v>0</v>
      </c>
      <c r="Z15" s="115">
        <v>966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44960820</v>
      </c>
      <c r="AH15" s="49">
        <f t="shared" si="9"/>
        <v>680</v>
      </c>
      <c r="AI15" s="50">
        <f t="shared" si="8"/>
        <v>174.26960533059969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0.5</v>
      </c>
      <c r="AP15" s="115">
        <v>10479638</v>
      </c>
      <c r="AQ15" s="115">
        <f t="shared" si="2"/>
        <v>662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15</v>
      </c>
      <c r="E16" s="41">
        <f t="shared" si="0"/>
        <v>10.563380281690142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124</v>
      </c>
      <c r="P16" s="111">
        <v>121</v>
      </c>
      <c r="Q16" s="111">
        <v>74937501</v>
      </c>
      <c r="R16" s="46">
        <f t="shared" si="5"/>
        <v>4915</v>
      </c>
      <c r="S16" s="47">
        <f t="shared" si="6"/>
        <v>117.96</v>
      </c>
      <c r="T16" s="47">
        <f t="shared" si="7"/>
        <v>4.915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1148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44961672</v>
      </c>
      <c r="AH16" s="49">
        <f t="shared" si="9"/>
        <v>852</v>
      </c>
      <c r="AI16" s="50">
        <f t="shared" si="8"/>
        <v>173.3468972533062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10479638</v>
      </c>
      <c r="AQ16" s="115">
        <v>0</v>
      </c>
      <c r="AR16" s="53">
        <v>1.34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9</v>
      </c>
      <c r="E17" s="41">
        <f t="shared" si="0"/>
        <v>6.3380281690140849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144</v>
      </c>
      <c r="P17" s="111">
        <v>138</v>
      </c>
      <c r="Q17" s="111">
        <v>74943202</v>
      </c>
      <c r="R17" s="46">
        <f t="shared" si="5"/>
        <v>5701</v>
      </c>
      <c r="S17" s="47">
        <f t="shared" si="6"/>
        <v>136.82400000000001</v>
      </c>
      <c r="T17" s="47">
        <f t="shared" si="7"/>
        <v>5.7009999999999996</v>
      </c>
      <c r="U17" s="112">
        <v>9.5</v>
      </c>
      <c r="V17" s="112">
        <f t="shared" si="1"/>
        <v>9.5</v>
      </c>
      <c r="W17" s="113" t="s">
        <v>231</v>
      </c>
      <c r="X17" s="115">
        <v>0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44962876</v>
      </c>
      <c r="AH17" s="49">
        <f t="shared" si="9"/>
        <v>1204</v>
      </c>
      <c r="AI17" s="50">
        <f t="shared" si="8"/>
        <v>211.19101911945273</v>
      </c>
      <c r="AJ17" s="98">
        <v>0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10479638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9</v>
      </c>
      <c r="E18" s="41">
        <f t="shared" si="0"/>
        <v>6.3380281690140849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144</v>
      </c>
      <c r="P18" s="111">
        <v>145</v>
      </c>
      <c r="Q18" s="111">
        <v>74949250</v>
      </c>
      <c r="R18" s="46">
        <f t="shared" si="5"/>
        <v>6048</v>
      </c>
      <c r="S18" s="47">
        <f t="shared" si="6"/>
        <v>145.15199999999999</v>
      </c>
      <c r="T18" s="47">
        <f t="shared" si="7"/>
        <v>6.048</v>
      </c>
      <c r="U18" s="112">
        <v>9.4</v>
      </c>
      <c r="V18" s="112">
        <f t="shared" si="1"/>
        <v>9.4</v>
      </c>
      <c r="W18" s="113" t="s">
        <v>130</v>
      </c>
      <c r="X18" s="115">
        <v>976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44964220</v>
      </c>
      <c r="AH18" s="49">
        <f t="shared" si="9"/>
        <v>1344</v>
      </c>
      <c r="AI18" s="50">
        <f t="shared" si="8"/>
        <v>222.22222222222223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10479638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8</v>
      </c>
      <c r="E19" s="41">
        <f t="shared" si="0"/>
        <v>5.6338028169014089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140</v>
      </c>
      <c r="P19" s="111">
        <v>146</v>
      </c>
      <c r="Q19" s="111">
        <v>74955427</v>
      </c>
      <c r="R19" s="46">
        <f t="shared" si="5"/>
        <v>6177</v>
      </c>
      <c r="S19" s="47">
        <f t="shared" si="6"/>
        <v>148.24799999999999</v>
      </c>
      <c r="T19" s="47">
        <f t="shared" si="7"/>
        <v>6.1769999999999996</v>
      </c>
      <c r="U19" s="112">
        <v>9.1</v>
      </c>
      <c r="V19" s="112">
        <v>9.1</v>
      </c>
      <c r="W19" s="113" t="s">
        <v>130</v>
      </c>
      <c r="X19" s="115">
        <v>1016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44965572</v>
      </c>
      <c r="AH19" s="49">
        <f t="shared" si="9"/>
        <v>1352</v>
      </c>
      <c r="AI19" s="50">
        <f t="shared" si="8"/>
        <v>218.87647725433061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10479638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9</v>
      </c>
      <c r="E20" s="41">
        <f t="shared" si="0"/>
        <v>6.3380281690140849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139</v>
      </c>
      <c r="P20" s="111">
        <v>150</v>
      </c>
      <c r="Q20" s="111">
        <v>74961721</v>
      </c>
      <c r="R20" s="46">
        <f t="shared" si="5"/>
        <v>6294</v>
      </c>
      <c r="S20" s="47">
        <f t="shared" si="6"/>
        <v>151.05600000000001</v>
      </c>
      <c r="T20" s="47">
        <f t="shared" si="7"/>
        <v>6.2939999999999996</v>
      </c>
      <c r="U20" s="112">
        <v>8.6</v>
      </c>
      <c r="V20" s="112">
        <f t="shared" si="1"/>
        <v>8.6</v>
      </c>
      <c r="W20" s="113" t="s">
        <v>130</v>
      </c>
      <c r="X20" s="115">
        <v>1047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44966968</v>
      </c>
      <c r="AH20" s="49">
        <f t="shared" si="9"/>
        <v>1396</v>
      </c>
      <c r="AI20" s="50">
        <f t="shared" si="8"/>
        <v>221.79853829043535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10479638</v>
      </c>
      <c r="AQ20" s="115">
        <f t="shared" si="2"/>
        <v>0</v>
      </c>
      <c r="AR20" s="53">
        <v>1.05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7</v>
      </c>
      <c r="E21" s="41">
        <f t="shared" si="0"/>
        <v>4.9295774647887329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138</v>
      </c>
      <c r="P21" s="111">
        <v>149</v>
      </c>
      <c r="Q21" s="111">
        <v>74967930</v>
      </c>
      <c r="R21" s="46">
        <f t="shared" si="5"/>
        <v>6209</v>
      </c>
      <c r="S21" s="47">
        <f t="shared" si="6"/>
        <v>149.01599999999999</v>
      </c>
      <c r="T21" s="47">
        <f t="shared" si="7"/>
        <v>6.2089999999999996</v>
      </c>
      <c r="U21" s="112">
        <v>8</v>
      </c>
      <c r="V21" s="112">
        <v>6.5</v>
      </c>
      <c r="W21" s="113" t="s">
        <v>130</v>
      </c>
      <c r="X21" s="115">
        <v>1047</v>
      </c>
      <c r="Y21" s="115">
        <v>0</v>
      </c>
      <c r="Z21" s="115">
        <v>1187</v>
      </c>
      <c r="AA21" s="115">
        <v>1185</v>
      </c>
      <c r="AB21" s="115">
        <v>1186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44968340</v>
      </c>
      <c r="AH21" s="49">
        <f t="shared" si="9"/>
        <v>1372</v>
      </c>
      <c r="AI21" s="50">
        <f t="shared" si="8"/>
        <v>220.9695603156708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10479638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7</v>
      </c>
      <c r="E22" s="41">
        <f t="shared" si="0"/>
        <v>4.9295774647887329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140</v>
      </c>
      <c r="P22" s="111">
        <v>151</v>
      </c>
      <c r="Q22" s="111">
        <v>74974077</v>
      </c>
      <c r="R22" s="46">
        <f t="shared" si="5"/>
        <v>6147</v>
      </c>
      <c r="S22" s="47">
        <f t="shared" si="6"/>
        <v>147.52799999999999</v>
      </c>
      <c r="T22" s="47">
        <f t="shared" si="7"/>
        <v>6.1470000000000002</v>
      </c>
      <c r="U22" s="112">
        <v>7.5</v>
      </c>
      <c r="V22" s="112">
        <f t="shared" si="1"/>
        <v>7.5</v>
      </c>
      <c r="W22" s="113" t="s">
        <v>130</v>
      </c>
      <c r="X22" s="115">
        <v>1026</v>
      </c>
      <c r="Y22" s="115">
        <v>0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44969716</v>
      </c>
      <c r="AH22" s="49">
        <f t="shared" si="9"/>
        <v>1376</v>
      </c>
      <c r="AI22" s="50">
        <f t="shared" si="8"/>
        <v>223.84903204815356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10479638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6</v>
      </c>
      <c r="E23" s="41">
        <f t="shared" si="0"/>
        <v>4.2253521126760569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133</v>
      </c>
      <c r="P23" s="111">
        <v>146</v>
      </c>
      <c r="Q23" s="111">
        <v>74980185</v>
      </c>
      <c r="R23" s="46">
        <f t="shared" si="5"/>
        <v>6108</v>
      </c>
      <c r="S23" s="47">
        <f t="shared" si="6"/>
        <v>146.59200000000001</v>
      </c>
      <c r="T23" s="47">
        <f t="shared" si="7"/>
        <v>6.1079999999999997</v>
      </c>
      <c r="U23" s="112">
        <v>7.1</v>
      </c>
      <c r="V23" s="112">
        <f t="shared" si="1"/>
        <v>7.1</v>
      </c>
      <c r="W23" s="113" t="s">
        <v>130</v>
      </c>
      <c r="X23" s="115">
        <v>1027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44971116</v>
      </c>
      <c r="AH23" s="49">
        <f t="shared" si="9"/>
        <v>1400</v>
      </c>
      <c r="AI23" s="50">
        <f t="shared" si="8"/>
        <v>229.20759659463002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10479638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5</v>
      </c>
      <c r="E24" s="41">
        <f t="shared" si="0"/>
        <v>3.5211267605633805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133</v>
      </c>
      <c r="P24" s="111">
        <v>143</v>
      </c>
      <c r="Q24" s="111">
        <v>74986037</v>
      </c>
      <c r="R24" s="46">
        <f t="shared" si="5"/>
        <v>5852</v>
      </c>
      <c r="S24" s="47">
        <f t="shared" si="6"/>
        <v>140.44800000000001</v>
      </c>
      <c r="T24" s="47">
        <f t="shared" si="7"/>
        <v>5.8520000000000003</v>
      </c>
      <c r="U24" s="112">
        <v>6.6</v>
      </c>
      <c r="V24" s="112">
        <f t="shared" si="1"/>
        <v>6.6</v>
      </c>
      <c r="W24" s="113" t="s">
        <v>130</v>
      </c>
      <c r="X24" s="115">
        <v>1047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44972420</v>
      </c>
      <c r="AH24" s="49">
        <f>IF(ISBLANK(AG24),"-",AG24-AG23)</f>
        <v>1304</v>
      </c>
      <c r="AI24" s="50">
        <f t="shared" si="8"/>
        <v>222.82980177717019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10479638</v>
      </c>
      <c r="AQ24" s="115">
        <f t="shared" si="2"/>
        <v>0</v>
      </c>
      <c r="AR24" s="53">
        <v>1.1599999999999999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5</v>
      </c>
      <c r="E25" s="41">
        <f t="shared" si="0"/>
        <v>3.5211267605633805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132</v>
      </c>
      <c r="P25" s="111">
        <v>142</v>
      </c>
      <c r="Q25" s="111">
        <v>74991915</v>
      </c>
      <c r="R25" s="46">
        <f t="shared" si="5"/>
        <v>5878</v>
      </c>
      <c r="S25" s="47">
        <f t="shared" si="6"/>
        <v>141.072</v>
      </c>
      <c r="T25" s="47">
        <f t="shared" si="7"/>
        <v>5.8780000000000001</v>
      </c>
      <c r="U25" s="112">
        <v>6.1</v>
      </c>
      <c r="V25" s="112">
        <f t="shared" si="1"/>
        <v>6.1</v>
      </c>
      <c r="W25" s="113" t="s">
        <v>130</v>
      </c>
      <c r="X25" s="115">
        <v>1047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44973764</v>
      </c>
      <c r="AH25" s="49">
        <f t="shared" si="9"/>
        <v>1344</v>
      </c>
      <c r="AI25" s="50">
        <f t="shared" si="8"/>
        <v>228.64920040830214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10479638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5</v>
      </c>
      <c r="E26" s="41">
        <f t="shared" si="0"/>
        <v>3.5211267605633805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130</v>
      </c>
      <c r="P26" s="111">
        <v>140</v>
      </c>
      <c r="Q26" s="111">
        <v>74997784</v>
      </c>
      <c r="R26" s="46">
        <f t="shared" si="5"/>
        <v>5869</v>
      </c>
      <c r="S26" s="47">
        <f t="shared" si="6"/>
        <v>140.85599999999999</v>
      </c>
      <c r="T26" s="47">
        <f t="shared" si="7"/>
        <v>5.8689999999999998</v>
      </c>
      <c r="U26" s="112">
        <v>5.8</v>
      </c>
      <c r="V26" s="112">
        <f t="shared" si="1"/>
        <v>5.8</v>
      </c>
      <c r="W26" s="113" t="s">
        <v>130</v>
      </c>
      <c r="X26" s="115">
        <v>1067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44975108</v>
      </c>
      <c r="AH26" s="49">
        <f t="shared" si="9"/>
        <v>1344</v>
      </c>
      <c r="AI26" s="50">
        <f t="shared" si="8"/>
        <v>228.99982961322203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10479638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131</v>
      </c>
      <c r="P27" s="111">
        <v>143</v>
      </c>
      <c r="Q27" s="111">
        <v>75003663</v>
      </c>
      <c r="R27" s="46">
        <f t="shared" si="5"/>
        <v>5879</v>
      </c>
      <c r="S27" s="47">
        <f t="shared" si="6"/>
        <v>141.096</v>
      </c>
      <c r="T27" s="47">
        <f t="shared" si="7"/>
        <v>5.8789999999999996</v>
      </c>
      <c r="U27" s="112">
        <v>5.4</v>
      </c>
      <c r="V27" s="112">
        <f t="shared" si="1"/>
        <v>5.4</v>
      </c>
      <c r="W27" s="113" t="s">
        <v>130</v>
      </c>
      <c r="X27" s="115">
        <v>1067</v>
      </c>
      <c r="Y27" s="115">
        <v>0</v>
      </c>
      <c r="Z27" s="115">
        <v>1187</v>
      </c>
      <c r="AA27" s="115">
        <v>1185</v>
      </c>
      <c r="AB27" s="115">
        <v>1186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44976452</v>
      </c>
      <c r="AH27" s="49">
        <f t="shared" si="9"/>
        <v>1344</v>
      </c>
      <c r="AI27" s="50">
        <f t="shared" si="8"/>
        <v>228.61030787548904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10479638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135</v>
      </c>
      <c r="P28" s="111">
        <v>146</v>
      </c>
      <c r="Q28" s="111">
        <v>75009583</v>
      </c>
      <c r="R28" s="46">
        <f t="shared" si="5"/>
        <v>5920</v>
      </c>
      <c r="S28" s="47">
        <f t="shared" si="6"/>
        <v>142.08000000000001</v>
      </c>
      <c r="T28" s="47">
        <f t="shared" si="7"/>
        <v>5.92</v>
      </c>
      <c r="U28" s="112">
        <v>4.9000000000000004</v>
      </c>
      <c r="V28" s="112">
        <f t="shared" si="1"/>
        <v>4.9000000000000004</v>
      </c>
      <c r="W28" s="113" t="s">
        <v>130</v>
      </c>
      <c r="X28" s="115">
        <v>1016</v>
      </c>
      <c r="Y28" s="115">
        <v>0</v>
      </c>
      <c r="Z28" s="115">
        <v>1187</v>
      </c>
      <c r="AA28" s="115">
        <v>1185</v>
      </c>
      <c r="AB28" s="115">
        <v>1186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44977800</v>
      </c>
      <c r="AH28" s="49">
        <f t="shared" si="9"/>
        <v>1348</v>
      </c>
      <c r="AI28" s="50">
        <f t="shared" si="8"/>
        <v>227.70270270270271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10479638</v>
      </c>
      <c r="AQ28" s="115">
        <f t="shared" si="2"/>
        <v>0</v>
      </c>
      <c r="AR28" s="53">
        <v>1.02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134</v>
      </c>
      <c r="P29" s="111">
        <v>136</v>
      </c>
      <c r="Q29" s="111">
        <v>75015541</v>
      </c>
      <c r="R29" s="46">
        <f t="shared" si="5"/>
        <v>5958</v>
      </c>
      <c r="S29" s="47">
        <f t="shared" si="6"/>
        <v>142.99199999999999</v>
      </c>
      <c r="T29" s="47">
        <f t="shared" si="7"/>
        <v>5.9580000000000002</v>
      </c>
      <c r="U29" s="112">
        <v>4.5999999999999996</v>
      </c>
      <c r="V29" s="112">
        <f t="shared" si="1"/>
        <v>4.5999999999999996</v>
      </c>
      <c r="W29" s="113" t="s">
        <v>130</v>
      </c>
      <c r="X29" s="115">
        <v>1016</v>
      </c>
      <c r="Y29" s="115">
        <v>0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44979140</v>
      </c>
      <c r="AH29" s="49">
        <f t="shared" si="9"/>
        <v>1340</v>
      </c>
      <c r="AI29" s="50">
        <f t="shared" si="8"/>
        <v>224.90768714333669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10479638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6</v>
      </c>
      <c r="E30" s="41">
        <f t="shared" si="0"/>
        <v>4.2253521126760569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118</v>
      </c>
      <c r="P30" s="111">
        <v>129</v>
      </c>
      <c r="Q30" s="111">
        <v>75021059</v>
      </c>
      <c r="R30" s="46">
        <f t="shared" si="5"/>
        <v>5518</v>
      </c>
      <c r="S30" s="47">
        <f t="shared" si="6"/>
        <v>132.43199999999999</v>
      </c>
      <c r="T30" s="47">
        <f t="shared" si="7"/>
        <v>5.5179999999999998</v>
      </c>
      <c r="U30" s="112">
        <v>3.9</v>
      </c>
      <c r="V30" s="112">
        <f t="shared" si="1"/>
        <v>3.9</v>
      </c>
      <c r="W30" s="113" t="s">
        <v>135</v>
      </c>
      <c r="X30" s="115">
        <v>1058</v>
      </c>
      <c r="Y30" s="115">
        <v>0</v>
      </c>
      <c r="Z30" s="115">
        <v>0</v>
      </c>
      <c r="AA30" s="115">
        <v>1185</v>
      </c>
      <c r="AB30" s="115">
        <v>1188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44980260</v>
      </c>
      <c r="AH30" s="49">
        <f t="shared" si="9"/>
        <v>1120</v>
      </c>
      <c r="AI30" s="50">
        <f t="shared" si="8"/>
        <v>202.9720913374411</v>
      </c>
      <c r="AJ30" s="98">
        <v>1</v>
      </c>
      <c r="AK30" s="98">
        <v>0</v>
      </c>
      <c r="AL30" s="98">
        <v>0</v>
      </c>
      <c r="AM30" s="98">
        <v>1</v>
      </c>
      <c r="AN30" s="98">
        <v>1</v>
      </c>
      <c r="AO30" s="98">
        <v>0</v>
      </c>
      <c r="AP30" s="115">
        <v>10479638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8</v>
      </c>
      <c r="E31" s="41">
        <f t="shared" si="0"/>
        <v>5.6338028169014089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117</v>
      </c>
      <c r="P31" s="111">
        <v>133</v>
      </c>
      <c r="Q31" s="111">
        <v>75026615</v>
      </c>
      <c r="R31" s="46">
        <f t="shared" si="5"/>
        <v>5556</v>
      </c>
      <c r="S31" s="47">
        <f t="shared" si="6"/>
        <v>133.34399999999999</v>
      </c>
      <c r="T31" s="47">
        <f t="shared" si="7"/>
        <v>5.556</v>
      </c>
      <c r="U31" s="112">
        <v>3.2</v>
      </c>
      <c r="V31" s="112">
        <f t="shared" si="1"/>
        <v>3.2</v>
      </c>
      <c r="W31" s="113" t="s">
        <v>135</v>
      </c>
      <c r="X31" s="115">
        <v>1057</v>
      </c>
      <c r="Y31" s="115">
        <v>0</v>
      </c>
      <c r="Z31" s="115">
        <v>0</v>
      </c>
      <c r="AA31" s="115">
        <v>1185</v>
      </c>
      <c r="AB31" s="115">
        <v>1188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44981336</v>
      </c>
      <c r="AH31" s="49">
        <f t="shared" si="9"/>
        <v>1076</v>
      </c>
      <c r="AI31" s="50">
        <f t="shared" si="8"/>
        <v>193.66450683945286</v>
      </c>
      <c r="AJ31" s="98">
        <v>1</v>
      </c>
      <c r="AK31" s="98">
        <v>0</v>
      </c>
      <c r="AL31" s="98">
        <v>0</v>
      </c>
      <c r="AM31" s="98">
        <v>1</v>
      </c>
      <c r="AN31" s="98">
        <v>1</v>
      </c>
      <c r="AO31" s="98">
        <v>0</v>
      </c>
      <c r="AP31" s="115">
        <v>10479638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10</v>
      </c>
      <c r="E32" s="41">
        <f t="shared" si="0"/>
        <v>7.042253521126761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115</v>
      </c>
      <c r="P32" s="111">
        <v>129</v>
      </c>
      <c r="Q32" s="111">
        <v>75032132</v>
      </c>
      <c r="R32" s="46">
        <f t="shared" si="5"/>
        <v>5517</v>
      </c>
      <c r="S32" s="47">
        <f t="shared" si="6"/>
        <v>132.40799999999999</v>
      </c>
      <c r="T32" s="47">
        <f t="shared" si="7"/>
        <v>5.5170000000000003</v>
      </c>
      <c r="U32" s="112">
        <v>2.6</v>
      </c>
      <c r="V32" s="112">
        <f t="shared" si="1"/>
        <v>2.6</v>
      </c>
      <c r="W32" s="113" t="s">
        <v>135</v>
      </c>
      <c r="X32" s="115">
        <v>1057</v>
      </c>
      <c r="Y32" s="115">
        <v>0</v>
      </c>
      <c r="Z32" s="115">
        <v>0</v>
      </c>
      <c r="AA32" s="115">
        <v>1185</v>
      </c>
      <c r="AB32" s="115">
        <v>1188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44982420</v>
      </c>
      <c r="AH32" s="49">
        <f t="shared" si="9"/>
        <v>1084</v>
      </c>
      <c r="AI32" s="50">
        <f t="shared" si="8"/>
        <v>196.48359615733187</v>
      </c>
      <c r="AJ32" s="98">
        <v>1</v>
      </c>
      <c r="AK32" s="98">
        <v>0</v>
      </c>
      <c r="AL32" s="98">
        <v>0</v>
      </c>
      <c r="AM32" s="98">
        <v>1</v>
      </c>
      <c r="AN32" s="98">
        <v>1</v>
      </c>
      <c r="AO32" s="98">
        <v>0</v>
      </c>
      <c r="AP32" s="115">
        <v>10479638</v>
      </c>
      <c r="AQ32" s="115">
        <f t="shared" si="2"/>
        <v>0</v>
      </c>
      <c r="AR32" s="53">
        <v>1.05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6</v>
      </c>
      <c r="E33" s="41">
        <f t="shared" si="0"/>
        <v>4.2253521126760569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135</v>
      </c>
      <c r="P33" s="111">
        <v>107</v>
      </c>
      <c r="Q33" s="111">
        <v>75036732</v>
      </c>
      <c r="R33" s="46">
        <f t="shared" si="5"/>
        <v>4600</v>
      </c>
      <c r="S33" s="47">
        <f t="shared" si="6"/>
        <v>110.4</v>
      </c>
      <c r="T33" s="47">
        <f t="shared" si="7"/>
        <v>4.5999999999999996</v>
      </c>
      <c r="U33" s="112">
        <v>3.3</v>
      </c>
      <c r="V33" s="112">
        <f t="shared" si="1"/>
        <v>3.3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1097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44983284</v>
      </c>
      <c r="AH33" s="49">
        <f t="shared" si="9"/>
        <v>864</v>
      </c>
      <c r="AI33" s="50">
        <f t="shared" si="8"/>
        <v>187.82608695652175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0.45</v>
      </c>
      <c r="AP33" s="115">
        <v>10480771</v>
      </c>
      <c r="AQ33" s="115">
        <f t="shared" si="2"/>
        <v>1133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7</v>
      </c>
      <c r="E34" s="41">
        <f t="shared" si="0"/>
        <v>4.9295774647887329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133</v>
      </c>
      <c r="P34" s="111">
        <v>100</v>
      </c>
      <c r="Q34" s="111">
        <v>75041158</v>
      </c>
      <c r="R34" s="46">
        <f t="shared" si="5"/>
        <v>4426</v>
      </c>
      <c r="S34" s="47">
        <f t="shared" si="6"/>
        <v>106.224</v>
      </c>
      <c r="T34" s="47">
        <f t="shared" si="7"/>
        <v>4.4260000000000002</v>
      </c>
      <c r="U34" s="112">
        <v>4.7</v>
      </c>
      <c r="V34" s="112">
        <f t="shared" si="1"/>
        <v>4.7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1028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44984072</v>
      </c>
      <c r="AH34" s="49">
        <f t="shared" si="9"/>
        <v>788</v>
      </c>
      <c r="AI34" s="50">
        <f t="shared" si="8"/>
        <v>178.03886127428828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0.45</v>
      </c>
      <c r="AP34" s="115">
        <v>10481979</v>
      </c>
      <c r="AQ34" s="115">
        <f t="shared" si="2"/>
        <v>1208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128975</v>
      </c>
      <c r="S35" s="65">
        <f>AVERAGE(S11:S34)</f>
        <v>128.97500000000005</v>
      </c>
      <c r="T35" s="65">
        <f>SUM(T11:T34)</f>
        <v>128.97499999999999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26844</v>
      </c>
      <c r="AH35" s="67">
        <f>SUM(AH11:AH34)</f>
        <v>26844</v>
      </c>
      <c r="AI35" s="68">
        <f>$AH$35/$T35</f>
        <v>208.13335917813529</v>
      </c>
      <c r="AJ35" s="98"/>
      <c r="AK35" s="98"/>
      <c r="AL35" s="98"/>
      <c r="AM35" s="98"/>
      <c r="AN35" s="98"/>
      <c r="AO35" s="69"/>
      <c r="AP35" s="70">
        <f>AP34-AP10</f>
        <v>7015</v>
      </c>
      <c r="AQ35" s="71">
        <f>SUM(AQ11:AQ34)</f>
        <v>7015</v>
      </c>
      <c r="AR35" s="72">
        <f>AVERAGE(AR11:AR34)</f>
        <v>1.1249999999999998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8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216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228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8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8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145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230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265" t="s">
        <v>229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206" t="s">
        <v>138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206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144</v>
      </c>
      <c r="C49" s="145"/>
      <c r="D49" s="128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206" t="s">
        <v>141</v>
      </c>
      <c r="C50" s="145"/>
      <c r="D50" s="128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145"/>
      <c r="D51" s="128"/>
      <c r="E51" s="145"/>
      <c r="F51" s="203"/>
      <c r="G51" s="203"/>
      <c r="H51" s="203"/>
      <c r="I51" s="204"/>
      <c r="J51" s="204"/>
      <c r="K51" s="204"/>
      <c r="L51" s="204"/>
      <c r="M51" s="204"/>
      <c r="N51" s="204"/>
      <c r="O51" s="204"/>
      <c r="P51" s="204"/>
      <c r="Q51" s="126"/>
      <c r="R51" s="126"/>
      <c r="S51" s="126"/>
      <c r="T51" s="205"/>
      <c r="U51" s="205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206" t="s">
        <v>143</v>
      </c>
      <c r="C52" s="105"/>
      <c r="D52" s="176"/>
      <c r="E52" s="105"/>
      <c r="F52" s="105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213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8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50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48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148"/>
      <c r="C58" s="145"/>
      <c r="D58" s="128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49"/>
      <c r="C59" s="145"/>
      <c r="D59" s="128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A60" s="102"/>
      <c r="B60" s="149"/>
      <c r="C60" s="150"/>
      <c r="D60" s="117"/>
      <c r="E60" s="150"/>
      <c r="F60" s="150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20"/>
      <c r="U60" s="122"/>
      <c r="V60" s="79"/>
      <c r="AS60" s="97"/>
      <c r="AT60" s="97"/>
      <c r="AU60" s="97"/>
      <c r="AV60" s="97"/>
      <c r="AW60" s="97"/>
      <c r="AX60" s="97"/>
      <c r="AY60" s="97"/>
    </row>
    <row r="61" spans="1:51" x14ac:dyDescent="0.25">
      <c r="A61" s="102"/>
      <c r="B61" s="150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8"/>
      <c r="U61" s="79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99"/>
      <c r="Q70" s="99"/>
      <c r="R70" s="99"/>
      <c r="S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12"/>
      <c r="P71" s="99"/>
      <c r="Q71" s="99"/>
      <c r="R71" s="99"/>
      <c r="S71" s="99"/>
      <c r="T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U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T73" s="99"/>
      <c r="U73" s="99"/>
      <c r="AS73" s="97"/>
      <c r="AT73" s="97"/>
      <c r="AU73" s="97"/>
      <c r="AV73" s="97"/>
      <c r="AW73" s="97"/>
      <c r="AX73" s="97"/>
      <c r="AY73" s="97"/>
    </row>
    <row r="85" spans="45:51" x14ac:dyDescent="0.25">
      <c r="AS85" s="97"/>
      <c r="AT85" s="97"/>
      <c r="AU85" s="97"/>
      <c r="AV85" s="97"/>
      <c r="AW85" s="97"/>
      <c r="AX85" s="97"/>
      <c r="AY85" s="97"/>
    </row>
  </sheetData>
  <protectedRanges>
    <protectedRange sqref="S60:T61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59" name="Range2_2_1_10_1_1_1_2"/>
    <protectedRange sqref="N60:R61" name="Range2_12_1_6_1_1"/>
    <protectedRange sqref="L60:M61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0:K61" name="Range2_2_12_1_4_1_1_1_1_1_1_1_1_1_1_1_1_1_1_1"/>
    <protectedRange sqref="I60:I61" name="Range2_2_12_1_7_1_1_2_2_1_2"/>
    <protectedRange sqref="F60:H61" name="Range2_2_12_1_3_1_2_1_1_1_1_2_1_1_1_1_1_1_1_1_1_1_1"/>
    <protectedRange sqref="E60:E61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 W30:W34" name="Range1_16_3_1_1_3_2"/>
    <protectedRange sqref="AG11:AG31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8:U58 F59:G59" name="Range2_12_5_1_1_1_2_2_1_1_1_1_1_1_1_1_1_1_1_2_1_1_1_2_1_1_1_1_1_1_1_1_1_1_1_1_1_1_1_1_2_1_1_1_1_1_1_1_1_1_2_1_1_3_1_1_1_3_1_1_1_1_1_1_1_1_1_1_1_1_1_1_1_1_1_1_1_1_1_1_2_1_1_1_1_1_1_1_1_1_1_1_2_2_1_2_1_1_1_1_1_1_1_1_1_1_1_1_1"/>
    <protectedRange sqref="S52:T57" name="Range2_12_5_1_1_2_1_1_1_2_1_1_1_1_1_1_1_1_1_1_1_1_1"/>
    <protectedRange sqref="N52:R57" name="Range2_12_1_6_1_1_2_1_1_1_2_1_1_1_1_1_1_1_1_1_1_1_1_1"/>
    <protectedRange sqref="L52:M57" name="Range2_2_12_1_7_1_1_3_1_1_1_2_1_1_1_1_1_1_1_1_1_1_1_1_1"/>
    <protectedRange sqref="J52:K57" name="Range2_2_12_1_4_1_1_1_1_1_1_1_1_1_1_1_1_1_1_1_2_1_1_1_2_1_1_1_1_1_1_1_1_1_1_1_1_1"/>
    <protectedRange sqref="I52:I57" name="Range2_2_12_1_7_1_1_2_2_1_2_2_1_1_1_2_1_1_1_1_1_1_1_1_1_1_1_1_1"/>
    <protectedRange sqref="G52:H57" name="Range2_2_12_1_3_1_2_1_1_1_1_2_1_1_1_1_1_1_1_1_1_1_1_2_1_1_1_2_1_1_1_1_1_1_1_1_1_1_1_1_1"/>
    <protectedRange sqref="F52:F57" name="Range2_2_12_1_3_1_2_1_1_1_1_2_1_1_1_1_1_1_1_1_1_1_1_2_2_1_1_2_1_1_1_1_1_1_1_1_1_1_1_1_1"/>
    <protectedRange sqref="E52:E5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W17:W29" name="Range1_16_3_1_1_3_2_1"/>
    <protectedRange sqref="S51:T51" name="Range2_12_5_1_1_3"/>
    <protectedRange sqref="R51" name="Range2_12_1_6_1_1_3"/>
    <protectedRange sqref="Q51" name="Range2_12_1_6_1_1_1_2_3_2_1_1_3_1_2"/>
    <protectedRange sqref="N51:P51" name="Range2_12_1_2_3_1_1_1_2_3_2_1_1_3_1_2"/>
    <protectedRange sqref="K51:M51" name="Range2_2_12_1_4_3_1_1_1_3_3_2_1_1_3_1_2"/>
    <protectedRange sqref="J51" name="Range2_2_12_1_4_3_1_1_1_3_2_1_2_2_1_2"/>
    <protectedRange sqref="G51:H51" name="Range2_2_12_1_3_1_2_1_1_1_2_1_1_1_1_1_1_2_1_1_1_3"/>
    <protectedRange sqref="F51" name="Range2_2_12_1_3_1_2_1_1_1_3_1_1_1_1_1_3_1_1_1_1_1_1"/>
    <protectedRange sqref="I51" name="Range2_2_12_1_4_3_1_1_1_2_1_2_1_1_3_1_1_1_1_1_1_1_2"/>
    <protectedRange sqref="F49:U49" name="Range2_12_5_1_1_1_2_2_1_1_1_1_1_1_1_1_1_1_1_2_1_1_1_2_1_1_1_1_1_1_1_1_1_1_1_1_1_1_1_1_2_1_1_1_1_1_1_1_1_1_2_1_1_3_1_1_1_3_1_1_1_1_1_1_1_1_1_1_1_1_1_1_1_1_1_1_1_1_1_1_2_1_1_1_1_1_1_1_1_1_1_1_2_2_1"/>
    <protectedRange sqref="S48:T48" name="Range2_12_5_1_1_2_1_1_1"/>
    <protectedRange sqref="N48:R48" name="Range2_12_1_6_1_1_2_1_1_1"/>
    <protectedRange sqref="L48:M48" name="Range2_2_12_1_7_1_1_3_1_1_1"/>
    <protectedRange sqref="J48:K48" name="Range2_2_12_1_4_1_1_1_1_1_1_1_1_1_1_1_1_1_1_1_2_1_1_1"/>
    <protectedRange sqref="I48" name="Range2_2_12_1_7_1_1_2_2_1_2_2_1_1_1"/>
    <protectedRange sqref="G48:H48" name="Range2_2_12_1_3_1_2_1_1_1_1_2_1_1_1_1_1_1_1_1_1_1_1_2_1_1_1"/>
    <protectedRange sqref="F48" name="Range2_2_12_1_3_1_2_1_1_1_1_2_1_1_1_1_1_1_1_1_1_1_1_2_2_1_1"/>
    <protectedRange sqref="E48" name="Range2_2_12_1_3_1_2_1_1_1_2_1_1_1_1_3_1_1_1_1_1_1_1_1_1_2_2_1_1"/>
    <protectedRange sqref="S47:T47" name="Range2_12_5_1_1_2_1_1_1_1_1_1"/>
    <protectedRange sqref="N47:R47" name="Range2_12_1_6_1_1_2_1_1_1_1_1_1"/>
    <protectedRange sqref="L47:M47" name="Range2_2_12_1_7_1_1_3_1_1_1_1_1_1"/>
    <protectedRange sqref="J47:K47" name="Range2_2_12_1_4_1_1_1_1_1_1_1_1_1_1_1_1_1_1_1_2_1_1_1_1_1_1"/>
    <protectedRange sqref="I47" name="Range2_2_12_1_7_1_1_2_2_1_2_2_1_1_1_1_1_1"/>
    <protectedRange sqref="G47:H47" name="Range2_2_12_1_3_1_2_1_1_1_1_2_1_1_1_1_1_1_1_1_1_1_1_2_1_1_1_1_1_1"/>
    <protectedRange sqref="T46" name="Range2_12_5_1_1_2_2_1_1_1_1_1_1_1_1_1_1_1_1_2_1_1_1_1_1_1_1_1"/>
    <protectedRange sqref="S46" name="Range2_12_4_1_1_1_4_2_2_2_2_1_1_1_1_1_1_1_1_1_1_1_2_1_1_1_1_1_1_1_1"/>
    <protectedRange sqref="Q46:R46" name="Range2_12_1_6_1_1_1_2_3_2_1_1_3_1_1_1_1_1_1_1_1_1_1_1_1_1_2_1_1_1_1_1_1_1_1"/>
    <protectedRange sqref="N46:P46" name="Range2_12_1_2_3_1_1_1_2_3_2_1_1_3_1_1_1_1_1_1_1_1_1_1_1_1_1_2_1_1_1_1_1_1_1_1"/>
    <protectedRange sqref="K46:M46" name="Range2_2_12_1_4_3_1_1_1_3_3_2_1_1_3_1_1_1_1_1_1_1_1_1_1_1_1_1_2_1_1_1_1_1_1_1_1"/>
    <protectedRange sqref="J46" name="Range2_2_12_1_4_3_1_1_1_3_2_1_2_2_1_1_1_1_1_1_1_1_1_1_1_1_1_2_1_1_1_1_1_1_1_1"/>
    <protectedRange sqref="E46:H46" name="Range2_2_12_1_3_1_2_1_1_1_1_2_1_1_1_1_1_1_1_1_1_1_2_1_1_1_1_1_1_1_1_2_1_1_1_1_1_1_1_1"/>
    <protectedRange sqref="D46" name="Range2_2_12_1_3_1_2_1_1_1_2_1_2_3_1_1_1_1_1_1_2_1_1_1_1_1_1_1_1_1_1_2_1_1_1_1_1_1_1_1"/>
    <protectedRange sqref="I46" name="Range2_2_12_1_4_2_1_1_1_4_1_2_1_1_1_2_2_1_1_1_1_1_1_1_1_1_1_1_1_1_1_2_1_1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"/>
    <protectedRange sqref="F47" name="Range2_2_12_1_3_1_2_1_1_1_1_2_1_1_1_1_1_1_1_1_1_1_1_2_2_1_1_1_1_1"/>
    <protectedRange sqref="E47" name="Range2_2_12_1_3_1_2_1_1_1_2_1_1_1_1_3_1_1_1_1_1_1_1_1_1_2_2_1_1_1_1_1"/>
    <protectedRange sqref="B59" name="Range2_12_5_1_1_1_1_1_2_1_1_1_1_1_1_1_1_1_1_1_1_1_1_1_1_1_1_1_1_2_1_1_1_1_1_1_1_1_1_1_1_1_1_3_1_1_1_2_1_1_1_1_1_1_1_1_1_1_1_1_2_1_1_1_1_1_1_1_1_1_1_1_1_1_1_1_1_1_1_1_1_1_1_1_1_1_1_1_1_3_1_2_1_1_1_2_2_1_2_1_1_1_1_1_1_1_1_1_1_1_1_1_1_1_1_1_1_1_2_1_1_1_1__2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AG32:AG34" name="Range1_16_3_1_1_1_1_1_1_1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4"/>
  </protectedRanges>
  <mergeCells count="42"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491" priority="29" operator="containsText" text="N/A">
      <formula>NOT(ISERROR(SEARCH("N/A",X11)))</formula>
    </cfRule>
    <cfRule type="cellIs" dxfId="490" priority="43" operator="equal">
      <formula>0</formula>
    </cfRule>
  </conditionalFormatting>
  <conditionalFormatting sqref="AC11:AE34 X11:Y34 AA11:AA34">
    <cfRule type="cellIs" dxfId="489" priority="42" operator="greaterThanOrEqual">
      <formula>1185</formula>
    </cfRule>
  </conditionalFormatting>
  <conditionalFormatting sqref="AC11:AE34 X11:Y34 AA11:AA34">
    <cfRule type="cellIs" dxfId="488" priority="41" operator="between">
      <formula>0.1</formula>
      <formula>1184</formula>
    </cfRule>
  </conditionalFormatting>
  <conditionalFormatting sqref="X8">
    <cfRule type="cellIs" dxfId="487" priority="40" operator="equal">
      <formula>0</formula>
    </cfRule>
  </conditionalFormatting>
  <conditionalFormatting sqref="X8">
    <cfRule type="cellIs" dxfId="486" priority="39" operator="greaterThan">
      <formula>1179</formula>
    </cfRule>
  </conditionalFormatting>
  <conditionalFormatting sqref="X8">
    <cfRule type="cellIs" dxfId="485" priority="38" operator="greaterThan">
      <formula>99</formula>
    </cfRule>
  </conditionalFormatting>
  <conditionalFormatting sqref="X8">
    <cfRule type="cellIs" dxfId="484" priority="37" operator="greaterThan">
      <formula>0.99</formula>
    </cfRule>
  </conditionalFormatting>
  <conditionalFormatting sqref="AB8">
    <cfRule type="cellIs" dxfId="483" priority="36" operator="equal">
      <formula>0</formula>
    </cfRule>
  </conditionalFormatting>
  <conditionalFormatting sqref="AB8">
    <cfRule type="cellIs" dxfId="482" priority="35" operator="greaterThan">
      <formula>1179</formula>
    </cfRule>
  </conditionalFormatting>
  <conditionalFormatting sqref="AB8">
    <cfRule type="cellIs" dxfId="481" priority="34" operator="greaterThan">
      <formula>99</formula>
    </cfRule>
  </conditionalFormatting>
  <conditionalFormatting sqref="AB8">
    <cfRule type="cellIs" dxfId="480" priority="33" operator="greaterThan">
      <formula>0.99</formula>
    </cfRule>
  </conditionalFormatting>
  <conditionalFormatting sqref="AH11:AH31">
    <cfRule type="cellIs" dxfId="479" priority="30" operator="greaterThan">
      <formula>$AH$8</formula>
    </cfRule>
    <cfRule type="cellIs" dxfId="478" priority="31" operator="greaterThan">
      <formula>$AH$8</formula>
    </cfRule>
  </conditionalFormatting>
  <conditionalFormatting sqref="AB11:AB34">
    <cfRule type="containsText" dxfId="477" priority="25" operator="containsText" text="N/A">
      <formula>NOT(ISERROR(SEARCH("N/A",AB11)))</formula>
    </cfRule>
    <cfRule type="cellIs" dxfId="476" priority="28" operator="equal">
      <formula>0</formula>
    </cfRule>
  </conditionalFormatting>
  <conditionalFormatting sqref="AB11:AB34">
    <cfRule type="cellIs" dxfId="475" priority="27" operator="greaterThanOrEqual">
      <formula>1185</formula>
    </cfRule>
  </conditionalFormatting>
  <conditionalFormatting sqref="AB11:AB34">
    <cfRule type="cellIs" dxfId="474" priority="26" operator="between">
      <formula>0.1</formula>
      <formula>1184</formula>
    </cfRule>
  </conditionalFormatting>
  <conditionalFormatting sqref="AN11:AN35 AO11:AO34">
    <cfRule type="cellIs" dxfId="473" priority="24" operator="equal">
      <formula>0</formula>
    </cfRule>
  </conditionalFormatting>
  <conditionalFormatting sqref="AN11:AN35 AO11:AO34">
    <cfRule type="cellIs" dxfId="472" priority="23" operator="greaterThan">
      <formula>1179</formula>
    </cfRule>
  </conditionalFormatting>
  <conditionalFormatting sqref="AN11:AN35 AO11:AO34">
    <cfRule type="cellIs" dxfId="471" priority="22" operator="greaterThan">
      <formula>99</formula>
    </cfRule>
  </conditionalFormatting>
  <conditionalFormatting sqref="AN11:AN35 AO11:AO34">
    <cfRule type="cellIs" dxfId="470" priority="21" operator="greaterThan">
      <formula>0.99</formula>
    </cfRule>
  </conditionalFormatting>
  <conditionalFormatting sqref="AQ11:AQ34">
    <cfRule type="cellIs" dxfId="469" priority="20" operator="equal">
      <formula>0</formula>
    </cfRule>
  </conditionalFormatting>
  <conditionalFormatting sqref="AQ11:AQ34">
    <cfRule type="cellIs" dxfId="468" priority="19" operator="greaterThan">
      <formula>1179</formula>
    </cfRule>
  </conditionalFormatting>
  <conditionalFormatting sqref="AQ11:AQ34">
    <cfRule type="cellIs" dxfId="467" priority="18" operator="greaterThan">
      <formula>99</formula>
    </cfRule>
  </conditionalFormatting>
  <conditionalFormatting sqref="AQ11:AQ34">
    <cfRule type="cellIs" dxfId="466" priority="17" operator="greaterThan">
      <formula>0.99</formula>
    </cfRule>
  </conditionalFormatting>
  <conditionalFormatting sqref="Z11:Z34">
    <cfRule type="containsText" dxfId="465" priority="13" operator="containsText" text="N/A">
      <formula>NOT(ISERROR(SEARCH("N/A",Z11)))</formula>
    </cfRule>
    <cfRule type="cellIs" dxfId="464" priority="16" operator="equal">
      <formula>0</formula>
    </cfRule>
  </conditionalFormatting>
  <conditionalFormatting sqref="Z11:Z34">
    <cfRule type="cellIs" dxfId="463" priority="15" operator="greaterThanOrEqual">
      <formula>1185</formula>
    </cfRule>
  </conditionalFormatting>
  <conditionalFormatting sqref="Z11:Z34">
    <cfRule type="cellIs" dxfId="462" priority="14" operator="between">
      <formula>0.1</formula>
      <formula>1184</formula>
    </cfRule>
  </conditionalFormatting>
  <conditionalFormatting sqref="AJ11:AN35">
    <cfRule type="cellIs" dxfId="461" priority="12" operator="equal">
      <formula>0</formula>
    </cfRule>
  </conditionalFormatting>
  <conditionalFormatting sqref="AJ11:AN35">
    <cfRule type="cellIs" dxfId="460" priority="11" operator="greaterThan">
      <formula>1179</formula>
    </cfRule>
  </conditionalFormatting>
  <conditionalFormatting sqref="AJ11:AN35">
    <cfRule type="cellIs" dxfId="459" priority="10" operator="greaterThan">
      <formula>99</formula>
    </cfRule>
  </conditionalFormatting>
  <conditionalFormatting sqref="AJ11:AN35">
    <cfRule type="cellIs" dxfId="458" priority="9" operator="greaterThan">
      <formula>0.99</formula>
    </cfRule>
  </conditionalFormatting>
  <conditionalFormatting sqref="AP11:AP34">
    <cfRule type="cellIs" dxfId="457" priority="8" operator="equal">
      <formula>0</formula>
    </cfRule>
  </conditionalFormatting>
  <conditionalFormatting sqref="AP11:AP34">
    <cfRule type="cellIs" dxfId="456" priority="7" operator="greaterThan">
      <formula>1179</formula>
    </cfRule>
  </conditionalFormatting>
  <conditionalFormatting sqref="AP11:AP34">
    <cfRule type="cellIs" dxfId="455" priority="6" operator="greaterThan">
      <formula>99</formula>
    </cfRule>
  </conditionalFormatting>
  <conditionalFormatting sqref="AP11:AP34">
    <cfRule type="cellIs" dxfId="454" priority="5" operator="greaterThan">
      <formula>0.99</formula>
    </cfRule>
  </conditionalFormatting>
  <conditionalFormatting sqref="AH32:AH34">
    <cfRule type="cellIs" dxfId="453" priority="2" operator="greaterThan">
      <formula>$AH$8</formula>
    </cfRule>
    <cfRule type="cellIs" dxfId="452" priority="3" operator="greaterThan">
      <formula>$AH$8</formula>
    </cfRule>
  </conditionalFormatting>
  <conditionalFormatting sqref="AI11:AI34">
    <cfRule type="cellIs" dxfId="451" priority="1" operator="greaterThan">
      <formula>$AI$8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  <ignoredErrors>
    <ignoredError sqref="AI32" evalError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5"/>
  <sheetViews>
    <sheetView topLeftCell="A35" zoomScaleNormal="100" workbookViewId="0">
      <selection activeCell="B51" sqref="B51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128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200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9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97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42450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27140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201" t="s">
        <v>51</v>
      </c>
      <c r="V9" s="201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99" t="s">
        <v>55</v>
      </c>
      <c r="AG9" s="199" t="s">
        <v>56</v>
      </c>
      <c r="AH9" s="247" t="s">
        <v>57</v>
      </c>
      <c r="AI9" s="262" t="s">
        <v>58</v>
      </c>
      <c r="AJ9" s="201" t="s">
        <v>59</v>
      </c>
      <c r="AK9" s="201" t="s">
        <v>60</v>
      </c>
      <c r="AL9" s="201" t="s">
        <v>61</v>
      </c>
      <c r="AM9" s="201" t="s">
        <v>62</v>
      </c>
      <c r="AN9" s="201" t="s">
        <v>63</v>
      </c>
      <c r="AO9" s="201" t="s">
        <v>64</v>
      </c>
      <c r="AP9" s="201" t="s">
        <v>65</v>
      </c>
      <c r="AQ9" s="245" t="s">
        <v>66</v>
      </c>
      <c r="AR9" s="201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1" t="s">
        <v>72</v>
      </c>
      <c r="C10" s="201" t="s">
        <v>73</v>
      </c>
      <c r="D10" s="201" t="s">
        <v>74</v>
      </c>
      <c r="E10" s="201" t="s">
        <v>75</v>
      </c>
      <c r="F10" s="201" t="s">
        <v>74</v>
      </c>
      <c r="G10" s="201" t="s">
        <v>75</v>
      </c>
      <c r="H10" s="241"/>
      <c r="I10" s="201" t="s">
        <v>75</v>
      </c>
      <c r="J10" s="201" t="s">
        <v>75</v>
      </c>
      <c r="K10" s="201" t="s">
        <v>75</v>
      </c>
      <c r="L10" s="28" t="s">
        <v>29</v>
      </c>
      <c r="M10" s="244"/>
      <c r="N10" s="28" t="s">
        <v>29</v>
      </c>
      <c r="O10" s="246"/>
      <c r="P10" s="246"/>
      <c r="Q10" s="1">
        <f>'MAR 20'!Q34</f>
        <v>75041158</v>
      </c>
      <c r="R10" s="255"/>
      <c r="S10" s="256"/>
      <c r="T10" s="257"/>
      <c r="U10" s="201" t="s">
        <v>75</v>
      </c>
      <c r="V10" s="201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20'!$AG$34</f>
        <v>44984072</v>
      </c>
      <c r="AH10" s="247"/>
      <c r="AI10" s="263"/>
      <c r="AJ10" s="201" t="s">
        <v>84</v>
      </c>
      <c r="AK10" s="201" t="s">
        <v>84</v>
      </c>
      <c r="AL10" s="201" t="s">
        <v>84</v>
      </c>
      <c r="AM10" s="201" t="s">
        <v>84</v>
      </c>
      <c r="AN10" s="201" t="s">
        <v>84</v>
      </c>
      <c r="AO10" s="201" t="s">
        <v>84</v>
      </c>
      <c r="AP10" s="1">
        <f>'MAR 20'!$AP$34</f>
        <v>10481979</v>
      </c>
      <c r="AQ10" s="246"/>
      <c r="AR10" s="198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8</v>
      </c>
      <c r="E11" s="41">
        <f t="shared" ref="E11:E34" si="0">D11/1.42</f>
        <v>5.6338028169014089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132</v>
      </c>
      <c r="P11" s="111">
        <v>100</v>
      </c>
      <c r="Q11" s="111">
        <v>75045182</v>
      </c>
      <c r="R11" s="46">
        <f>IF(ISBLANK(Q11),"-",Q11-Q10)</f>
        <v>4024</v>
      </c>
      <c r="S11" s="47">
        <f>R11*24/1000</f>
        <v>96.575999999999993</v>
      </c>
      <c r="T11" s="47">
        <f>R11/1000</f>
        <v>4.024</v>
      </c>
      <c r="U11" s="112">
        <v>5.9</v>
      </c>
      <c r="V11" s="112">
        <f t="shared" ref="V11:V34" si="1">U11</f>
        <v>5.9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1027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44984792</v>
      </c>
      <c r="AH11" s="49">
        <f>IF(ISBLANK(AG11),"-",AG11-AG10)</f>
        <v>720</v>
      </c>
      <c r="AI11" s="50">
        <f>AH11/T11</f>
        <v>178.92644135188866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0.5</v>
      </c>
      <c r="AP11" s="115">
        <v>10483126</v>
      </c>
      <c r="AQ11" s="115">
        <f t="shared" ref="AQ11:AQ34" si="2">AP11-AP10</f>
        <v>1147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10</v>
      </c>
      <c r="E12" s="41">
        <f t="shared" si="0"/>
        <v>7.042253521126761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131</v>
      </c>
      <c r="P12" s="111">
        <v>97</v>
      </c>
      <c r="Q12" s="111">
        <v>75049583</v>
      </c>
      <c r="R12" s="46">
        <f t="shared" ref="R12:R34" si="5">IF(ISBLANK(Q12),"-",Q12-Q11)</f>
        <v>4401</v>
      </c>
      <c r="S12" s="47">
        <f t="shared" ref="S12:S34" si="6">R12*24/1000</f>
        <v>105.624</v>
      </c>
      <c r="T12" s="47">
        <f t="shared" ref="T12:T34" si="7">R12/1000</f>
        <v>4.4009999999999998</v>
      </c>
      <c r="U12" s="112">
        <v>7.3</v>
      </c>
      <c r="V12" s="112">
        <f t="shared" si="1"/>
        <v>7.3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986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44985564</v>
      </c>
      <c r="AH12" s="49">
        <f>IF(ISBLANK(AG12),"-",AG12-AG11)</f>
        <v>772</v>
      </c>
      <c r="AI12" s="50">
        <f t="shared" ref="AI12:AI34" si="8">AH12/T12</f>
        <v>175.41467848216314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0.5</v>
      </c>
      <c r="AP12" s="115">
        <v>10484492</v>
      </c>
      <c r="AQ12" s="115">
        <f t="shared" si="2"/>
        <v>1366</v>
      </c>
      <c r="AR12" s="118">
        <v>1.08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11</v>
      </c>
      <c r="E13" s="41">
        <f t="shared" si="0"/>
        <v>7.746478873239437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117</v>
      </c>
      <c r="P13" s="111">
        <v>88</v>
      </c>
      <c r="Q13" s="111">
        <v>75053514</v>
      </c>
      <c r="R13" s="46">
        <f t="shared" si="5"/>
        <v>3931</v>
      </c>
      <c r="S13" s="47">
        <f t="shared" si="6"/>
        <v>94.343999999999994</v>
      </c>
      <c r="T13" s="47">
        <f t="shared" si="7"/>
        <v>3.931</v>
      </c>
      <c r="U13" s="112">
        <v>8.6</v>
      </c>
      <c r="V13" s="112">
        <f t="shared" si="1"/>
        <v>8.6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936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44986252</v>
      </c>
      <c r="AH13" s="49">
        <f>IF(ISBLANK(AG13),"-",AG13-AG12)</f>
        <v>688</v>
      </c>
      <c r="AI13" s="50">
        <f t="shared" si="8"/>
        <v>175.01907911472907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0.5</v>
      </c>
      <c r="AP13" s="115">
        <v>10485752</v>
      </c>
      <c r="AQ13" s="115">
        <f t="shared" si="2"/>
        <v>1260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11</v>
      </c>
      <c r="E14" s="41">
        <f t="shared" si="0"/>
        <v>7.746478873239437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108</v>
      </c>
      <c r="P14" s="111">
        <v>88</v>
      </c>
      <c r="Q14" s="111">
        <v>75057202</v>
      </c>
      <c r="R14" s="46">
        <f t="shared" si="5"/>
        <v>3688</v>
      </c>
      <c r="S14" s="47">
        <f t="shared" si="6"/>
        <v>88.512</v>
      </c>
      <c r="T14" s="47">
        <f t="shared" si="7"/>
        <v>3.6880000000000002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936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44986908</v>
      </c>
      <c r="AH14" s="49">
        <f t="shared" ref="AH14:AH34" si="9">IF(ISBLANK(AG14),"-",AG14-AG13)</f>
        <v>656</v>
      </c>
      <c r="AI14" s="50">
        <f t="shared" si="8"/>
        <v>177.87418655097613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0.5</v>
      </c>
      <c r="AP14" s="115">
        <v>10486586</v>
      </c>
      <c r="AQ14" s="115">
        <f t="shared" si="2"/>
        <v>834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12</v>
      </c>
      <c r="E15" s="41">
        <f t="shared" si="0"/>
        <v>8.4507042253521139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106</v>
      </c>
      <c r="P15" s="111">
        <v>98</v>
      </c>
      <c r="Q15" s="111">
        <v>75061367</v>
      </c>
      <c r="R15" s="46">
        <f t="shared" si="5"/>
        <v>4165</v>
      </c>
      <c r="S15" s="47">
        <f t="shared" si="6"/>
        <v>99.96</v>
      </c>
      <c r="T15" s="47">
        <f t="shared" si="7"/>
        <v>4.165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936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44987596</v>
      </c>
      <c r="AH15" s="49">
        <f t="shared" si="9"/>
        <v>688</v>
      </c>
      <c r="AI15" s="50">
        <f t="shared" si="8"/>
        <v>165.18607442977191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</v>
      </c>
      <c r="AP15" s="115">
        <v>10486586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12</v>
      </c>
      <c r="E16" s="41">
        <f t="shared" si="0"/>
        <v>8.4507042253521139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130</v>
      </c>
      <c r="P16" s="111">
        <v>128</v>
      </c>
      <c r="Q16" s="111">
        <v>75066597</v>
      </c>
      <c r="R16" s="46">
        <f t="shared" si="5"/>
        <v>5230</v>
      </c>
      <c r="S16" s="47">
        <f t="shared" si="6"/>
        <v>125.52</v>
      </c>
      <c r="T16" s="47">
        <f t="shared" si="7"/>
        <v>5.23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1188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44988508</v>
      </c>
      <c r="AH16" s="49">
        <f t="shared" si="9"/>
        <v>912</v>
      </c>
      <c r="AI16" s="50">
        <f t="shared" si="8"/>
        <v>174.37858508604205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10486586</v>
      </c>
      <c r="AQ16" s="115">
        <v>0</v>
      </c>
      <c r="AR16" s="53">
        <v>1.24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7</v>
      </c>
      <c r="E17" s="41">
        <f t="shared" si="0"/>
        <v>4.9295774647887329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134</v>
      </c>
      <c r="P17" s="111">
        <v>141</v>
      </c>
      <c r="Q17" s="111">
        <v>75072692</v>
      </c>
      <c r="R17" s="46">
        <f t="shared" si="5"/>
        <v>6095</v>
      </c>
      <c r="S17" s="47">
        <f t="shared" si="6"/>
        <v>146.28</v>
      </c>
      <c r="T17" s="47">
        <f t="shared" si="7"/>
        <v>6.0949999999999998</v>
      </c>
      <c r="U17" s="112">
        <v>9.1</v>
      </c>
      <c r="V17" s="112">
        <f t="shared" si="1"/>
        <v>9.1</v>
      </c>
      <c r="W17" s="113" t="s">
        <v>231</v>
      </c>
      <c r="X17" s="115">
        <v>1048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44989844</v>
      </c>
      <c r="AH17" s="49">
        <f t="shared" si="9"/>
        <v>1336</v>
      </c>
      <c r="AI17" s="50">
        <f t="shared" si="8"/>
        <v>219.19606234618541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10486586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136</v>
      </c>
      <c r="P18" s="111">
        <v>148</v>
      </c>
      <c r="Q18" s="111">
        <v>75078935</v>
      </c>
      <c r="R18" s="46">
        <f t="shared" si="5"/>
        <v>6243</v>
      </c>
      <c r="S18" s="47">
        <f t="shared" si="6"/>
        <v>149.83199999999999</v>
      </c>
      <c r="T18" s="47">
        <f t="shared" si="7"/>
        <v>6.2430000000000003</v>
      </c>
      <c r="U18" s="112">
        <v>8.4</v>
      </c>
      <c r="V18" s="112">
        <f t="shared" si="1"/>
        <v>8.4</v>
      </c>
      <c r="W18" s="113" t="s">
        <v>130</v>
      </c>
      <c r="X18" s="115">
        <v>1046</v>
      </c>
      <c r="Y18" s="115">
        <v>0</v>
      </c>
      <c r="Z18" s="115">
        <v>1188</v>
      </c>
      <c r="AA18" s="115">
        <v>1185</v>
      </c>
      <c r="AB18" s="115">
        <v>1188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44991232</v>
      </c>
      <c r="AH18" s="49">
        <f t="shared" si="9"/>
        <v>1388</v>
      </c>
      <c r="AI18" s="50">
        <f t="shared" si="8"/>
        <v>222.32900848950823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10486586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139</v>
      </c>
      <c r="P19" s="111">
        <v>147</v>
      </c>
      <c r="Q19" s="111">
        <v>75085217</v>
      </c>
      <c r="R19" s="46">
        <f t="shared" si="5"/>
        <v>6282</v>
      </c>
      <c r="S19" s="47">
        <f t="shared" si="6"/>
        <v>150.768</v>
      </c>
      <c r="T19" s="47">
        <f t="shared" si="7"/>
        <v>6.282</v>
      </c>
      <c r="U19" s="112">
        <v>7.8</v>
      </c>
      <c r="V19" s="112">
        <v>9.1</v>
      </c>
      <c r="W19" s="113" t="s">
        <v>130</v>
      </c>
      <c r="X19" s="115">
        <v>1047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44992612</v>
      </c>
      <c r="AH19" s="49">
        <f t="shared" si="9"/>
        <v>1380</v>
      </c>
      <c r="AI19" s="50">
        <f t="shared" si="8"/>
        <v>219.67526265520536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10486586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6</v>
      </c>
      <c r="E20" s="41">
        <f t="shared" si="0"/>
        <v>4.2253521126760569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139</v>
      </c>
      <c r="P20" s="111">
        <v>151</v>
      </c>
      <c r="Q20" s="111">
        <v>75091458</v>
      </c>
      <c r="R20" s="46">
        <f t="shared" si="5"/>
        <v>6241</v>
      </c>
      <c r="S20" s="47">
        <f t="shared" si="6"/>
        <v>149.78399999999999</v>
      </c>
      <c r="T20" s="47">
        <f t="shared" si="7"/>
        <v>6.2409999999999997</v>
      </c>
      <c r="U20" s="112">
        <v>7.2</v>
      </c>
      <c r="V20" s="112">
        <f t="shared" si="1"/>
        <v>7.2</v>
      </c>
      <c r="W20" s="113" t="s">
        <v>130</v>
      </c>
      <c r="X20" s="115">
        <v>1045</v>
      </c>
      <c r="Y20" s="115">
        <v>0</v>
      </c>
      <c r="Z20" s="115">
        <v>1188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44993996</v>
      </c>
      <c r="AH20" s="49">
        <f t="shared" si="9"/>
        <v>1384</v>
      </c>
      <c r="AI20" s="50">
        <f t="shared" si="8"/>
        <v>221.75933344015382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10486586</v>
      </c>
      <c r="AQ20" s="115">
        <f t="shared" si="2"/>
        <v>0</v>
      </c>
      <c r="AR20" s="53">
        <v>1.19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7</v>
      </c>
      <c r="E21" s="41">
        <f t="shared" si="0"/>
        <v>4.9295774647887329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139</v>
      </c>
      <c r="P21" s="111">
        <v>152</v>
      </c>
      <c r="Q21" s="111">
        <v>75097667</v>
      </c>
      <c r="R21" s="46">
        <f t="shared" si="5"/>
        <v>6209</v>
      </c>
      <c r="S21" s="47">
        <f t="shared" si="6"/>
        <v>149.01599999999999</v>
      </c>
      <c r="T21" s="47">
        <f t="shared" si="7"/>
        <v>6.2089999999999996</v>
      </c>
      <c r="U21" s="112">
        <v>6.7</v>
      </c>
      <c r="V21" s="112">
        <v>6.5</v>
      </c>
      <c r="W21" s="113" t="s">
        <v>130</v>
      </c>
      <c r="X21" s="115">
        <v>1046</v>
      </c>
      <c r="Y21" s="115">
        <v>0</v>
      </c>
      <c r="Z21" s="115">
        <v>1188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44995368</v>
      </c>
      <c r="AH21" s="49">
        <f t="shared" si="9"/>
        <v>1372</v>
      </c>
      <c r="AI21" s="50">
        <f t="shared" si="8"/>
        <v>220.9695603156708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10486586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7</v>
      </c>
      <c r="E22" s="41">
        <f t="shared" si="0"/>
        <v>4.9295774647887329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138</v>
      </c>
      <c r="P22" s="111">
        <v>147</v>
      </c>
      <c r="Q22" s="111">
        <v>75103715</v>
      </c>
      <c r="R22" s="46">
        <f t="shared" si="5"/>
        <v>6048</v>
      </c>
      <c r="S22" s="47">
        <f t="shared" si="6"/>
        <v>145.15199999999999</v>
      </c>
      <c r="T22" s="47">
        <f t="shared" si="7"/>
        <v>6.048</v>
      </c>
      <c r="U22" s="112">
        <v>6.2</v>
      </c>
      <c r="V22" s="112">
        <f t="shared" si="1"/>
        <v>6.2</v>
      </c>
      <c r="W22" s="113" t="s">
        <v>130</v>
      </c>
      <c r="X22" s="115">
        <v>1046</v>
      </c>
      <c r="Y22" s="115">
        <v>0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44996732</v>
      </c>
      <c r="AH22" s="49">
        <f t="shared" si="9"/>
        <v>1364</v>
      </c>
      <c r="AI22" s="50">
        <f t="shared" si="8"/>
        <v>225.52910052910053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10486586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5</v>
      </c>
      <c r="E23" s="41">
        <f t="shared" si="0"/>
        <v>3.5211267605633805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130</v>
      </c>
      <c r="P23" s="111">
        <v>145</v>
      </c>
      <c r="Q23" s="111">
        <v>75109737</v>
      </c>
      <c r="R23" s="46">
        <f t="shared" si="5"/>
        <v>6022</v>
      </c>
      <c r="S23" s="47">
        <f t="shared" si="6"/>
        <v>144.52799999999999</v>
      </c>
      <c r="T23" s="47">
        <f t="shared" si="7"/>
        <v>6.0220000000000002</v>
      </c>
      <c r="U23" s="112">
        <v>5.7</v>
      </c>
      <c r="V23" s="112">
        <f t="shared" si="1"/>
        <v>5.7</v>
      </c>
      <c r="W23" s="113" t="s">
        <v>130</v>
      </c>
      <c r="X23" s="115">
        <v>1098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44998092</v>
      </c>
      <c r="AH23" s="49">
        <f t="shared" si="9"/>
        <v>1360</v>
      </c>
      <c r="AI23" s="50">
        <f t="shared" si="8"/>
        <v>225.83859182995681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10486586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5</v>
      </c>
      <c r="E24" s="41">
        <f t="shared" si="0"/>
        <v>3.5211267605633805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132</v>
      </c>
      <c r="P24" s="111">
        <v>145</v>
      </c>
      <c r="Q24" s="111">
        <v>75115749</v>
      </c>
      <c r="R24" s="46">
        <f t="shared" si="5"/>
        <v>6012</v>
      </c>
      <c r="S24" s="47">
        <f t="shared" si="6"/>
        <v>144.28800000000001</v>
      </c>
      <c r="T24" s="47">
        <f t="shared" si="7"/>
        <v>6.0119999999999996</v>
      </c>
      <c r="U24" s="112">
        <v>5.0999999999999996</v>
      </c>
      <c r="V24" s="112">
        <f t="shared" si="1"/>
        <v>5.0999999999999996</v>
      </c>
      <c r="W24" s="113" t="s">
        <v>130</v>
      </c>
      <c r="X24" s="115">
        <v>1077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44999444</v>
      </c>
      <c r="AH24" s="49">
        <f>IF(ISBLANK(AG24),"-",AG24-AG23)</f>
        <v>1352</v>
      </c>
      <c r="AI24" s="50">
        <f t="shared" si="8"/>
        <v>224.88356620093148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10486586</v>
      </c>
      <c r="AQ24" s="115">
        <f t="shared" si="2"/>
        <v>0</v>
      </c>
      <c r="AR24" s="53">
        <v>1.2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5</v>
      </c>
      <c r="E25" s="41">
        <f t="shared" si="0"/>
        <v>3.5211267605633805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131</v>
      </c>
      <c r="P25" s="111">
        <v>144</v>
      </c>
      <c r="Q25" s="111">
        <v>75121683</v>
      </c>
      <c r="R25" s="46">
        <f t="shared" si="5"/>
        <v>5934</v>
      </c>
      <c r="S25" s="47">
        <f t="shared" si="6"/>
        <v>142.416</v>
      </c>
      <c r="T25" s="47">
        <f t="shared" si="7"/>
        <v>5.9340000000000002</v>
      </c>
      <c r="U25" s="112">
        <v>4.7</v>
      </c>
      <c r="V25" s="112">
        <f t="shared" si="1"/>
        <v>4.7</v>
      </c>
      <c r="W25" s="113" t="s">
        <v>130</v>
      </c>
      <c r="X25" s="115">
        <v>1047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45000796</v>
      </c>
      <c r="AH25" s="49">
        <f t="shared" si="9"/>
        <v>1352</v>
      </c>
      <c r="AI25" s="50">
        <f t="shared" si="8"/>
        <v>227.83956858779911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10486586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5</v>
      </c>
      <c r="E26" s="41">
        <f t="shared" si="0"/>
        <v>3.5211267605633805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133</v>
      </c>
      <c r="P26" s="111">
        <v>142</v>
      </c>
      <c r="Q26" s="111">
        <v>75127583</v>
      </c>
      <c r="R26" s="46">
        <f t="shared" si="5"/>
        <v>5900</v>
      </c>
      <c r="S26" s="47">
        <f t="shared" si="6"/>
        <v>141.6</v>
      </c>
      <c r="T26" s="47">
        <f t="shared" si="7"/>
        <v>5.9</v>
      </c>
      <c r="U26" s="112">
        <v>4.4000000000000004</v>
      </c>
      <c r="V26" s="112">
        <f t="shared" si="1"/>
        <v>4.4000000000000004</v>
      </c>
      <c r="W26" s="113" t="s">
        <v>130</v>
      </c>
      <c r="X26" s="115">
        <v>1046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45002132</v>
      </c>
      <c r="AH26" s="49">
        <f t="shared" si="9"/>
        <v>1336</v>
      </c>
      <c r="AI26" s="50">
        <f t="shared" si="8"/>
        <v>226.44067796610167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10486586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5</v>
      </c>
      <c r="E27" s="41">
        <f t="shared" si="0"/>
        <v>3.5211267605633805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131</v>
      </c>
      <c r="P27" s="111">
        <v>143</v>
      </c>
      <c r="Q27" s="111">
        <v>75133454</v>
      </c>
      <c r="R27" s="46">
        <f t="shared" si="5"/>
        <v>5871</v>
      </c>
      <c r="S27" s="47">
        <f t="shared" si="6"/>
        <v>140.904</v>
      </c>
      <c r="T27" s="47">
        <f t="shared" si="7"/>
        <v>5.8710000000000004</v>
      </c>
      <c r="U27" s="112">
        <v>4</v>
      </c>
      <c r="V27" s="112">
        <f t="shared" si="1"/>
        <v>4</v>
      </c>
      <c r="W27" s="113" t="s">
        <v>130</v>
      </c>
      <c r="X27" s="115">
        <v>1098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45003468</v>
      </c>
      <c r="AH27" s="49">
        <f t="shared" si="9"/>
        <v>1336</v>
      </c>
      <c r="AI27" s="50">
        <f t="shared" si="8"/>
        <v>227.55918923522395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10486586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137</v>
      </c>
      <c r="P28" s="111">
        <v>139</v>
      </c>
      <c r="Q28" s="111">
        <v>75139374</v>
      </c>
      <c r="R28" s="46">
        <f t="shared" si="5"/>
        <v>5920</v>
      </c>
      <c r="S28" s="47">
        <f t="shared" si="6"/>
        <v>142.08000000000001</v>
      </c>
      <c r="T28" s="47">
        <f t="shared" si="7"/>
        <v>5.92</v>
      </c>
      <c r="U28" s="112">
        <v>3.6</v>
      </c>
      <c r="V28" s="112">
        <f t="shared" si="1"/>
        <v>3.6</v>
      </c>
      <c r="W28" s="113" t="s">
        <v>130</v>
      </c>
      <c r="X28" s="115">
        <v>995</v>
      </c>
      <c r="Y28" s="115">
        <v>0</v>
      </c>
      <c r="Z28" s="115">
        <v>1187</v>
      </c>
      <c r="AA28" s="115">
        <v>1185</v>
      </c>
      <c r="AB28" s="115">
        <v>1188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45004804</v>
      </c>
      <c r="AH28" s="49">
        <f t="shared" si="9"/>
        <v>1336</v>
      </c>
      <c r="AI28" s="50">
        <f t="shared" si="8"/>
        <v>225.67567567567568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10486586</v>
      </c>
      <c r="AQ28" s="115">
        <f t="shared" si="2"/>
        <v>0</v>
      </c>
      <c r="AR28" s="53">
        <v>0.99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135</v>
      </c>
      <c r="P29" s="111">
        <v>134</v>
      </c>
      <c r="Q29" s="111">
        <v>75145215</v>
      </c>
      <c r="R29" s="46">
        <f t="shared" si="5"/>
        <v>5841</v>
      </c>
      <c r="S29" s="47">
        <f t="shared" si="6"/>
        <v>140.184</v>
      </c>
      <c r="T29" s="47">
        <f t="shared" si="7"/>
        <v>5.8410000000000002</v>
      </c>
      <c r="U29" s="112">
        <v>3.4</v>
      </c>
      <c r="V29" s="112">
        <f t="shared" si="1"/>
        <v>3.4</v>
      </c>
      <c r="W29" s="113" t="s">
        <v>130</v>
      </c>
      <c r="X29" s="115">
        <v>1026</v>
      </c>
      <c r="Y29" s="115">
        <v>0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45006140</v>
      </c>
      <c r="AH29" s="49">
        <f t="shared" si="9"/>
        <v>1336</v>
      </c>
      <c r="AI29" s="50">
        <f t="shared" si="8"/>
        <v>228.72795754151684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10486586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4</v>
      </c>
      <c r="E30" s="41">
        <f t="shared" si="0"/>
        <v>2.8169014084507045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138</v>
      </c>
      <c r="P30" s="111">
        <v>140</v>
      </c>
      <c r="Q30" s="111">
        <v>75151063</v>
      </c>
      <c r="R30" s="46">
        <f t="shared" si="5"/>
        <v>5848</v>
      </c>
      <c r="S30" s="47">
        <f t="shared" si="6"/>
        <v>140.352</v>
      </c>
      <c r="T30" s="47">
        <f t="shared" si="7"/>
        <v>5.8479999999999999</v>
      </c>
      <c r="U30" s="112">
        <v>3.2</v>
      </c>
      <c r="V30" s="112">
        <f t="shared" si="1"/>
        <v>3.2</v>
      </c>
      <c r="W30" s="113" t="s">
        <v>130</v>
      </c>
      <c r="X30" s="115">
        <v>994</v>
      </c>
      <c r="Y30" s="115">
        <v>0</v>
      </c>
      <c r="Z30" s="115">
        <v>1188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45007468</v>
      </c>
      <c r="AH30" s="49">
        <f t="shared" si="9"/>
        <v>1328</v>
      </c>
      <c r="AI30" s="50">
        <f t="shared" si="8"/>
        <v>227.08618331053353</v>
      </c>
      <c r="AJ30" s="98">
        <v>1</v>
      </c>
      <c r="AK30" s="98">
        <v>0</v>
      </c>
      <c r="AL30" s="98">
        <v>1</v>
      </c>
      <c r="AM30" s="98">
        <v>1</v>
      </c>
      <c r="AN30" s="98">
        <v>1</v>
      </c>
      <c r="AO30" s="98">
        <v>0</v>
      </c>
      <c r="AP30" s="115">
        <v>10486586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6</v>
      </c>
      <c r="E31" s="41">
        <f t="shared" si="0"/>
        <v>4.2253521126760569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114</v>
      </c>
      <c r="P31" s="111">
        <v>131</v>
      </c>
      <c r="Q31" s="111">
        <v>75156571</v>
      </c>
      <c r="R31" s="46">
        <f t="shared" si="5"/>
        <v>5508</v>
      </c>
      <c r="S31" s="47">
        <f t="shared" si="6"/>
        <v>132.19200000000001</v>
      </c>
      <c r="T31" s="47">
        <f t="shared" si="7"/>
        <v>5.508</v>
      </c>
      <c r="U31" s="112">
        <v>2.7</v>
      </c>
      <c r="V31" s="112">
        <f t="shared" si="1"/>
        <v>2.7</v>
      </c>
      <c r="W31" s="113" t="s">
        <v>135</v>
      </c>
      <c r="X31" s="115">
        <v>1067</v>
      </c>
      <c r="Y31" s="115">
        <v>0</v>
      </c>
      <c r="Z31" s="115">
        <v>1188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45008548</v>
      </c>
      <c r="AH31" s="49">
        <f t="shared" si="9"/>
        <v>1080</v>
      </c>
      <c r="AI31" s="50">
        <f t="shared" si="8"/>
        <v>196.07843137254903</v>
      </c>
      <c r="AJ31" s="98">
        <v>1</v>
      </c>
      <c r="AK31" s="98">
        <v>0</v>
      </c>
      <c r="AL31" s="98">
        <v>1</v>
      </c>
      <c r="AM31" s="98">
        <v>1</v>
      </c>
      <c r="AN31" s="98">
        <v>0</v>
      </c>
      <c r="AO31" s="98">
        <v>0</v>
      </c>
      <c r="AP31" s="115">
        <v>10486586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8</v>
      </c>
      <c r="E32" s="41">
        <f t="shared" si="0"/>
        <v>5.6338028169014089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120</v>
      </c>
      <c r="P32" s="111">
        <v>124</v>
      </c>
      <c r="Q32" s="111">
        <v>75161766</v>
      </c>
      <c r="R32" s="46">
        <f t="shared" si="5"/>
        <v>5195</v>
      </c>
      <c r="S32" s="47">
        <f t="shared" si="6"/>
        <v>124.68</v>
      </c>
      <c r="T32" s="47">
        <f t="shared" si="7"/>
        <v>5.1950000000000003</v>
      </c>
      <c r="U32" s="112">
        <v>2.2000000000000002</v>
      </c>
      <c r="V32" s="112">
        <f t="shared" si="1"/>
        <v>2.2000000000000002</v>
      </c>
      <c r="W32" s="113" t="s">
        <v>135</v>
      </c>
      <c r="X32" s="115">
        <v>1016</v>
      </c>
      <c r="Y32" s="115">
        <v>0</v>
      </c>
      <c r="Z32" s="115">
        <v>1188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45009568</v>
      </c>
      <c r="AH32" s="49">
        <f t="shared" si="9"/>
        <v>1020</v>
      </c>
      <c r="AI32" s="50">
        <f t="shared" si="8"/>
        <v>196.34263715110683</v>
      </c>
      <c r="AJ32" s="98">
        <v>1</v>
      </c>
      <c r="AK32" s="98">
        <v>0</v>
      </c>
      <c r="AL32" s="98">
        <v>1</v>
      </c>
      <c r="AM32" s="98">
        <v>1</v>
      </c>
      <c r="AN32" s="98">
        <v>0</v>
      </c>
      <c r="AO32" s="98">
        <v>0</v>
      </c>
      <c r="AP32" s="115">
        <v>10486586</v>
      </c>
      <c r="AQ32" s="115">
        <f t="shared" si="2"/>
        <v>0</v>
      </c>
      <c r="AR32" s="53">
        <v>1.04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5</v>
      </c>
      <c r="E33" s="41">
        <f t="shared" si="0"/>
        <v>3.5211267605633805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136</v>
      </c>
      <c r="P33" s="111">
        <v>106</v>
      </c>
      <c r="Q33" s="111">
        <v>75166352</v>
      </c>
      <c r="R33" s="46">
        <f t="shared" si="5"/>
        <v>4586</v>
      </c>
      <c r="S33" s="47">
        <f t="shared" si="6"/>
        <v>110.06399999999999</v>
      </c>
      <c r="T33" s="47">
        <f t="shared" si="7"/>
        <v>4.5860000000000003</v>
      </c>
      <c r="U33" s="112">
        <v>3</v>
      </c>
      <c r="V33" s="112">
        <f t="shared" si="1"/>
        <v>3</v>
      </c>
      <c r="W33" s="113" t="s">
        <v>124</v>
      </c>
      <c r="X33" s="115">
        <v>0</v>
      </c>
      <c r="Y33" s="115">
        <v>0</v>
      </c>
      <c r="Z33" s="115">
        <v>1097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45010420</v>
      </c>
      <c r="AH33" s="49">
        <f t="shared" si="9"/>
        <v>852</v>
      </c>
      <c r="AI33" s="50">
        <f t="shared" si="8"/>
        <v>185.78281726995201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0.5</v>
      </c>
      <c r="AP33" s="115">
        <v>10487480</v>
      </c>
      <c r="AQ33" s="115">
        <f t="shared" si="2"/>
        <v>894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7</v>
      </c>
      <c r="E34" s="41">
        <f t="shared" si="0"/>
        <v>4.9295774647887329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140</v>
      </c>
      <c r="P34" s="111">
        <v>106</v>
      </c>
      <c r="Q34" s="111">
        <v>75170743</v>
      </c>
      <c r="R34" s="46">
        <f t="shared" si="5"/>
        <v>4391</v>
      </c>
      <c r="S34" s="47">
        <f t="shared" si="6"/>
        <v>105.384</v>
      </c>
      <c r="T34" s="47">
        <f t="shared" si="7"/>
        <v>4.391</v>
      </c>
      <c r="U34" s="112">
        <v>4.5</v>
      </c>
      <c r="V34" s="112">
        <f t="shared" si="1"/>
        <v>4.5</v>
      </c>
      <c r="W34" s="113" t="s">
        <v>124</v>
      </c>
      <c r="X34" s="115">
        <v>0</v>
      </c>
      <c r="Y34" s="115">
        <v>0</v>
      </c>
      <c r="Z34" s="115">
        <v>1017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45011212</v>
      </c>
      <c r="AH34" s="49">
        <f t="shared" si="9"/>
        <v>792</v>
      </c>
      <c r="AI34" s="50">
        <f t="shared" si="8"/>
        <v>180.36893646094285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0.5</v>
      </c>
      <c r="AP34" s="115">
        <v>10488817</v>
      </c>
      <c r="AQ34" s="115">
        <f t="shared" si="2"/>
        <v>1337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129585</v>
      </c>
      <c r="S35" s="65">
        <f>AVERAGE(S11:S34)</f>
        <v>129.58499999999998</v>
      </c>
      <c r="T35" s="65">
        <f>SUM(T11:T34)</f>
        <v>129.58500000000001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27140</v>
      </c>
      <c r="AH35" s="67">
        <f>SUM(AH11:AH34)</f>
        <v>27140</v>
      </c>
      <c r="AI35" s="68">
        <f>$AH$35/$T35</f>
        <v>209.43782073542462</v>
      </c>
      <c r="AJ35" s="98"/>
      <c r="AK35" s="98"/>
      <c r="AL35" s="98"/>
      <c r="AM35" s="98"/>
      <c r="AN35" s="98"/>
      <c r="AO35" s="69"/>
      <c r="AP35" s="70">
        <f>AP34-AP10</f>
        <v>6838</v>
      </c>
      <c r="AQ35" s="71">
        <f>SUM(AQ11:AQ34)</f>
        <v>6838</v>
      </c>
      <c r="AR35" s="72">
        <f>AVERAGE(AR11:AR34)</f>
        <v>1.1233333333333333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206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194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232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206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206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137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146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265" t="s">
        <v>233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206" t="s">
        <v>138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206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167</v>
      </c>
      <c r="C49" s="202"/>
      <c r="D49" s="128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206" t="s">
        <v>141</v>
      </c>
      <c r="C50" s="202"/>
      <c r="D50" s="128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202"/>
      <c r="D51" s="128"/>
      <c r="E51" s="202"/>
      <c r="F51" s="203"/>
      <c r="G51" s="203"/>
      <c r="H51" s="203"/>
      <c r="I51" s="204"/>
      <c r="J51" s="204"/>
      <c r="K51" s="204"/>
      <c r="L51" s="204"/>
      <c r="M51" s="204"/>
      <c r="N51" s="204"/>
      <c r="O51" s="204"/>
      <c r="P51" s="204"/>
      <c r="Q51" s="126"/>
      <c r="R51" s="126"/>
      <c r="S51" s="126"/>
      <c r="T51" s="205"/>
      <c r="U51" s="205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206" t="s">
        <v>143</v>
      </c>
      <c r="C52" s="105"/>
      <c r="D52" s="176"/>
      <c r="E52" s="105"/>
      <c r="F52" s="105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234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206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50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206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206"/>
      <c r="C58" s="202"/>
      <c r="D58" s="128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49"/>
      <c r="C59" s="202"/>
      <c r="D59" s="128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A60" s="102"/>
      <c r="B60" s="149"/>
      <c r="C60" s="150"/>
      <c r="D60" s="117"/>
      <c r="E60" s="150"/>
      <c r="F60" s="150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20"/>
      <c r="U60" s="122"/>
      <c r="V60" s="79"/>
      <c r="AS60" s="97"/>
      <c r="AT60" s="97"/>
      <c r="AU60" s="97"/>
      <c r="AV60" s="97"/>
      <c r="AW60" s="97"/>
      <c r="AX60" s="97"/>
      <c r="AY60" s="97"/>
    </row>
    <row r="61" spans="1:51" x14ac:dyDescent="0.25">
      <c r="A61" s="102"/>
      <c r="B61" s="150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8"/>
      <c r="U61" s="79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99"/>
      <c r="Q70" s="99"/>
      <c r="R70" s="99"/>
      <c r="S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12"/>
      <c r="P71" s="99"/>
      <c r="Q71" s="99"/>
      <c r="R71" s="99"/>
      <c r="S71" s="99"/>
      <c r="T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U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T73" s="99"/>
      <c r="U73" s="99"/>
      <c r="AS73" s="97"/>
      <c r="AT73" s="97"/>
      <c r="AU73" s="97"/>
      <c r="AV73" s="97"/>
      <c r="AW73" s="97"/>
      <c r="AX73" s="97"/>
      <c r="AY73" s="97"/>
    </row>
    <row r="85" spans="45:51" x14ac:dyDescent="0.25">
      <c r="AS85" s="97"/>
      <c r="AT85" s="97"/>
      <c r="AU85" s="97"/>
      <c r="AV85" s="97"/>
      <c r="AW85" s="97"/>
      <c r="AX85" s="97"/>
      <c r="AY85" s="97"/>
    </row>
  </sheetData>
  <protectedRanges>
    <protectedRange sqref="S60:T61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59" name="Range2_2_1_10_1_1_1_2"/>
    <protectedRange sqref="N60:R61" name="Range2_12_1_6_1_1"/>
    <protectedRange sqref="L60:M61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0:K61" name="Range2_2_12_1_4_1_1_1_1_1_1_1_1_1_1_1_1_1_1_1"/>
    <protectedRange sqref="I60:I61" name="Range2_2_12_1_7_1_1_2_2_1_2"/>
    <protectedRange sqref="F60:H61" name="Range2_2_12_1_3_1_2_1_1_1_1_2_1_1_1_1_1_1_1_1_1_1_1"/>
    <protectedRange sqref="E60:E61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16 W30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8:U58 F59:G59" name="Range2_12_5_1_1_1_2_2_1_1_1_1_1_1_1_1_1_1_1_2_1_1_1_2_1_1_1_1_1_1_1_1_1_1_1_1_1_1_1_1_2_1_1_1_1_1_1_1_1_1_2_1_1_3_1_1_1_3_1_1_1_1_1_1_1_1_1_1_1_1_1_1_1_1_1_1_1_1_1_1_2_1_1_1_1_1_1_1_1_1_1_1_2_2_1_2_1_1_1_1_1_1_1_1_1_1_1_1_1"/>
    <protectedRange sqref="S52:T57" name="Range2_12_5_1_1_2_1_1_1_2_1_1_1_1_1_1_1_1_1_1_1_1_1"/>
    <protectedRange sqref="N52:R57" name="Range2_12_1_6_1_1_2_1_1_1_2_1_1_1_1_1_1_1_1_1_1_1_1_1"/>
    <protectedRange sqref="L52:M57" name="Range2_2_12_1_7_1_1_3_1_1_1_2_1_1_1_1_1_1_1_1_1_1_1_1_1"/>
    <protectedRange sqref="J52:K57" name="Range2_2_12_1_4_1_1_1_1_1_1_1_1_1_1_1_1_1_1_1_2_1_1_1_2_1_1_1_1_1_1_1_1_1_1_1_1_1"/>
    <protectedRange sqref="I52:I57" name="Range2_2_12_1_7_1_1_2_2_1_2_2_1_1_1_2_1_1_1_1_1_1_1_1_1_1_1_1_1"/>
    <protectedRange sqref="G52:H57" name="Range2_2_12_1_3_1_2_1_1_1_1_2_1_1_1_1_1_1_1_1_1_1_1_2_1_1_1_2_1_1_1_1_1_1_1_1_1_1_1_1_1"/>
    <protectedRange sqref="F52:F57" name="Range2_2_12_1_3_1_2_1_1_1_1_2_1_1_1_1_1_1_1_1_1_1_1_2_2_1_1_2_1_1_1_1_1_1_1_1_1_1_1_1_1"/>
    <protectedRange sqref="E52:E5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W17:W29" name="Range1_16_3_1_1_3_2_1"/>
    <protectedRange sqref="S51:T51" name="Range2_12_5_1_1_3"/>
    <protectedRange sqref="R51" name="Range2_12_1_6_1_1_3"/>
    <protectedRange sqref="Q51" name="Range2_12_1_6_1_1_1_2_3_2_1_1_3_1_2"/>
    <protectedRange sqref="N51:P51" name="Range2_12_1_2_3_1_1_1_2_3_2_1_1_3_1_2"/>
    <protectedRange sqref="K51:M51" name="Range2_2_12_1_4_3_1_1_1_3_3_2_1_1_3_1_2"/>
    <protectedRange sqref="J51" name="Range2_2_12_1_4_3_1_1_1_3_2_1_2_2_1_2"/>
    <protectedRange sqref="G51:H51" name="Range2_2_12_1_3_1_2_1_1_1_2_1_1_1_1_1_1_2_1_1_1_3"/>
    <protectedRange sqref="F51" name="Range2_2_12_1_3_1_2_1_1_1_3_1_1_1_1_1_3_1_1_1_1_1_1"/>
    <protectedRange sqref="I51" name="Range2_2_12_1_4_3_1_1_1_2_1_2_1_1_3_1_1_1_1_1_1_1_2"/>
    <protectedRange sqref="F49:U49" name="Range2_12_5_1_1_1_2_2_1_1_1_1_1_1_1_1_1_1_1_2_1_1_1_2_1_1_1_1_1_1_1_1_1_1_1_1_1_1_1_1_2_1_1_1_1_1_1_1_1_1_2_1_1_3_1_1_1_3_1_1_1_1_1_1_1_1_1_1_1_1_1_1_1_1_1_1_1_1_1_1_2_1_1_1_1_1_1_1_1_1_1_1_2_2_1"/>
    <protectedRange sqref="S48:T48" name="Range2_12_5_1_1_2_1_1_1"/>
    <protectedRange sqref="N48:R48" name="Range2_12_1_6_1_1_2_1_1_1"/>
    <protectedRange sqref="L48:M48" name="Range2_2_12_1_7_1_1_3_1_1_1"/>
    <protectedRange sqref="J48:K48" name="Range2_2_12_1_4_1_1_1_1_1_1_1_1_1_1_1_1_1_1_1_2_1_1_1"/>
    <protectedRange sqref="I48" name="Range2_2_12_1_7_1_1_2_2_1_2_2_1_1_1"/>
    <protectedRange sqref="G48:H48" name="Range2_2_12_1_3_1_2_1_1_1_1_2_1_1_1_1_1_1_1_1_1_1_1_2_1_1_1"/>
    <protectedRange sqref="F48" name="Range2_2_12_1_3_1_2_1_1_1_1_2_1_1_1_1_1_1_1_1_1_1_1_2_2_1_1"/>
    <protectedRange sqref="E48" name="Range2_2_12_1_3_1_2_1_1_1_2_1_1_1_1_3_1_1_1_1_1_1_1_1_1_2_2_1_1"/>
    <protectedRange sqref="S47:T47" name="Range2_12_5_1_1_2_1_1_1_1_1_1"/>
    <protectedRange sqref="N47:R47" name="Range2_12_1_6_1_1_2_1_1_1_1_1_1"/>
    <protectedRange sqref="L47:M47" name="Range2_2_12_1_7_1_1_3_1_1_1_1_1_1"/>
    <protectedRange sqref="J47:K47" name="Range2_2_12_1_4_1_1_1_1_1_1_1_1_1_1_1_1_1_1_1_2_1_1_1_1_1_1"/>
    <protectedRange sqref="I47" name="Range2_2_12_1_7_1_1_2_2_1_2_2_1_1_1_1_1_1"/>
    <protectedRange sqref="G47:H47" name="Range2_2_12_1_3_1_2_1_1_1_1_2_1_1_1_1_1_1_1_1_1_1_1_2_1_1_1_1_1_1"/>
    <protectedRange sqref="F47" name="Range2_2_12_1_3_1_2_1_1_1_1_2_1_1_1_1_1_1_1_1_1_1_1_2_2_1_1_1_1_1"/>
    <protectedRange sqref="E47" name="Range2_2_12_1_3_1_2_1_1_1_2_1_1_1_1_3_1_1_1_1_1_1_1_1_1_2_2_1_1_1_1_1"/>
    <protectedRange sqref="B59" name="Range2_12_5_1_1_1_1_1_2_1_1_1_1_1_1_1_1_1_1_1_1_1_1_1_1_1_1_1_1_2_1_1_1_1_1_1_1_1_1_1_1_1_1_3_1_1_1_2_1_1_1_1_1_1_1_1_1_1_1_1_2_1_1_1_1_1_1_1_1_1_1_1_1_1_1_1_1_1_1_1_1_1_1_1_1_1_1_1_1_3_1_2_1_1_1_2_2_1_2_1_1_1_1_1_1_1_1_1_1_1_1_1_1_1_1_1_1_1_2_1_1_1_1__2"/>
    <protectedRange sqref="T43" name="Range2_12_5_1_1_2_1_1_1_1_1_1_1_1_1"/>
    <protectedRange sqref="S43" name="Range2_12_4_1_1_1_4_2_2_1_1_1_1_1_1_1_1_1"/>
    <protectedRange sqref="G43:H43" name="Range2_2_12_1_3_1_1_1_1_1_4_1_1_1_1_1_1_1_1_1_1_2_1_1_1_1_1"/>
    <protectedRange sqref="Q43:R43" name="Range2_12_1_6_1_1_1_1_2_1_1_1_1_1_1_1_1_1_2_1_1_1_1"/>
    <protectedRange sqref="N43:P43" name="Range2_12_1_2_3_1_1_1_1_2_1_1_1_1_1_1_1_1_1_2_1_1_1_1"/>
    <protectedRange sqref="I43:M43" name="Range2_2_12_1_4_3_1_1_1_1_2_1_1_1_1_1_1_1_1_1_2_1_1_1_1"/>
    <protectedRange sqref="F45:U45" name="Range2_12_5_1_1_1_2_2_1_1_1_1_1_1_1_1_1_1_1_2_1_1_1_2_1_1_1_1_1_1_1_1_1_1_1_1_1_1_1_1_2_1_1_1_1_1_1_1_1_1_2_1_1_3_1_1_1_3_1_1_1_1_1_1_1_1_1_1_1_1_1_1_1_1_1_1_1_1_1_1_2_1_1_1_1_1_1_1_1_1_1_1_2_2_1_1_1"/>
    <protectedRange sqref="S44:T44" name="Range2_12_5_1_1_2_1_1_1_1_1"/>
    <protectedRange sqref="N44:R44" name="Range2_12_1_6_1_1_2_1_1_1_1_1"/>
    <protectedRange sqref="L44:M44" name="Range2_2_12_1_7_1_1_3_1_1_1_1_1"/>
    <protectedRange sqref="J44:K44" name="Range2_2_12_1_4_1_1_1_1_1_1_1_1_1_1_1_1_1_1_1_2_1_1_1_1_1"/>
    <protectedRange sqref="I44" name="Range2_2_12_1_7_1_1_2_2_1_2_2_1_1_1_1_1"/>
    <protectedRange sqref="G44:H44" name="Range2_2_12_1_3_1_2_1_1_1_1_2_1_1_1_1_1_1_1_1_1_1_1_2_1_1_1_1_1"/>
    <protectedRange sqref="F44" name="Range2_2_12_1_3_1_2_1_1_1_1_2_1_1_1_1_1_1_1_1_1_1_1_2_2_1_1_1_1"/>
    <protectedRange sqref="E44" name="Range2_2_12_1_3_1_2_1_1_1_2_1_1_1_1_3_1_1_1_1_1_1_1_1_1_2_2_1_1_1_1"/>
    <protectedRange sqref="T46" name="Range2_12_5_1_1_2_2_1_1_1_1_1_1_1_1_1_1_1_1_2_1_1_1_1_1_1_1_1_1"/>
    <protectedRange sqref="S46" name="Range2_12_4_1_1_1_4_2_2_2_2_1_1_1_1_1_1_1_1_1_1_1_2_1_1_1_1_1_1_1_1_1"/>
    <protectedRange sqref="Q46:R46" name="Range2_12_1_6_1_1_1_2_3_2_1_1_3_1_1_1_1_1_1_1_1_1_1_1_1_1_2_1_1_1_1_1_1_1_1_1"/>
    <protectedRange sqref="N46:P46" name="Range2_12_1_2_3_1_1_1_2_3_2_1_1_3_1_1_1_1_1_1_1_1_1_1_1_1_1_2_1_1_1_1_1_1_1_1_1"/>
    <protectedRange sqref="K46:M46" name="Range2_2_12_1_4_3_1_1_1_3_3_2_1_1_3_1_1_1_1_1_1_1_1_1_1_1_1_1_2_1_1_1_1_1_1_1_1_1"/>
    <protectedRange sqref="J46" name="Range2_2_12_1_4_3_1_1_1_3_2_1_2_2_1_1_1_1_1_1_1_1_1_1_1_1_1_2_1_1_1_1_1_1_1_1_1"/>
    <protectedRange sqref="E46:H46" name="Range2_2_12_1_3_1_2_1_1_1_1_2_1_1_1_1_1_1_1_1_1_1_2_1_1_1_1_1_1_1_1_2_1_1_1_1_1_1_1_1_1"/>
    <protectedRange sqref="D46" name="Range2_2_12_1_3_1_2_1_1_1_2_1_2_3_1_1_1_1_1_1_2_1_1_1_1_1_1_1_1_1_1_2_1_1_1_1_1_1_1_1_1"/>
    <protectedRange sqref="I46" name="Range2_2_12_1_4_2_1_1_1_4_1_2_1_1_1_2_2_1_1_1_1_1_1_1_1_1_1_1_1_1_1_2_1_1_1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450" priority="28" operator="containsText" text="N/A">
      <formula>NOT(ISERROR(SEARCH("N/A",X11)))</formula>
    </cfRule>
    <cfRule type="cellIs" dxfId="449" priority="41" operator="equal">
      <formula>0</formula>
    </cfRule>
  </conditionalFormatting>
  <conditionalFormatting sqref="AC11:AE34 X11:Y34 AA11:AA34">
    <cfRule type="cellIs" dxfId="448" priority="40" operator="greaterThanOrEqual">
      <formula>1185</formula>
    </cfRule>
  </conditionalFormatting>
  <conditionalFormatting sqref="AC11:AE34 X11:Y34 AA11:AA34">
    <cfRule type="cellIs" dxfId="447" priority="39" operator="between">
      <formula>0.1</formula>
      <formula>1184</formula>
    </cfRule>
  </conditionalFormatting>
  <conditionalFormatting sqref="X8">
    <cfRule type="cellIs" dxfId="446" priority="38" operator="equal">
      <formula>0</formula>
    </cfRule>
  </conditionalFormatting>
  <conditionalFormatting sqref="X8">
    <cfRule type="cellIs" dxfId="445" priority="37" operator="greaterThan">
      <formula>1179</formula>
    </cfRule>
  </conditionalFormatting>
  <conditionalFormatting sqref="X8">
    <cfRule type="cellIs" dxfId="444" priority="36" operator="greaterThan">
      <formula>99</formula>
    </cfRule>
  </conditionalFormatting>
  <conditionalFormatting sqref="X8">
    <cfRule type="cellIs" dxfId="443" priority="35" operator="greaterThan">
      <formula>0.99</formula>
    </cfRule>
  </conditionalFormatting>
  <conditionalFormatting sqref="AB8">
    <cfRule type="cellIs" dxfId="442" priority="34" operator="equal">
      <formula>0</formula>
    </cfRule>
  </conditionalFormatting>
  <conditionalFormatting sqref="AB8">
    <cfRule type="cellIs" dxfId="441" priority="33" operator="greaterThan">
      <formula>1179</formula>
    </cfRule>
  </conditionalFormatting>
  <conditionalFormatting sqref="AB8">
    <cfRule type="cellIs" dxfId="440" priority="32" operator="greaterThan">
      <formula>99</formula>
    </cfRule>
  </conditionalFormatting>
  <conditionalFormatting sqref="AB8">
    <cfRule type="cellIs" dxfId="439" priority="31" operator="greaterThan">
      <formula>0.99</formula>
    </cfRule>
  </conditionalFormatting>
  <conditionalFormatting sqref="AH11:AH31">
    <cfRule type="cellIs" dxfId="438" priority="29" operator="greaterThan">
      <formula>$AH$8</formula>
    </cfRule>
    <cfRule type="cellIs" dxfId="437" priority="30" operator="greaterThan">
      <formula>$AH$8</formula>
    </cfRule>
  </conditionalFormatting>
  <conditionalFormatting sqref="AB11:AB34">
    <cfRule type="containsText" dxfId="436" priority="24" operator="containsText" text="N/A">
      <formula>NOT(ISERROR(SEARCH("N/A",AB11)))</formula>
    </cfRule>
    <cfRule type="cellIs" dxfId="435" priority="27" operator="equal">
      <formula>0</formula>
    </cfRule>
  </conditionalFormatting>
  <conditionalFormatting sqref="AB11:AB34">
    <cfRule type="cellIs" dxfId="434" priority="26" operator="greaterThanOrEqual">
      <formula>1185</formula>
    </cfRule>
  </conditionalFormatting>
  <conditionalFormatting sqref="AB11:AB34">
    <cfRule type="cellIs" dxfId="433" priority="25" operator="between">
      <formula>0.1</formula>
      <formula>1184</formula>
    </cfRule>
  </conditionalFormatting>
  <conditionalFormatting sqref="AN11:AN35 AO11:AO34">
    <cfRule type="cellIs" dxfId="432" priority="23" operator="equal">
      <formula>0</formula>
    </cfRule>
  </conditionalFormatting>
  <conditionalFormatting sqref="AN11:AN35 AO11:AO34">
    <cfRule type="cellIs" dxfId="431" priority="22" operator="greaterThan">
      <formula>1179</formula>
    </cfRule>
  </conditionalFormatting>
  <conditionalFormatting sqref="AN11:AN35 AO11:AO34">
    <cfRule type="cellIs" dxfId="430" priority="21" operator="greaterThan">
      <formula>99</formula>
    </cfRule>
  </conditionalFormatting>
  <conditionalFormatting sqref="AN11:AN35 AO11:AO34">
    <cfRule type="cellIs" dxfId="429" priority="20" operator="greaterThan">
      <formula>0.99</formula>
    </cfRule>
  </conditionalFormatting>
  <conditionalFormatting sqref="AQ11:AQ34">
    <cfRule type="cellIs" dxfId="428" priority="19" operator="equal">
      <formula>0</formula>
    </cfRule>
  </conditionalFormatting>
  <conditionalFormatting sqref="AQ11:AQ34">
    <cfRule type="cellIs" dxfId="427" priority="18" operator="greaterThan">
      <formula>1179</formula>
    </cfRule>
  </conditionalFormatting>
  <conditionalFormatting sqref="AQ11:AQ34">
    <cfRule type="cellIs" dxfId="426" priority="17" operator="greaterThan">
      <formula>99</formula>
    </cfRule>
  </conditionalFormatting>
  <conditionalFormatting sqref="AQ11:AQ34">
    <cfRule type="cellIs" dxfId="425" priority="16" operator="greaterThan">
      <formula>0.99</formula>
    </cfRule>
  </conditionalFormatting>
  <conditionalFormatting sqref="Z11:Z34">
    <cfRule type="containsText" dxfId="424" priority="12" operator="containsText" text="N/A">
      <formula>NOT(ISERROR(SEARCH("N/A",Z11)))</formula>
    </cfRule>
    <cfRule type="cellIs" dxfId="423" priority="15" operator="equal">
      <formula>0</formula>
    </cfRule>
  </conditionalFormatting>
  <conditionalFormatting sqref="Z11:Z34">
    <cfRule type="cellIs" dxfId="422" priority="14" operator="greaterThanOrEqual">
      <formula>1185</formula>
    </cfRule>
  </conditionalFormatting>
  <conditionalFormatting sqref="Z11:Z34">
    <cfRule type="cellIs" dxfId="421" priority="13" operator="between">
      <formula>0.1</formula>
      <formula>1184</formula>
    </cfRule>
  </conditionalFormatting>
  <conditionalFormatting sqref="AJ11:AN35">
    <cfRule type="cellIs" dxfId="420" priority="11" operator="equal">
      <formula>0</formula>
    </cfRule>
  </conditionalFormatting>
  <conditionalFormatting sqref="AJ11:AN35">
    <cfRule type="cellIs" dxfId="419" priority="10" operator="greaterThan">
      <formula>1179</formula>
    </cfRule>
  </conditionalFormatting>
  <conditionalFormatting sqref="AJ11:AN35">
    <cfRule type="cellIs" dxfId="418" priority="9" operator="greaterThan">
      <formula>99</formula>
    </cfRule>
  </conditionalFormatting>
  <conditionalFormatting sqref="AJ11:AN35">
    <cfRule type="cellIs" dxfId="417" priority="8" operator="greaterThan">
      <formula>0.99</formula>
    </cfRule>
  </conditionalFormatting>
  <conditionalFormatting sqref="AP11:AP34">
    <cfRule type="cellIs" dxfId="416" priority="7" operator="equal">
      <formula>0</formula>
    </cfRule>
  </conditionalFormatting>
  <conditionalFormatting sqref="AP11:AP34">
    <cfRule type="cellIs" dxfId="415" priority="6" operator="greaterThan">
      <formula>1179</formula>
    </cfRule>
  </conditionalFormatting>
  <conditionalFormatting sqref="AP11:AP34">
    <cfRule type="cellIs" dxfId="414" priority="5" operator="greaterThan">
      <formula>99</formula>
    </cfRule>
  </conditionalFormatting>
  <conditionalFormatting sqref="AP11:AP34">
    <cfRule type="cellIs" dxfId="413" priority="4" operator="greaterThan">
      <formula>0.99</formula>
    </cfRule>
  </conditionalFormatting>
  <conditionalFormatting sqref="AH32:AH34">
    <cfRule type="cellIs" dxfId="412" priority="2" operator="greaterThan">
      <formula>$AH$8</formula>
    </cfRule>
    <cfRule type="cellIs" dxfId="411" priority="3" operator="greaterThan">
      <formula>$AH$8</formula>
    </cfRule>
  </conditionalFormatting>
  <conditionalFormatting sqref="AI11:AI34">
    <cfRule type="cellIs" dxfId="410" priority="1" operator="greaterThan">
      <formula>$AI$8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5"/>
  <sheetViews>
    <sheetView topLeftCell="A34" zoomScaleNormal="100" workbookViewId="0">
      <selection activeCell="B51" sqref="B51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134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200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9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97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42451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27124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201" t="s">
        <v>51</v>
      </c>
      <c r="V9" s="201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99" t="s">
        <v>55</v>
      </c>
      <c r="AG9" s="199" t="s">
        <v>56</v>
      </c>
      <c r="AH9" s="247" t="s">
        <v>57</v>
      </c>
      <c r="AI9" s="262" t="s">
        <v>58</v>
      </c>
      <c r="AJ9" s="201" t="s">
        <v>59</v>
      </c>
      <c r="AK9" s="201" t="s">
        <v>60</v>
      </c>
      <c r="AL9" s="201" t="s">
        <v>61</v>
      </c>
      <c r="AM9" s="201" t="s">
        <v>62</v>
      </c>
      <c r="AN9" s="201" t="s">
        <v>63</v>
      </c>
      <c r="AO9" s="201" t="s">
        <v>64</v>
      </c>
      <c r="AP9" s="201" t="s">
        <v>65</v>
      </c>
      <c r="AQ9" s="245" t="s">
        <v>66</v>
      </c>
      <c r="AR9" s="201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1" t="s">
        <v>72</v>
      </c>
      <c r="C10" s="201" t="s">
        <v>73</v>
      </c>
      <c r="D10" s="201" t="s">
        <v>74</v>
      </c>
      <c r="E10" s="201" t="s">
        <v>75</v>
      </c>
      <c r="F10" s="201" t="s">
        <v>74</v>
      </c>
      <c r="G10" s="201" t="s">
        <v>75</v>
      </c>
      <c r="H10" s="241"/>
      <c r="I10" s="201" t="s">
        <v>75</v>
      </c>
      <c r="J10" s="201" t="s">
        <v>75</v>
      </c>
      <c r="K10" s="201" t="s">
        <v>75</v>
      </c>
      <c r="L10" s="28" t="s">
        <v>29</v>
      </c>
      <c r="M10" s="244"/>
      <c r="N10" s="28" t="s">
        <v>29</v>
      </c>
      <c r="O10" s="246"/>
      <c r="P10" s="246"/>
      <c r="Q10" s="1">
        <f>'MAR 21'!Q34</f>
        <v>75170743</v>
      </c>
      <c r="R10" s="255"/>
      <c r="S10" s="256"/>
      <c r="T10" s="257"/>
      <c r="U10" s="201" t="s">
        <v>75</v>
      </c>
      <c r="V10" s="201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21'!$AG$34</f>
        <v>45011212</v>
      </c>
      <c r="AH10" s="247"/>
      <c r="AI10" s="263"/>
      <c r="AJ10" s="201" t="s">
        <v>84</v>
      </c>
      <c r="AK10" s="201" t="s">
        <v>84</v>
      </c>
      <c r="AL10" s="201" t="s">
        <v>84</v>
      </c>
      <c r="AM10" s="201" t="s">
        <v>84</v>
      </c>
      <c r="AN10" s="201" t="s">
        <v>84</v>
      </c>
      <c r="AO10" s="201" t="s">
        <v>84</v>
      </c>
      <c r="AP10" s="1">
        <f>'MAR 21'!$AP$34</f>
        <v>10488817</v>
      </c>
      <c r="AQ10" s="246"/>
      <c r="AR10" s="198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11</v>
      </c>
      <c r="E11" s="41">
        <f t="shared" ref="E11:E34" si="0">D11/1.42</f>
        <v>7.746478873239437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135</v>
      </c>
      <c r="P11" s="111">
        <v>101</v>
      </c>
      <c r="Q11" s="111">
        <v>75174835</v>
      </c>
      <c r="R11" s="46">
        <f>IF(ISBLANK(Q11),"-",Q11-Q10)</f>
        <v>4092</v>
      </c>
      <c r="S11" s="47">
        <f>R11*24/1000</f>
        <v>98.207999999999998</v>
      </c>
      <c r="T11" s="47">
        <f>R11/1000</f>
        <v>4.0919999999999996</v>
      </c>
      <c r="U11" s="112">
        <v>6.3</v>
      </c>
      <c r="V11" s="112">
        <f t="shared" ref="V11:V34" si="1">U11</f>
        <v>6.3</v>
      </c>
      <c r="W11" s="113" t="s">
        <v>124</v>
      </c>
      <c r="X11" s="115">
        <v>0</v>
      </c>
      <c r="Y11" s="115">
        <v>0</v>
      </c>
      <c r="Z11" s="115">
        <v>996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45011988</v>
      </c>
      <c r="AH11" s="49">
        <f>IF(ISBLANK(AG11),"-",AG11-AG10)</f>
        <v>776</v>
      </c>
      <c r="AI11" s="50">
        <f>AH11/T11</f>
        <v>189.63831867057675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0.6</v>
      </c>
      <c r="AP11" s="115">
        <v>10490182</v>
      </c>
      <c r="AQ11" s="115">
        <f t="shared" ref="AQ11:AQ34" si="2">AP11-AP10</f>
        <v>1365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10</v>
      </c>
      <c r="E12" s="41">
        <f t="shared" si="0"/>
        <v>7.042253521126761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132</v>
      </c>
      <c r="P12" s="111">
        <v>102</v>
      </c>
      <c r="Q12" s="111">
        <v>75178935</v>
      </c>
      <c r="R12" s="46">
        <f t="shared" ref="R12:R34" si="5">IF(ISBLANK(Q12),"-",Q12-Q11)</f>
        <v>4100</v>
      </c>
      <c r="S12" s="47">
        <f t="shared" ref="S12:S34" si="6">R12*24/1000</f>
        <v>98.4</v>
      </c>
      <c r="T12" s="47">
        <f t="shared" ref="T12:T34" si="7">R12/1000</f>
        <v>4.0999999999999996</v>
      </c>
      <c r="U12" s="112">
        <v>7.6</v>
      </c>
      <c r="V12" s="112">
        <f t="shared" si="1"/>
        <v>7.6</v>
      </c>
      <c r="W12" s="113" t="s">
        <v>124</v>
      </c>
      <c r="X12" s="115">
        <v>0</v>
      </c>
      <c r="Y12" s="115">
        <v>0</v>
      </c>
      <c r="Z12" s="115">
        <v>996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45012773</v>
      </c>
      <c r="AH12" s="49">
        <f>IF(ISBLANK(AG12),"-",AG12-AG11)</f>
        <v>785</v>
      </c>
      <c r="AI12" s="50">
        <f t="shared" ref="AI12:AI34" si="8">AH12/T12</f>
        <v>191.46341463414635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0.5</v>
      </c>
      <c r="AP12" s="115">
        <v>10491550</v>
      </c>
      <c r="AQ12" s="115">
        <f t="shared" si="2"/>
        <v>1368</v>
      </c>
      <c r="AR12" s="118">
        <v>1.02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10</v>
      </c>
      <c r="E13" s="41">
        <f t="shared" si="0"/>
        <v>7.042253521126761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129</v>
      </c>
      <c r="P13" s="111">
        <v>99</v>
      </c>
      <c r="Q13" s="111">
        <v>75183055</v>
      </c>
      <c r="R13" s="46">
        <f t="shared" si="5"/>
        <v>4120</v>
      </c>
      <c r="S13" s="47">
        <f t="shared" si="6"/>
        <v>98.88</v>
      </c>
      <c r="T13" s="47">
        <f t="shared" si="7"/>
        <v>4.12</v>
      </c>
      <c r="U13" s="112">
        <v>8.8000000000000007</v>
      </c>
      <c r="V13" s="112">
        <f t="shared" si="1"/>
        <v>8.8000000000000007</v>
      </c>
      <c r="W13" s="113" t="s">
        <v>124</v>
      </c>
      <c r="X13" s="115">
        <v>0</v>
      </c>
      <c r="Y13" s="115">
        <v>0</v>
      </c>
      <c r="Z13" s="115">
        <v>957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45013576</v>
      </c>
      <c r="AH13" s="49">
        <f>IF(ISBLANK(AG13),"-",AG13-AG12)</f>
        <v>803</v>
      </c>
      <c r="AI13" s="50">
        <f t="shared" si="8"/>
        <v>194.90291262135921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0.5</v>
      </c>
      <c r="AP13" s="115">
        <v>10492931</v>
      </c>
      <c r="AQ13" s="115">
        <f t="shared" si="2"/>
        <v>1381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12</v>
      </c>
      <c r="E14" s="41">
        <f t="shared" si="0"/>
        <v>8.4507042253521139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120</v>
      </c>
      <c r="P14" s="111">
        <v>101</v>
      </c>
      <c r="Q14" s="111">
        <v>75186998</v>
      </c>
      <c r="R14" s="46">
        <f t="shared" si="5"/>
        <v>3943</v>
      </c>
      <c r="S14" s="47">
        <f t="shared" si="6"/>
        <v>94.632000000000005</v>
      </c>
      <c r="T14" s="47">
        <f t="shared" si="7"/>
        <v>3.9430000000000001</v>
      </c>
      <c r="U14" s="112">
        <v>9.3000000000000007</v>
      </c>
      <c r="V14" s="112">
        <f t="shared" si="1"/>
        <v>9.3000000000000007</v>
      </c>
      <c r="W14" s="113" t="s">
        <v>124</v>
      </c>
      <c r="X14" s="115">
        <v>0</v>
      </c>
      <c r="Y14" s="115">
        <v>0</v>
      </c>
      <c r="Z14" s="115">
        <v>957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45014158</v>
      </c>
      <c r="AH14" s="49">
        <f t="shared" ref="AH14:AH34" si="9">IF(ISBLANK(AG14),"-",AG14-AG13)</f>
        <v>582</v>
      </c>
      <c r="AI14" s="50">
        <f t="shared" si="8"/>
        <v>147.60334770479329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0.5</v>
      </c>
      <c r="AP14" s="115">
        <v>10493698</v>
      </c>
      <c r="AQ14" s="115">
        <f t="shared" si="2"/>
        <v>767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11</v>
      </c>
      <c r="E15" s="41">
        <f t="shared" si="0"/>
        <v>7.746478873239437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105</v>
      </c>
      <c r="P15" s="111">
        <v>98</v>
      </c>
      <c r="Q15" s="111">
        <v>75190960</v>
      </c>
      <c r="R15" s="46">
        <f t="shared" si="5"/>
        <v>3962</v>
      </c>
      <c r="S15" s="47">
        <f t="shared" si="6"/>
        <v>95.087999999999994</v>
      </c>
      <c r="T15" s="47">
        <f t="shared" si="7"/>
        <v>3.9620000000000002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957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45014756</v>
      </c>
      <c r="AH15" s="49">
        <f t="shared" si="9"/>
        <v>598</v>
      </c>
      <c r="AI15" s="50">
        <f t="shared" si="8"/>
        <v>150.9338717819283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</v>
      </c>
      <c r="AP15" s="115">
        <v>10493698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11</v>
      </c>
      <c r="E16" s="41">
        <f t="shared" si="0"/>
        <v>7.746478873239437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128</v>
      </c>
      <c r="P16" s="111">
        <v>125</v>
      </c>
      <c r="Q16" s="111">
        <v>75196203</v>
      </c>
      <c r="R16" s="46">
        <f t="shared" si="5"/>
        <v>5243</v>
      </c>
      <c r="S16" s="47">
        <f t="shared" si="6"/>
        <v>125.83199999999999</v>
      </c>
      <c r="T16" s="47">
        <f t="shared" si="7"/>
        <v>5.2430000000000003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1188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45015404</v>
      </c>
      <c r="AH16" s="49">
        <f t="shared" si="9"/>
        <v>648</v>
      </c>
      <c r="AI16" s="50">
        <f t="shared" si="8"/>
        <v>123.59336257867632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10493698</v>
      </c>
      <c r="AQ16" s="115">
        <v>0</v>
      </c>
      <c r="AR16" s="53">
        <v>1.18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7</v>
      </c>
      <c r="E17" s="41">
        <f t="shared" si="0"/>
        <v>4.9295774647887329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133</v>
      </c>
      <c r="P17" s="111">
        <v>145</v>
      </c>
      <c r="Q17" s="111">
        <v>75202170</v>
      </c>
      <c r="R17" s="46">
        <f t="shared" si="5"/>
        <v>5967</v>
      </c>
      <c r="S17" s="47">
        <f t="shared" si="6"/>
        <v>143.208</v>
      </c>
      <c r="T17" s="47">
        <f t="shared" si="7"/>
        <v>5.9669999999999996</v>
      </c>
      <c r="U17" s="112">
        <v>9.1</v>
      </c>
      <c r="V17" s="112">
        <f t="shared" si="1"/>
        <v>9.1</v>
      </c>
      <c r="W17" s="113" t="s">
        <v>130</v>
      </c>
      <c r="X17" s="115">
        <v>1048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45016980</v>
      </c>
      <c r="AH17" s="49">
        <f t="shared" si="9"/>
        <v>1576</v>
      </c>
      <c r="AI17" s="50">
        <f t="shared" si="8"/>
        <v>264.11932294285236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10493698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137</v>
      </c>
      <c r="P18" s="111">
        <v>150</v>
      </c>
      <c r="Q18" s="111">
        <v>75208465</v>
      </c>
      <c r="R18" s="46">
        <f t="shared" si="5"/>
        <v>6295</v>
      </c>
      <c r="S18" s="47">
        <f t="shared" si="6"/>
        <v>151.08000000000001</v>
      </c>
      <c r="T18" s="47">
        <f t="shared" si="7"/>
        <v>6.2949999999999999</v>
      </c>
      <c r="U18" s="112">
        <v>8.5</v>
      </c>
      <c r="V18" s="112">
        <f t="shared" si="1"/>
        <v>8.5</v>
      </c>
      <c r="W18" s="113" t="s">
        <v>130</v>
      </c>
      <c r="X18" s="115">
        <v>1048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45018368</v>
      </c>
      <c r="AH18" s="49">
        <f t="shared" si="9"/>
        <v>1388</v>
      </c>
      <c r="AI18" s="50">
        <f t="shared" si="8"/>
        <v>220.49245432883242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10493698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138</v>
      </c>
      <c r="P19" s="111">
        <v>148</v>
      </c>
      <c r="Q19" s="111">
        <v>75214677</v>
      </c>
      <c r="R19" s="46">
        <f t="shared" si="5"/>
        <v>6212</v>
      </c>
      <c r="S19" s="47">
        <f t="shared" si="6"/>
        <v>149.08799999999999</v>
      </c>
      <c r="T19" s="47">
        <f t="shared" si="7"/>
        <v>6.2119999999999997</v>
      </c>
      <c r="U19" s="112">
        <v>7.9</v>
      </c>
      <c r="V19" s="112">
        <v>9.1</v>
      </c>
      <c r="W19" s="113" t="s">
        <v>130</v>
      </c>
      <c r="X19" s="115">
        <v>1047</v>
      </c>
      <c r="Y19" s="115">
        <v>0</v>
      </c>
      <c r="Z19" s="115">
        <v>1186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45019748</v>
      </c>
      <c r="AH19" s="49">
        <f t="shared" si="9"/>
        <v>1380</v>
      </c>
      <c r="AI19" s="50">
        <f t="shared" si="8"/>
        <v>222.15067611075338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10493698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6</v>
      </c>
      <c r="E20" s="41">
        <f t="shared" si="0"/>
        <v>4.2253521126760569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138</v>
      </c>
      <c r="P20" s="111">
        <v>146</v>
      </c>
      <c r="Q20" s="111">
        <v>75220933</v>
      </c>
      <c r="R20" s="46">
        <f t="shared" si="5"/>
        <v>6256</v>
      </c>
      <c r="S20" s="47">
        <f t="shared" si="6"/>
        <v>150.14400000000001</v>
      </c>
      <c r="T20" s="47">
        <f t="shared" si="7"/>
        <v>6.2560000000000002</v>
      </c>
      <c r="U20" s="112">
        <v>7.3</v>
      </c>
      <c r="V20" s="112">
        <f t="shared" si="1"/>
        <v>7.3</v>
      </c>
      <c r="W20" s="113" t="s">
        <v>130</v>
      </c>
      <c r="X20" s="115">
        <v>1047</v>
      </c>
      <c r="Y20" s="115">
        <v>0</v>
      </c>
      <c r="Z20" s="115">
        <v>1188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45021136</v>
      </c>
      <c r="AH20" s="49">
        <f t="shared" si="9"/>
        <v>1388</v>
      </c>
      <c r="AI20" s="50">
        <f t="shared" si="8"/>
        <v>221.86700767263426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10493698</v>
      </c>
      <c r="AQ20" s="115">
        <f t="shared" si="2"/>
        <v>0</v>
      </c>
      <c r="AR20" s="53">
        <v>1.25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7</v>
      </c>
      <c r="E21" s="41">
        <f t="shared" si="0"/>
        <v>4.9295774647887329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140</v>
      </c>
      <c r="P21" s="111">
        <v>149</v>
      </c>
      <c r="Q21" s="111">
        <v>75227184</v>
      </c>
      <c r="R21" s="46">
        <f t="shared" si="5"/>
        <v>6251</v>
      </c>
      <c r="S21" s="47">
        <f t="shared" si="6"/>
        <v>150.024</v>
      </c>
      <c r="T21" s="47">
        <f t="shared" si="7"/>
        <v>6.2510000000000003</v>
      </c>
      <c r="U21" s="112">
        <v>6.7</v>
      </c>
      <c r="V21" s="112">
        <v>6.5</v>
      </c>
      <c r="W21" s="113" t="s">
        <v>130</v>
      </c>
      <c r="X21" s="115">
        <v>1046</v>
      </c>
      <c r="Y21" s="115">
        <v>0</v>
      </c>
      <c r="Z21" s="115">
        <v>1186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45022508</v>
      </c>
      <c r="AH21" s="49">
        <f t="shared" si="9"/>
        <v>1372</v>
      </c>
      <c r="AI21" s="50">
        <f t="shared" si="8"/>
        <v>219.48488241881299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10493698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6</v>
      </c>
      <c r="E22" s="41">
        <f t="shared" si="0"/>
        <v>4.2253521126760569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136</v>
      </c>
      <c r="P22" s="111">
        <v>142</v>
      </c>
      <c r="Q22" s="111">
        <v>75233255</v>
      </c>
      <c r="R22" s="46">
        <f t="shared" si="5"/>
        <v>6071</v>
      </c>
      <c r="S22" s="47">
        <f t="shared" si="6"/>
        <v>145.70400000000001</v>
      </c>
      <c r="T22" s="47">
        <f t="shared" si="7"/>
        <v>6.0709999999999997</v>
      </c>
      <c r="U22" s="112">
        <v>6.2</v>
      </c>
      <c r="V22" s="112">
        <f t="shared" si="1"/>
        <v>6.2</v>
      </c>
      <c r="W22" s="113" t="s">
        <v>130</v>
      </c>
      <c r="X22" s="115">
        <v>1046</v>
      </c>
      <c r="Y22" s="115">
        <v>0</v>
      </c>
      <c r="Z22" s="115">
        <v>1187</v>
      </c>
      <c r="AA22" s="115">
        <v>1185</v>
      </c>
      <c r="AB22" s="115">
        <v>1188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45023876</v>
      </c>
      <c r="AH22" s="49">
        <f t="shared" si="9"/>
        <v>1368</v>
      </c>
      <c r="AI22" s="50">
        <f t="shared" si="8"/>
        <v>225.33355295667931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10493698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6</v>
      </c>
      <c r="E23" s="41">
        <f t="shared" si="0"/>
        <v>4.2253521126760569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132</v>
      </c>
      <c r="P23" s="111">
        <v>139</v>
      </c>
      <c r="Q23" s="111">
        <v>75239260</v>
      </c>
      <c r="R23" s="46">
        <f t="shared" si="5"/>
        <v>6005</v>
      </c>
      <c r="S23" s="47">
        <f t="shared" si="6"/>
        <v>144.12</v>
      </c>
      <c r="T23" s="47">
        <f t="shared" si="7"/>
        <v>6.0049999999999999</v>
      </c>
      <c r="U23" s="112">
        <v>5.8</v>
      </c>
      <c r="V23" s="112">
        <f t="shared" si="1"/>
        <v>5.8</v>
      </c>
      <c r="W23" s="113" t="s">
        <v>130</v>
      </c>
      <c r="X23" s="115">
        <v>1046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45025220</v>
      </c>
      <c r="AH23" s="49">
        <f t="shared" si="9"/>
        <v>1344</v>
      </c>
      <c r="AI23" s="50">
        <f t="shared" si="8"/>
        <v>223.8134887593672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10493698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5</v>
      </c>
      <c r="E24" s="41">
        <f t="shared" si="0"/>
        <v>3.5211267605633805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132</v>
      </c>
      <c r="P24" s="111">
        <v>128</v>
      </c>
      <c r="Q24" s="111">
        <v>75245195</v>
      </c>
      <c r="R24" s="46">
        <f t="shared" si="5"/>
        <v>5935</v>
      </c>
      <c r="S24" s="47">
        <f t="shared" si="6"/>
        <v>142.44</v>
      </c>
      <c r="T24" s="47">
        <f t="shared" si="7"/>
        <v>5.9349999999999996</v>
      </c>
      <c r="U24" s="112">
        <v>5.3</v>
      </c>
      <c r="V24" s="112">
        <f t="shared" si="1"/>
        <v>5.3</v>
      </c>
      <c r="W24" s="113" t="s">
        <v>130</v>
      </c>
      <c r="X24" s="115">
        <v>1057</v>
      </c>
      <c r="Y24" s="115">
        <v>0</v>
      </c>
      <c r="Z24" s="115">
        <v>1187</v>
      </c>
      <c r="AA24" s="115">
        <v>1185</v>
      </c>
      <c r="AB24" s="115">
        <v>1186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45026568</v>
      </c>
      <c r="AH24" s="49">
        <f>IF(ISBLANK(AG24),"-",AG24-AG23)</f>
        <v>1348</v>
      </c>
      <c r="AI24" s="50">
        <f t="shared" si="8"/>
        <v>227.12721145745579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10493698</v>
      </c>
      <c r="AQ24" s="115">
        <f t="shared" si="2"/>
        <v>0</v>
      </c>
      <c r="AR24" s="53">
        <v>1.17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5</v>
      </c>
      <c r="E25" s="41">
        <f t="shared" si="0"/>
        <v>3.5211267605633805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133</v>
      </c>
      <c r="P25" s="111">
        <v>139</v>
      </c>
      <c r="Q25" s="111">
        <v>75251049</v>
      </c>
      <c r="R25" s="46">
        <f t="shared" si="5"/>
        <v>5854</v>
      </c>
      <c r="S25" s="47">
        <f t="shared" si="6"/>
        <v>140.49600000000001</v>
      </c>
      <c r="T25" s="47">
        <f t="shared" si="7"/>
        <v>5.8540000000000001</v>
      </c>
      <c r="U25" s="112">
        <v>5.0999999999999996</v>
      </c>
      <c r="V25" s="112">
        <f t="shared" si="1"/>
        <v>5.0999999999999996</v>
      </c>
      <c r="W25" s="113" t="s">
        <v>130</v>
      </c>
      <c r="X25" s="115">
        <v>1026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45027900</v>
      </c>
      <c r="AH25" s="49">
        <f t="shared" si="9"/>
        <v>1332</v>
      </c>
      <c r="AI25" s="50">
        <f t="shared" si="8"/>
        <v>227.53672702425692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10493698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5</v>
      </c>
      <c r="E26" s="41">
        <f t="shared" si="0"/>
        <v>3.5211267605633805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132</v>
      </c>
      <c r="P26" s="111">
        <v>144</v>
      </c>
      <c r="Q26" s="111">
        <v>75256861</v>
      </c>
      <c r="R26" s="46">
        <f t="shared" si="5"/>
        <v>5812</v>
      </c>
      <c r="S26" s="47">
        <f t="shared" si="6"/>
        <v>139.488</v>
      </c>
      <c r="T26" s="47">
        <f t="shared" si="7"/>
        <v>5.8120000000000003</v>
      </c>
      <c r="U26" s="112">
        <v>4.8</v>
      </c>
      <c r="V26" s="112">
        <f t="shared" si="1"/>
        <v>4.8</v>
      </c>
      <c r="W26" s="113" t="s">
        <v>130</v>
      </c>
      <c r="X26" s="115">
        <v>1056</v>
      </c>
      <c r="Y26" s="115">
        <v>0</v>
      </c>
      <c r="Z26" s="115">
        <v>1187</v>
      </c>
      <c r="AA26" s="115">
        <v>1185</v>
      </c>
      <c r="AB26" s="115">
        <v>1188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45029228</v>
      </c>
      <c r="AH26" s="49">
        <f t="shared" si="9"/>
        <v>1328</v>
      </c>
      <c r="AI26" s="50">
        <f t="shared" si="8"/>
        <v>228.49277357192017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10493698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5</v>
      </c>
      <c r="E27" s="41">
        <f t="shared" si="0"/>
        <v>3.5211267605633805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132</v>
      </c>
      <c r="P27" s="111">
        <v>145</v>
      </c>
      <c r="Q27" s="111">
        <v>75262702</v>
      </c>
      <c r="R27" s="46">
        <f t="shared" si="5"/>
        <v>5841</v>
      </c>
      <c r="S27" s="47">
        <f t="shared" si="6"/>
        <v>140.184</v>
      </c>
      <c r="T27" s="47">
        <f t="shared" si="7"/>
        <v>5.8410000000000002</v>
      </c>
      <c r="U27" s="112">
        <v>4.5</v>
      </c>
      <c r="V27" s="112">
        <f t="shared" si="1"/>
        <v>4.5</v>
      </c>
      <c r="W27" s="113" t="s">
        <v>130</v>
      </c>
      <c r="X27" s="115">
        <v>1046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45030556</v>
      </c>
      <c r="AH27" s="49">
        <f t="shared" si="9"/>
        <v>1328</v>
      </c>
      <c r="AI27" s="50">
        <f t="shared" si="8"/>
        <v>227.35832905324429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10493698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5</v>
      </c>
      <c r="E28" s="41">
        <f t="shared" si="0"/>
        <v>3.5211267605633805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138</v>
      </c>
      <c r="P28" s="111">
        <v>143</v>
      </c>
      <c r="Q28" s="111">
        <v>75268630</v>
      </c>
      <c r="R28" s="46">
        <f t="shared" si="5"/>
        <v>5928</v>
      </c>
      <c r="S28" s="47">
        <f t="shared" si="6"/>
        <v>142.27199999999999</v>
      </c>
      <c r="T28" s="47">
        <f t="shared" si="7"/>
        <v>5.9279999999999999</v>
      </c>
      <c r="U28" s="112">
        <v>4.0999999999999996</v>
      </c>
      <c r="V28" s="112">
        <f t="shared" si="1"/>
        <v>4.0999999999999996</v>
      </c>
      <c r="W28" s="113" t="s">
        <v>130</v>
      </c>
      <c r="X28" s="115">
        <v>996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45031896</v>
      </c>
      <c r="AH28" s="49">
        <f t="shared" si="9"/>
        <v>1340</v>
      </c>
      <c r="AI28" s="50">
        <f t="shared" si="8"/>
        <v>226.0458839406208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10493698</v>
      </c>
      <c r="AQ28" s="115">
        <f t="shared" si="2"/>
        <v>0</v>
      </c>
      <c r="AR28" s="53">
        <v>0.92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135</v>
      </c>
      <c r="P29" s="111">
        <v>123</v>
      </c>
      <c r="Q29" s="111">
        <v>75274438</v>
      </c>
      <c r="R29" s="46">
        <f t="shared" si="5"/>
        <v>5808</v>
      </c>
      <c r="S29" s="47">
        <f t="shared" si="6"/>
        <v>139.392</v>
      </c>
      <c r="T29" s="47">
        <f t="shared" si="7"/>
        <v>5.8079999999999998</v>
      </c>
      <c r="U29" s="112">
        <v>3.9</v>
      </c>
      <c r="V29" s="112">
        <f t="shared" si="1"/>
        <v>3.9</v>
      </c>
      <c r="W29" s="113" t="s">
        <v>130</v>
      </c>
      <c r="X29" s="115">
        <v>1026</v>
      </c>
      <c r="Y29" s="115">
        <v>0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45033228</v>
      </c>
      <c r="AH29" s="49">
        <f t="shared" si="9"/>
        <v>1332</v>
      </c>
      <c r="AI29" s="50">
        <f t="shared" si="8"/>
        <v>229.33884297520663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10493698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5</v>
      </c>
      <c r="E30" s="41">
        <f t="shared" si="0"/>
        <v>3.5211267605633805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132</v>
      </c>
      <c r="P30" s="111">
        <v>135</v>
      </c>
      <c r="Q30" s="111">
        <v>75280143</v>
      </c>
      <c r="R30" s="46">
        <f t="shared" si="5"/>
        <v>5705</v>
      </c>
      <c r="S30" s="47">
        <f t="shared" si="6"/>
        <v>136.91999999999999</v>
      </c>
      <c r="T30" s="47">
        <f t="shared" si="7"/>
        <v>5.7050000000000001</v>
      </c>
      <c r="U30" s="112">
        <v>3.6</v>
      </c>
      <c r="V30" s="112">
        <f t="shared" si="1"/>
        <v>3.6</v>
      </c>
      <c r="W30" s="113" t="s">
        <v>130</v>
      </c>
      <c r="X30" s="115">
        <v>995</v>
      </c>
      <c r="Y30" s="115">
        <v>0</v>
      </c>
      <c r="Z30" s="115">
        <v>1187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45034484</v>
      </c>
      <c r="AH30" s="49">
        <f t="shared" si="9"/>
        <v>1256</v>
      </c>
      <c r="AI30" s="50">
        <f t="shared" si="8"/>
        <v>220.15775635407536</v>
      </c>
      <c r="AJ30" s="98">
        <v>1</v>
      </c>
      <c r="AK30" s="98">
        <v>0</v>
      </c>
      <c r="AL30" s="98">
        <v>1</v>
      </c>
      <c r="AM30" s="98">
        <v>1</v>
      </c>
      <c r="AN30" s="98">
        <v>1</v>
      </c>
      <c r="AO30" s="98">
        <v>0</v>
      </c>
      <c r="AP30" s="115">
        <v>10493698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7</v>
      </c>
      <c r="E31" s="41">
        <f t="shared" si="0"/>
        <v>4.9295774647887329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119</v>
      </c>
      <c r="P31" s="111">
        <v>130</v>
      </c>
      <c r="Q31" s="111">
        <v>75285604</v>
      </c>
      <c r="R31" s="46">
        <f t="shared" si="5"/>
        <v>5461</v>
      </c>
      <c r="S31" s="47">
        <f t="shared" si="6"/>
        <v>131.06399999999999</v>
      </c>
      <c r="T31" s="47">
        <f t="shared" si="7"/>
        <v>5.4610000000000003</v>
      </c>
      <c r="U31" s="112">
        <v>3.2</v>
      </c>
      <c r="V31" s="112">
        <f t="shared" si="1"/>
        <v>3.2</v>
      </c>
      <c r="W31" s="113" t="s">
        <v>135</v>
      </c>
      <c r="X31" s="115">
        <v>1058</v>
      </c>
      <c r="Y31" s="115">
        <v>0</v>
      </c>
      <c r="Z31" s="115"/>
      <c r="AA31" s="115">
        <v>1185</v>
      </c>
      <c r="AB31" s="115">
        <v>1188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45035548</v>
      </c>
      <c r="AH31" s="49">
        <f t="shared" si="9"/>
        <v>1064</v>
      </c>
      <c r="AI31" s="50">
        <f t="shared" si="8"/>
        <v>194.83611060245374</v>
      </c>
      <c r="AJ31" s="98">
        <v>1</v>
      </c>
      <c r="AK31" s="98">
        <v>0</v>
      </c>
      <c r="AL31" s="98"/>
      <c r="AM31" s="98">
        <v>1</v>
      </c>
      <c r="AN31" s="98">
        <v>1</v>
      </c>
      <c r="AO31" s="98">
        <v>0</v>
      </c>
      <c r="AP31" s="115">
        <v>10493698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9</v>
      </c>
      <c r="E32" s="41">
        <f t="shared" si="0"/>
        <v>6.3380281690140849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118</v>
      </c>
      <c r="P32" s="111">
        <v>129</v>
      </c>
      <c r="Q32" s="111">
        <v>75291077</v>
      </c>
      <c r="R32" s="46">
        <f t="shared" si="5"/>
        <v>5473</v>
      </c>
      <c r="S32" s="47">
        <f t="shared" si="6"/>
        <v>131.352</v>
      </c>
      <c r="T32" s="47">
        <f t="shared" si="7"/>
        <v>5.4729999999999999</v>
      </c>
      <c r="U32" s="112">
        <v>2.6</v>
      </c>
      <c r="V32" s="112">
        <f t="shared" si="1"/>
        <v>2.6</v>
      </c>
      <c r="W32" s="113" t="s">
        <v>135</v>
      </c>
      <c r="X32" s="115">
        <v>1057</v>
      </c>
      <c r="Y32" s="115">
        <v>0</v>
      </c>
      <c r="Z32" s="115"/>
      <c r="AA32" s="115">
        <v>1185</v>
      </c>
      <c r="AB32" s="115">
        <v>1187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45036616</v>
      </c>
      <c r="AH32" s="49">
        <f t="shared" si="9"/>
        <v>1068</v>
      </c>
      <c r="AI32" s="50">
        <f t="shared" si="8"/>
        <v>195.13977708752057</v>
      </c>
      <c r="AJ32" s="98">
        <v>1</v>
      </c>
      <c r="AK32" s="98">
        <v>0</v>
      </c>
      <c r="AL32" s="98"/>
      <c r="AM32" s="98">
        <v>1</v>
      </c>
      <c r="AN32" s="98">
        <v>1</v>
      </c>
      <c r="AO32" s="98">
        <v>0</v>
      </c>
      <c r="AP32" s="115">
        <v>10493698</v>
      </c>
      <c r="AQ32" s="115">
        <f t="shared" si="2"/>
        <v>0</v>
      </c>
      <c r="AR32" s="53">
        <v>1.05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6</v>
      </c>
      <c r="E33" s="41">
        <f t="shared" si="0"/>
        <v>4.2253521126760569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131</v>
      </c>
      <c r="P33" s="111">
        <v>125</v>
      </c>
      <c r="Q33" s="111">
        <v>75295756</v>
      </c>
      <c r="R33" s="46">
        <f t="shared" si="5"/>
        <v>4679</v>
      </c>
      <c r="S33" s="47">
        <f t="shared" si="6"/>
        <v>112.29600000000001</v>
      </c>
      <c r="T33" s="47">
        <f t="shared" si="7"/>
        <v>4.6790000000000003</v>
      </c>
      <c r="U33" s="112">
        <v>3.2</v>
      </c>
      <c r="V33" s="112">
        <f t="shared" si="1"/>
        <v>3.2</v>
      </c>
      <c r="W33" s="113" t="s">
        <v>124</v>
      </c>
      <c r="X33" s="115">
        <v>0</v>
      </c>
      <c r="Y33" s="115">
        <v>0</v>
      </c>
      <c r="Z33" s="115"/>
      <c r="AA33" s="115">
        <v>1185</v>
      </c>
      <c r="AB33" s="115">
        <v>1117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45037500</v>
      </c>
      <c r="AH33" s="49">
        <f t="shared" si="9"/>
        <v>884</v>
      </c>
      <c r="AI33" s="50">
        <f t="shared" si="8"/>
        <v>188.92925838854455</v>
      </c>
      <c r="AJ33" s="98">
        <v>0</v>
      </c>
      <c r="AK33" s="98">
        <v>0</v>
      </c>
      <c r="AL33" s="98"/>
      <c r="AM33" s="98">
        <v>1</v>
      </c>
      <c r="AN33" s="98">
        <v>1</v>
      </c>
      <c r="AO33" s="98">
        <v>0.45</v>
      </c>
      <c r="AP33" s="115">
        <v>10494410</v>
      </c>
      <c r="AQ33" s="115">
        <f t="shared" si="2"/>
        <v>712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6</v>
      </c>
      <c r="E34" s="41">
        <f t="shared" si="0"/>
        <v>4.2253521126760569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133</v>
      </c>
      <c r="P34" s="111">
        <v>109</v>
      </c>
      <c r="Q34" s="111">
        <v>75300327</v>
      </c>
      <c r="R34" s="46">
        <f t="shared" si="5"/>
        <v>4571</v>
      </c>
      <c r="S34" s="47">
        <f t="shared" si="6"/>
        <v>109.70399999999999</v>
      </c>
      <c r="T34" s="47">
        <f t="shared" si="7"/>
        <v>4.5709999999999997</v>
      </c>
      <c r="U34" s="112">
        <v>4.2</v>
      </c>
      <c r="V34" s="112">
        <f t="shared" si="1"/>
        <v>4.2</v>
      </c>
      <c r="W34" s="113" t="s">
        <v>124</v>
      </c>
      <c r="X34" s="115">
        <v>0</v>
      </c>
      <c r="Y34" s="115">
        <v>0</v>
      </c>
      <c r="Z34" s="115"/>
      <c r="AA34" s="115">
        <v>1185</v>
      </c>
      <c r="AB34" s="115">
        <v>1077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45038336</v>
      </c>
      <c r="AH34" s="49">
        <f t="shared" si="9"/>
        <v>836</v>
      </c>
      <c r="AI34" s="50">
        <f t="shared" si="8"/>
        <v>182.89214613870053</v>
      </c>
      <c r="AJ34" s="98">
        <v>0</v>
      </c>
      <c r="AK34" s="98">
        <v>0</v>
      </c>
      <c r="AL34" s="98"/>
      <c r="AM34" s="98">
        <v>1</v>
      </c>
      <c r="AN34" s="98">
        <v>1</v>
      </c>
      <c r="AO34" s="98">
        <v>0.45</v>
      </c>
      <c r="AP34" s="115">
        <v>10495311</v>
      </c>
      <c r="AQ34" s="115">
        <f t="shared" si="2"/>
        <v>901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129584</v>
      </c>
      <c r="S35" s="65">
        <f>AVERAGE(S11:S34)</f>
        <v>129.58399999999997</v>
      </c>
      <c r="T35" s="65">
        <f>SUM(T11:T34)</f>
        <v>129.584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27124</v>
      </c>
      <c r="AH35" s="67">
        <f>SUM(AH11:AH34)</f>
        <v>27124</v>
      </c>
      <c r="AI35" s="68">
        <f>$AH$35/$T35</f>
        <v>209.31596493394247</v>
      </c>
      <c r="AJ35" s="98"/>
      <c r="AK35" s="98"/>
      <c r="AL35" s="98"/>
      <c r="AM35" s="98"/>
      <c r="AN35" s="98"/>
      <c r="AO35" s="69"/>
      <c r="AP35" s="70">
        <f>AP34-AP10</f>
        <v>6494</v>
      </c>
      <c r="AQ35" s="71">
        <f>SUM(AQ11:AQ34)</f>
        <v>6494</v>
      </c>
      <c r="AR35" s="72">
        <f>AVERAGE(AR11:AR34)</f>
        <v>1.0983333333333334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206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235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236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206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206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145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146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265" t="s">
        <v>237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206" t="s">
        <v>138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206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181</v>
      </c>
      <c r="C49" s="202"/>
      <c r="D49" s="128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206" t="s">
        <v>141</v>
      </c>
      <c r="C50" s="202"/>
      <c r="D50" s="128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202"/>
      <c r="D51" s="128"/>
      <c r="E51" s="202"/>
      <c r="F51" s="203"/>
      <c r="G51" s="203"/>
      <c r="H51" s="203"/>
      <c r="I51" s="204"/>
      <c r="J51" s="204"/>
      <c r="K51" s="204"/>
      <c r="L51" s="204"/>
      <c r="M51" s="204"/>
      <c r="N51" s="204"/>
      <c r="O51" s="204"/>
      <c r="P51" s="204"/>
      <c r="Q51" s="126"/>
      <c r="R51" s="126"/>
      <c r="S51" s="126"/>
      <c r="T51" s="205"/>
      <c r="U51" s="205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206" t="s">
        <v>143</v>
      </c>
      <c r="C52" s="105"/>
      <c r="D52" s="176"/>
      <c r="E52" s="105"/>
      <c r="F52" s="105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213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206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50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206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206"/>
      <c r="C58" s="202"/>
      <c r="D58" s="128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49"/>
      <c r="C59" s="202"/>
      <c r="D59" s="128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A60" s="102"/>
      <c r="B60" s="149"/>
      <c r="C60" s="150"/>
      <c r="D60" s="117"/>
      <c r="E60" s="150"/>
      <c r="F60" s="150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20"/>
      <c r="U60" s="122"/>
      <c r="V60" s="79"/>
      <c r="AS60" s="97"/>
      <c r="AT60" s="97"/>
      <c r="AU60" s="97"/>
      <c r="AV60" s="97"/>
      <c r="AW60" s="97"/>
      <c r="AX60" s="97"/>
      <c r="AY60" s="97"/>
    </row>
    <row r="61" spans="1:51" x14ac:dyDescent="0.25">
      <c r="A61" s="102"/>
      <c r="B61" s="150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8"/>
      <c r="U61" s="79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99"/>
      <c r="Q70" s="99"/>
      <c r="R70" s="99"/>
      <c r="S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12"/>
      <c r="P71" s="99"/>
      <c r="Q71" s="99"/>
      <c r="R71" s="99"/>
      <c r="S71" s="99"/>
      <c r="T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U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T73" s="99"/>
      <c r="U73" s="99"/>
      <c r="AS73" s="97"/>
      <c r="AT73" s="97"/>
      <c r="AU73" s="97"/>
      <c r="AV73" s="97"/>
      <c r="AW73" s="97"/>
      <c r="AX73" s="97"/>
      <c r="AY73" s="97"/>
    </row>
    <row r="85" spans="45:51" x14ac:dyDescent="0.25">
      <c r="AS85" s="97"/>
      <c r="AT85" s="97"/>
      <c r="AU85" s="97"/>
      <c r="AV85" s="97"/>
      <c r="AW85" s="97"/>
      <c r="AX85" s="97"/>
      <c r="AY85" s="97"/>
    </row>
  </sheetData>
  <protectedRanges>
    <protectedRange sqref="S60:T61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59" name="Range2_2_1_10_1_1_1_2"/>
    <protectedRange sqref="N60:R61" name="Range2_12_1_6_1_1"/>
    <protectedRange sqref="L60:M61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0:K61" name="Range2_2_12_1_4_1_1_1_1_1_1_1_1_1_1_1_1_1_1_1"/>
    <protectedRange sqref="I60:I61" name="Range2_2_12_1_7_1_1_2_2_1_2"/>
    <protectedRange sqref="F60:H61" name="Range2_2_12_1_3_1_2_1_1_1_1_2_1_1_1_1_1_1_1_1_1_1_1"/>
    <protectedRange sqref="E60:E61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16 W3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8:U58 F59:G59" name="Range2_12_5_1_1_1_2_2_1_1_1_1_1_1_1_1_1_1_1_2_1_1_1_2_1_1_1_1_1_1_1_1_1_1_1_1_1_1_1_1_2_1_1_1_1_1_1_1_1_1_2_1_1_3_1_1_1_3_1_1_1_1_1_1_1_1_1_1_1_1_1_1_1_1_1_1_1_1_1_1_2_1_1_1_1_1_1_1_1_1_1_1_2_2_1_2_1_1_1_1_1_1_1_1_1_1_1_1_1"/>
    <protectedRange sqref="S52:T57" name="Range2_12_5_1_1_2_1_1_1_2_1_1_1_1_1_1_1_1_1_1_1_1_1"/>
    <protectedRange sqref="N52:R57" name="Range2_12_1_6_1_1_2_1_1_1_2_1_1_1_1_1_1_1_1_1_1_1_1_1"/>
    <protectedRange sqref="L52:M57" name="Range2_2_12_1_7_1_1_3_1_1_1_2_1_1_1_1_1_1_1_1_1_1_1_1_1"/>
    <protectedRange sqref="J52:K57" name="Range2_2_12_1_4_1_1_1_1_1_1_1_1_1_1_1_1_1_1_1_2_1_1_1_2_1_1_1_1_1_1_1_1_1_1_1_1_1"/>
    <protectedRange sqref="I52:I57" name="Range2_2_12_1_7_1_1_2_2_1_2_2_1_1_1_2_1_1_1_1_1_1_1_1_1_1_1_1_1"/>
    <protectedRange sqref="G52:H57" name="Range2_2_12_1_3_1_2_1_1_1_1_2_1_1_1_1_1_1_1_1_1_1_1_2_1_1_1_2_1_1_1_1_1_1_1_1_1_1_1_1_1"/>
    <protectedRange sqref="F52:F57" name="Range2_2_12_1_3_1_2_1_1_1_1_2_1_1_1_1_1_1_1_1_1_1_1_2_2_1_1_2_1_1_1_1_1_1_1_1_1_1_1_1_1"/>
    <protectedRange sqref="E52:E5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W17:W30" name="Range1_16_3_1_1_3_2_1"/>
    <protectedRange sqref="S51:T51" name="Range2_12_5_1_1_3"/>
    <protectedRange sqref="R51" name="Range2_12_1_6_1_1_3"/>
    <protectedRange sqref="Q51" name="Range2_12_1_6_1_1_1_2_3_2_1_1_3_1_2"/>
    <protectedRange sqref="N51:P51" name="Range2_12_1_2_3_1_1_1_2_3_2_1_1_3_1_2"/>
    <protectedRange sqref="K51:M51" name="Range2_2_12_1_4_3_1_1_1_3_3_2_1_1_3_1_2"/>
    <protectedRange sqref="J51" name="Range2_2_12_1_4_3_1_1_1_3_2_1_2_2_1_2"/>
    <protectedRange sqref="G51:H51" name="Range2_2_12_1_3_1_2_1_1_1_2_1_1_1_1_1_1_2_1_1_1_3"/>
    <protectedRange sqref="F51" name="Range2_2_12_1_3_1_2_1_1_1_3_1_1_1_1_1_3_1_1_1_1_1_1"/>
    <protectedRange sqref="I51" name="Range2_2_12_1_4_3_1_1_1_2_1_2_1_1_3_1_1_1_1_1_1_1_2"/>
    <protectedRange sqref="F49:U49" name="Range2_12_5_1_1_1_2_2_1_1_1_1_1_1_1_1_1_1_1_2_1_1_1_2_1_1_1_1_1_1_1_1_1_1_1_1_1_1_1_1_2_1_1_1_1_1_1_1_1_1_2_1_1_3_1_1_1_3_1_1_1_1_1_1_1_1_1_1_1_1_1_1_1_1_1_1_1_1_1_1_2_1_1_1_1_1_1_1_1_1_1_1_2_2_1"/>
    <protectedRange sqref="S48:T48" name="Range2_12_5_1_1_2_1_1_1"/>
    <protectedRange sqref="N48:R48" name="Range2_12_1_6_1_1_2_1_1_1"/>
    <protectedRange sqref="L48:M48" name="Range2_2_12_1_7_1_1_3_1_1_1"/>
    <protectedRange sqref="J48:K48" name="Range2_2_12_1_4_1_1_1_1_1_1_1_1_1_1_1_1_1_1_1_2_1_1_1"/>
    <protectedRange sqref="I48" name="Range2_2_12_1_7_1_1_2_2_1_2_2_1_1_1"/>
    <protectedRange sqref="G48:H48" name="Range2_2_12_1_3_1_2_1_1_1_1_2_1_1_1_1_1_1_1_1_1_1_1_2_1_1_1"/>
    <protectedRange sqref="F48" name="Range2_2_12_1_3_1_2_1_1_1_1_2_1_1_1_1_1_1_1_1_1_1_1_2_2_1_1"/>
    <protectedRange sqref="E48" name="Range2_2_12_1_3_1_2_1_1_1_2_1_1_1_1_3_1_1_1_1_1_1_1_1_1_2_2_1_1"/>
    <protectedRange sqref="S47:T47" name="Range2_12_5_1_1_2_1_1_1_1_1_1"/>
    <protectedRange sqref="N47:R47" name="Range2_12_1_6_1_1_2_1_1_1_1_1_1"/>
    <protectedRange sqref="L47:M47" name="Range2_2_12_1_7_1_1_3_1_1_1_1_1_1"/>
    <protectedRange sqref="J47:K47" name="Range2_2_12_1_4_1_1_1_1_1_1_1_1_1_1_1_1_1_1_1_2_1_1_1_1_1_1"/>
    <protectedRange sqref="I47" name="Range2_2_12_1_7_1_1_2_2_1_2_2_1_1_1_1_1_1"/>
    <protectedRange sqref="G47:H47" name="Range2_2_12_1_3_1_2_1_1_1_1_2_1_1_1_1_1_1_1_1_1_1_1_2_1_1_1_1_1_1"/>
    <protectedRange sqref="F47" name="Range2_2_12_1_3_1_2_1_1_1_1_2_1_1_1_1_1_1_1_1_1_1_1_2_2_1_1_1_1_1"/>
    <protectedRange sqref="E47" name="Range2_2_12_1_3_1_2_1_1_1_2_1_1_1_1_3_1_1_1_1_1_1_1_1_1_2_2_1_1_1_1_1"/>
    <protectedRange sqref="B59" name="Range2_12_5_1_1_1_1_1_2_1_1_1_1_1_1_1_1_1_1_1_1_1_1_1_1_1_1_1_1_2_1_1_1_1_1_1_1_1_1_1_1_1_1_3_1_1_1_2_1_1_1_1_1_1_1_1_1_1_1_1_2_1_1_1_1_1_1_1_1_1_1_1_1_1_1_1_1_1_1_1_1_1_1_1_1_1_1_1_1_3_1_2_1_1_1_2_2_1_2_1_1_1_1_1_1_1_1_1_1_1_1_1_1_1_1_1_1_1_2_1_1_1_1__2"/>
    <protectedRange sqref="T43" name="Range2_12_5_1_1_2_1_1_1_1_1_1_1_1_1_1"/>
    <protectedRange sqref="S43" name="Range2_12_4_1_1_1_4_2_2_1_1_1_1_1_1_1_1_1_1"/>
    <protectedRange sqref="G43:H43" name="Range2_2_12_1_3_1_1_1_1_1_4_1_1_1_1_1_1_1_1_1_1_2_1_1_1_1_1_1"/>
    <protectedRange sqref="Q43:R43" name="Range2_12_1_6_1_1_1_1_2_1_1_1_1_1_1_1_1_1_2_1_1_1_1_1"/>
    <protectedRange sqref="N43:P43" name="Range2_12_1_2_3_1_1_1_1_2_1_1_1_1_1_1_1_1_1_2_1_1_1_1_1"/>
    <protectedRange sqref="I43:M43" name="Range2_2_12_1_4_3_1_1_1_1_2_1_1_1_1_1_1_1_1_1_2_1_1_1_1_1"/>
    <protectedRange sqref="F45:U45" name="Range2_12_5_1_1_1_2_2_1_1_1_1_1_1_1_1_1_1_1_2_1_1_1_2_1_1_1_1_1_1_1_1_1_1_1_1_1_1_1_1_2_1_1_1_1_1_1_1_1_1_2_1_1_3_1_1_1_3_1_1_1_1_1_1_1_1_1_1_1_1_1_1_1_1_1_1_1_1_1_1_2_1_1_1_1_1_1_1_1_1_1_1_2_2_1_1_1_1"/>
    <protectedRange sqref="S44:T44" name="Range2_12_5_1_1_2_1_1_1_1_1_2"/>
    <protectedRange sqref="N44:R44" name="Range2_12_1_6_1_1_2_1_1_1_1_1_2"/>
    <protectedRange sqref="L44:M44" name="Range2_2_12_1_7_1_1_3_1_1_1_1_1_2"/>
    <protectedRange sqref="J44:K44" name="Range2_2_12_1_4_1_1_1_1_1_1_1_1_1_1_1_1_1_1_1_2_1_1_1_1_1_2"/>
    <protectedRange sqref="I44" name="Range2_2_12_1_7_1_1_2_2_1_2_2_1_1_1_1_1_2"/>
    <protectedRange sqref="G44:H44" name="Range2_2_12_1_3_1_2_1_1_1_1_2_1_1_1_1_1_1_1_1_1_1_1_2_1_1_1_1_1_2"/>
    <protectedRange sqref="F44" name="Range2_2_12_1_3_1_2_1_1_1_1_2_1_1_1_1_1_1_1_1_1_1_1_2_2_1_1_1_1_2"/>
    <protectedRange sqref="E44" name="Range2_2_12_1_3_1_2_1_1_1_2_1_1_1_1_3_1_1_1_1_1_1_1_1_1_2_2_1_1_1_1_2"/>
    <protectedRange sqref="T46" name="Range2_12_5_1_1_2_2_1_1_1_1_1_1_1_1_1_1_1_1_2_1_1_1_1_1_1_1_1_1_1"/>
    <protectedRange sqref="S46" name="Range2_12_4_1_1_1_4_2_2_2_2_1_1_1_1_1_1_1_1_1_1_1_2_1_1_1_1_1_1_1_1_1_1"/>
    <protectedRange sqref="Q46:R46" name="Range2_12_1_6_1_1_1_2_3_2_1_1_3_1_1_1_1_1_1_1_1_1_1_1_1_1_2_1_1_1_1_1_1_1_1_1_1"/>
    <protectedRange sqref="N46:P46" name="Range2_12_1_2_3_1_1_1_2_3_2_1_1_3_1_1_1_1_1_1_1_1_1_1_1_1_1_2_1_1_1_1_1_1_1_1_1_1"/>
    <protectedRange sqref="K46:M46" name="Range2_2_12_1_4_3_1_1_1_3_3_2_1_1_3_1_1_1_1_1_1_1_1_1_1_1_1_1_2_1_1_1_1_1_1_1_1_1_1"/>
    <protectedRange sqref="J46" name="Range2_2_12_1_4_3_1_1_1_3_2_1_2_2_1_1_1_1_1_1_1_1_1_1_1_1_1_2_1_1_1_1_1_1_1_1_1_1"/>
    <protectedRange sqref="E46:H46" name="Range2_2_12_1_3_1_2_1_1_1_1_2_1_1_1_1_1_1_1_1_1_1_2_1_1_1_1_1_1_1_1_2_1_1_1_1_1_1_1_1_1_1"/>
    <protectedRange sqref="D46" name="Range2_2_12_1_3_1_2_1_1_1_2_1_2_3_1_1_1_1_1_1_2_1_1_1_1_1_1_1_1_1_1_2_1_1_1_1_1_1_1_1_1_1"/>
    <protectedRange sqref="I46" name="Range2_2_12_1_4_2_1_1_1_4_1_2_1_1_1_2_2_1_1_1_1_1_1_1_1_1_1_1_1_1_1_2_1_1_1_1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3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AC11:AE34 AA11:AA34 X11:Y34">
    <cfRule type="containsText" dxfId="409" priority="28" operator="containsText" text="N/A">
      <formula>NOT(ISERROR(SEARCH("N/A",X11)))</formula>
    </cfRule>
    <cfRule type="cellIs" dxfId="408" priority="41" operator="equal">
      <formula>0</formula>
    </cfRule>
  </conditionalFormatting>
  <conditionalFormatting sqref="AC11:AE34 AA11:AA34 X11:Y34">
    <cfRule type="cellIs" dxfId="407" priority="40" operator="greaterThanOrEqual">
      <formula>1185</formula>
    </cfRule>
  </conditionalFormatting>
  <conditionalFormatting sqref="AC11:AE34 AA11:AA34 X11:Y34">
    <cfRule type="cellIs" dxfId="406" priority="39" operator="between">
      <formula>0.1</formula>
      <formula>1184</formula>
    </cfRule>
  </conditionalFormatting>
  <conditionalFormatting sqref="X8">
    <cfRule type="cellIs" dxfId="405" priority="38" operator="equal">
      <formula>0</formula>
    </cfRule>
  </conditionalFormatting>
  <conditionalFormatting sqref="X8">
    <cfRule type="cellIs" dxfId="404" priority="37" operator="greaterThan">
      <formula>1179</formula>
    </cfRule>
  </conditionalFormatting>
  <conditionalFormatting sqref="X8">
    <cfRule type="cellIs" dxfId="403" priority="36" operator="greaterThan">
      <formula>99</formula>
    </cfRule>
  </conditionalFormatting>
  <conditionalFormatting sqref="X8">
    <cfRule type="cellIs" dxfId="402" priority="35" operator="greaterThan">
      <formula>0.99</formula>
    </cfRule>
  </conditionalFormatting>
  <conditionalFormatting sqref="AB8">
    <cfRule type="cellIs" dxfId="401" priority="34" operator="equal">
      <formula>0</formula>
    </cfRule>
  </conditionalFormatting>
  <conditionalFormatting sqref="AB8">
    <cfRule type="cellIs" dxfId="400" priority="33" operator="greaterThan">
      <formula>1179</formula>
    </cfRule>
  </conditionalFormatting>
  <conditionalFormatting sqref="AB8">
    <cfRule type="cellIs" dxfId="399" priority="32" operator="greaterThan">
      <formula>99</formula>
    </cfRule>
  </conditionalFormatting>
  <conditionalFormatting sqref="AB8">
    <cfRule type="cellIs" dxfId="398" priority="31" operator="greaterThan">
      <formula>0.99</formula>
    </cfRule>
  </conditionalFormatting>
  <conditionalFormatting sqref="AH11:AH31">
    <cfRule type="cellIs" dxfId="397" priority="29" operator="greaterThan">
      <formula>$AH$8</formula>
    </cfRule>
    <cfRule type="cellIs" dxfId="396" priority="30" operator="greaterThan">
      <formula>$AH$8</formula>
    </cfRule>
  </conditionalFormatting>
  <conditionalFormatting sqref="AB11:AB34">
    <cfRule type="containsText" dxfId="395" priority="24" operator="containsText" text="N/A">
      <formula>NOT(ISERROR(SEARCH("N/A",AB11)))</formula>
    </cfRule>
    <cfRule type="cellIs" dxfId="394" priority="27" operator="equal">
      <formula>0</formula>
    </cfRule>
  </conditionalFormatting>
  <conditionalFormatting sqref="AB11:AB34">
    <cfRule type="cellIs" dxfId="393" priority="26" operator="greaterThanOrEqual">
      <formula>1185</formula>
    </cfRule>
  </conditionalFormatting>
  <conditionalFormatting sqref="AB11:AB34">
    <cfRule type="cellIs" dxfId="392" priority="25" operator="between">
      <formula>0.1</formula>
      <formula>1184</formula>
    </cfRule>
  </conditionalFormatting>
  <conditionalFormatting sqref="AO11:AO34 AN11:AN35">
    <cfRule type="cellIs" dxfId="391" priority="23" operator="equal">
      <formula>0</formula>
    </cfRule>
  </conditionalFormatting>
  <conditionalFormatting sqref="AO11:AO34 AN11:AN35">
    <cfRule type="cellIs" dxfId="390" priority="22" operator="greaterThan">
      <formula>1179</formula>
    </cfRule>
  </conditionalFormatting>
  <conditionalFormatting sqref="AO11:AO34 AN11:AN35">
    <cfRule type="cellIs" dxfId="389" priority="21" operator="greaterThan">
      <formula>99</formula>
    </cfRule>
  </conditionalFormatting>
  <conditionalFormatting sqref="AO11:AO34 AN11:AN35">
    <cfRule type="cellIs" dxfId="388" priority="20" operator="greaterThan">
      <formula>0.99</formula>
    </cfRule>
  </conditionalFormatting>
  <conditionalFormatting sqref="AQ11:AQ34">
    <cfRule type="cellIs" dxfId="387" priority="19" operator="equal">
      <formula>0</formula>
    </cfRule>
  </conditionalFormatting>
  <conditionalFormatting sqref="AQ11:AQ34">
    <cfRule type="cellIs" dxfId="386" priority="18" operator="greaterThan">
      <formula>1179</formula>
    </cfRule>
  </conditionalFormatting>
  <conditionalFormatting sqref="AQ11:AQ34">
    <cfRule type="cellIs" dxfId="385" priority="17" operator="greaterThan">
      <formula>99</formula>
    </cfRule>
  </conditionalFormatting>
  <conditionalFormatting sqref="AQ11:AQ34">
    <cfRule type="cellIs" dxfId="384" priority="16" operator="greaterThan">
      <formula>0.99</formula>
    </cfRule>
  </conditionalFormatting>
  <conditionalFormatting sqref="Z11:Z34">
    <cfRule type="containsText" dxfId="383" priority="12" operator="containsText" text="N/A">
      <formula>NOT(ISERROR(SEARCH("N/A",Z11)))</formula>
    </cfRule>
    <cfRule type="cellIs" dxfId="382" priority="15" operator="equal">
      <formula>0</formula>
    </cfRule>
  </conditionalFormatting>
  <conditionalFormatting sqref="Z11:Z34">
    <cfRule type="cellIs" dxfId="381" priority="14" operator="greaterThanOrEqual">
      <formula>1185</formula>
    </cfRule>
  </conditionalFormatting>
  <conditionalFormatting sqref="Z11:Z34">
    <cfRule type="cellIs" dxfId="380" priority="13" operator="between">
      <formula>0.1</formula>
      <formula>1184</formula>
    </cfRule>
  </conditionalFormatting>
  <conditionalFormatting sqref="AJ11:AN35">
    <cfRule type="cellIs" dxfId="379" priority="11" operator="equal">
      <formula>0</formula>
    </cfRule>
  </conditionalFormatting>
  <conditionalFormatting sqref="AJ11:AN35">
    <cfRule type="cellIs" dxfId="378" priority="10" operator="greaterThan">
      <formula>1179</formula>
    </cfRule>
  </conditionalFormatting>
  <conditionalFormatting sqref="AJ11:AN35">
    <cfRule type="cellIs" dxfId="377" priority="9" operator="greaterThan">
      <formula>99</formula>
    </cfRule>
  </conditionalFormatting>
  <conditionalFormatting sqref="AJ11:AN35">
    <cfRule type="cellIs" dxfId="376" priority="8" operator="greaterThan">
      <formula>0.99</formula>
    </cfRule>
  </conditionalFormatting>
  <conditionalFormatting sqref="AP11:AP34">
    <cfRule type="cellIs" dxfId="375" priority="7" operator="equal">
      <formula>0</formula>
    </cfRule>
  </conditionalFormatting>
  <conditionalFormatting sqref="AP11:AP34">
    <cfRule type="cellIs" dxfId="374" priority="6" operator="greaterThan">
      <formula>1179</formula>
    </cfRule>
  </conditionalFormatting>
  <conditionalFormatting sqref="AP11:AP34">
    <cfRule type="cellIs" dxfId="373" priority="5" operator="greaterThan">
      <formula>99</formula>
    </cfRule>
  </conditionalFormatting>
  <conditionalFormatting sqref="AP11:AP34">
    <cfRule type="cellIs" dxfId="372" priority="4" operator="greaterThan">
      <formula>0.99</formula>
    </cfRule>
  </conditionalFormatting>
  <conditionalFormatting sqref="AH32:AH34">
    <cfRule type="cellIs" dxfId="371" priority="2" operator="greaterThan">
      <formula>$AH$8</formula>
    </cfRule>
    <cfRule type="cellIs" dxfId="370" priority="3" operator="greaterThan">
      <formula>$AH$8</formula>
    </cfRule>
  </conditionalFormatting>
  <conditionalFormatting sqref="AI11:AI34">
    <cfRule type="cellIs" dxfId="369" priority="1" operator="greaterThan">
      <formula>$AI$8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5"/>
  <sheetViews>
    <sheetView topLeftCell="A31" zoomScaleNormal="100" workbookViewId="0">
      <selection activeCell="B49" sqref="B49:B50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126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200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9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97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42452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26952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201" t="s">
        <v>51</v>
      </c>
      <c r="V9" s="201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99" t="s">
        <v>55</v>
      </c>
      <c r="AG9" s="199" t="s">
        <v>56</v>
      </c>
      <c r="AH9" s="247" t="s">
        <v>57</v>
      </c>
      <c r="AI9" s="262" t="s">
        <v>58</v>
      </c>
      <c r="AJ9" s="201" t="s">
        <v>59</v>
      </c>
      <c r="AK9" s="201" t="s">
        <v>60</v>
      </c>
      <c r="AL9" s="201" t="s">
        <v>61</v>
      </c>
      <c r="AM9" s="201" t="s">
        <v>62</v>
      </c>
      <c r="AN9" s="201" t="s">
        <v>63</v>
      </c>
      <c r="AO9" s="201" t="s">
        <v>64</v>
      </c>
      <c r="AP9" s="201" t="s">
        <v>65</v>
      </c>
      <c r="AQ9" s="245" t="s">
        <v>66</v>
      </c>
      <c r="AR9" s="201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1" t="s">
        <v>72</v>
      </c>
      <c r="C10" s="201" t="s">
        <v>73</v>
      </c>
      <c r="D10" s="201" t="s">
        <v>74</v>
      </c>
      <c r="E10" s="201" t="s">
        <v>75</v>
      </c>
      <c r="F10" s="201" t="s">
        <v>74</v>
      </c>
      <c r="G10" s="201" t="s">
        <v>75</v>
      </c>
      <c r="H10" s="241"/>
      <c r="I10" s="201" t="s">
        <v>75</v>
      </c>
      <c r="J10" s="201" t="s">
        <v>75</v>
      </c>
      <c r="K10" s="201" t="s">
        <v>75</v>
      </c>
      <c r="L10" s="28" t="s">
        <v>29</v>
      </c>
      <c r="M10" s="244"/>
      <c r="N10" s="28" t="s">
        <v>29</v>
      </c>
      <c r="O10" s="246"/>
      <c r="P10" s="246"/>
      <c r="Q10" s="1">
        <f>'MAR 22'!Q34</f>
        <v>75300327</v>
      </c>
      <c r="R10" s="255"/>
      <c r="S10" s="256"/>
      <c r="T10" s="257"/>
      <c r="U10" s="201" t="s">
        <v>75</v>
      </c>
      <c r="V10" s="201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22'!$AG$34</f>
        <v>45038336</v>
      </c>
      <c r="AH10" s="247"/>
      <c r="AI10" s="263"/>
      <c r="AJ10" s="201" t="s">
        <v>84</v>
      </c>
      <c r="AK10" s="201" t="s">
        <v>84</v>
      </c>
      <c r="AL10" s="201" t="s">
        <v>84</v>
      </c>
      <c r="AM10" s="201" t="s">
        <v>84</v>
      </c>
      <c r="AN10" s="201" t="s">
        <v>84</v>
      </c>
      <c r="AO10" s="201" t="s">
        <v>84</v>
      </c>
      <c r="AP10" s="1">
        <f>'MAR 22'!$AP$34</f>
        <v>10495311</v>
      </c>
      <c r="AQ10" s="246"/>
      <c r="AR10" s="198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7</v>
      </c>
      <c r="E11" s="41">
        <f t="shared" ref="E11:E34" si="0">D11/1.42</f>
        <v>4.9295774647887329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136</v>
      </c>
      <c r="P11" s="111">
        <v>100</v>
      </c>
      <c r="Q11" s="111">
        <v>75304594</v>
      </c>
      <c r="R11" s="46">
        <f>IF(ISBLANK(Q11),"-",Q11-Q10)</f>
        <v>4267</v>
      </c>
      <c r="S11" s="47">
        <f>R11*24/1000</f>
        <v>102.408</v>
      </c>
      <c r="T11" s="47">
        <f>R11/1000</f>
        <v>4.2670000000000003</v>
      </c>
      <c r="U11" s="112">
        <v>5.3</v>
      </c>
      <c r="V11" s="112">
        <f t="shared" ref="V11:V34" si="1">U11</f>
        <v>5.3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1047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45039120</v>
      </c>
      <c r="AH11" s="49">
        <f>IF(ISBLANK(AG11),"-",AG11-AG10)</f>
        <v>784</v>
      </c>
      <c r="AI11" s="50">
        <f>AH11/T11</f>
        <v>183.73564565268336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0.55000000000000004</v>
      </c>
      <c r="AP11" s="115">
        <v>10496408</v>
      </c>
      <c r="AQ11" s="115">
        <f t="shared" ref="AQ11:AQ34" si="2">AP11-AP10</f>
        <v>1097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8</v>
      </c>
      <c r="E12" s="41">
        <f t="shared" si="0"/>
        <v>5.6338028169014089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134</v>
      </c>
      <c r="P12" s="111">
        <v>98</v>
      </c>
      <c r="Q12" s="111">
        <v>75308842</v>
      </c>
      <c r="R12" s="46">
        <f t="shared" ref="R12:R34" si="5">IF(ISBLANK(Q12),"-",Q12-Q11)</f>
        <v>4248</v>
      </c>
      <c r="S12" s="47">
        <f t="shared" ref="S12:S34" si="6">R12*24/1000</f>
        <v>101.952</v>
      </c>
      <c r="T12" s="47">
        <f t="shared" ref="T12:T34" si="7">R12/1000</f>
        <v>4.2480000000000002</v>
      </c>
      <c r="U12" s="112">
        <v>6.6</v>
      </c>
      <c r="V12" s="112">
        <f t="shared" si="1"/>
        <v>6.6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1006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45039884</v>
      </c>
      <c r="AH12" s="49">
        <f>IF(ISBLANK(AG12),"-",AG12-AG11)</f>
        <v>764</v>
      </c>
      <c r="AI12" s="50">
        <f t="shared" ref="AI12:AI34" si="8">AH12/T12</f>
        <v>179.84934086629002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0.55000000000000004</v>
      </c>
      <c r="AP12" s="115">
        <v>10497725</v>
      </c>
      <c r="AQ12" s="115">
        <f t="shared" si="2"/>
        <v>1317</v>
      </c>
      <c r="AR12" s="118">
        <v>1.1200000000000001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10</v>
      </c>
      <c r="E13" s="41">
        <f t="shared" si="0"/>
        <v>7.042253521126761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132</v>
      </c>
      <c r="P13" s="111">
        <v>95</v>
      </c>
      <c r="Q13" s="111">
        <v>75312933</v>
      </c>
      <c r="R13" s="46">
        <f t="shared" si="5"/>
        <v>4091</v>
      </c>
      <c r="S13" s="47">
        <f t="shared" si="6"/>
        <v>98.183999999999997</v>
      </c>
      <c r="T13" s="47">
        <f t="shared" si="7"/>
        <v>4.0910000000000002</v>
      </c>
      <c r="U13" s="112">
        <v>8.1</v>
      </c>
      <c r="V13" s="112">
        <f t="shared" si="1"/>
        <v>8.1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976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45040600</v>
      </c>
      <c r="AH13" s="49">
        <f>IF(ISBLANK(AG13),"-",AG13-AG12)</f>
        <v>716</v>
      </c>
      <c r="AI13" s="50">
        <f t="shared" si="8"/>
        <v>175.01833292593497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0.55000000000000004</v>
      </c>
      <c r="AP13" s="115">
        <v>10499086</v>
      </c>
      <c r="AQ13" s="115">
        <f t="shared" si="2"/>
        <v>1361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10</v>
      </c>
      <c r="E14" s="41">
        <f t="shared" si="0"/>
        <v>7.042253521126761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115</v>
      </c>
      <c r="P14" s="111">
        <v>94</v>
      </c>
      <c r="Q14" s="111">
        <v>75316985</v>
      </c>
      <c r="R14" s="46">
        <f t="shared" si="5"/>
        <v>4052</v>
      </c>
      <c r="S14" s="47">
        <f t="shared" si="6"/>
        <v>97.248000000000005</v>
      </c>
      <c r="T14" s="47">
        <f t="shared" si="7"/>
        <v>4.0519999999999996</v>
      </c>
      <c r="U14" s="112">
        <v>8.9</v>
      </c>
      <c r="V14" s="112">
        <f t="shared" si="1"/>
        <v>8.9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977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45041308</v>
      </c>
      <c r="AH14" s="49">
        <f t="shared" ref="AH14:AH34" si="9">IF(ISBLANK(AG14),"-",AG14-AG13)</f>
        <v>708</v>
      </c>
      <c r="AI14" s="50">
        <f t="shared" si="8"/>
        <v>174.72852912142153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0.55000000000000004</v>
      </c>
      <c r="AP14" s="115">
        <v>10499759</v>
      </c>
      <c r="AQ14" s="115">
        <f t="shared" si="2"/>
        <v>673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10</v>
      </c>
      <c r="E15" s="41">
        <f t="shared" si="0"/>
        <v>7.042253521126761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126</v>
      </c>
      <c r="P15" s="111">
        <v>106</v>
      </c>
      <c r="Q15" s="111">
        <v>75321153</v>
      </c>
      <c r="R15" s="46">
        <f t="shared" si="5"/>
        <v>4168</v>
      </c>
      <c r="S15" s="47">
        <f t="shared" si="6"/>
        <v>100.032</v>
      </c>
      <c r="T15" s="47">
        <f t="shared" si="7"/>
        <v>4.1680000000000001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977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45042020</v>
      </c>
      <c r="AH15" s="49">
        <f t="shared" si="9"/>
        <v>712</v>
      </c>
      <c r="AI15" s="50">
        <f t="shared" si="8"/>
        <v>170.8253358925144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0.55000000000000004</v>
      </c>
      <c r="AP15" s="115">
        <v>10500270</v>
      </c>
      <c r="AQ15" s="115">
        <f t="shared" si="2"/>
        <v>511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13</v>
      </c>
      <c r="E16" s="41">
        <f t="shared" si="0"/>
        <v>9.1549295774647899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130</v>
      </c>
      <c r="P16" s="111">
        <v>133</v>
      </c>
      <c r="Q16" s="111">
        <v>75326187</v>
      </c>
      <c r="R16" s="46">
        <f t="shared" si="5"/>
        <v>5034</v>
      </c>
      <c r="S16" s="47">
        <f t="shared" si="6"/>
        <v>120.816</v>
      </c>
      <c r="T16" s="47">
        <f t="shared" si="7"/>
        <v>5.0339999999999998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1188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45042848</v>
      </c>
      <c r="AH16" s="49">
        <f t="shared" si="9"/>
        <v>828</v>
      </c>
      <c r="AI16" s="50">
        <f t="shared" si="8"/>
        <v>164.48152562574495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10500270</v>
      </c>
      <c r="AQ16" s="115">
        <v>0</v>
      </c>
      <c r="AR16" s="53">
        <v>1.21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7</v>
      </c>
      <c r="E17" s="41">
        <f t="shared" si="0"/>
        <v>4.9295774647887329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136</v>
      </c>
      <c r="P17" s="111">
        <v>146</v>
      </c>
      <c r="Q17" s="111">
        <v>75332030</v>
      </c>
      <c r="R17" s="46">
        <f t="shared" si="5"/>
        <v>5843</v>
      </c>
      <c r="S17" s="47">
        <f t="shared" si="6"/>
        <v>140.232</v>
      </c>
      <c r="T17" s="47">
        <f t="shared" si="7"/>
        <v>5.843</v>
      </c>
      <c r="U17" s="112">
        <v>9.1999999999999993</v>
      </c>
      <c r="V17" s="112">
        <f t="shared" si="1"/>
        <v>9.1999999999999993</v>
      </c>
      <c r="W17" s="113" t="s">
        <v>130</v>
      </c>
      <c r="X17" s="115">
        <v>1017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45044140</v>
      </c>
      <c r="AH17" s="49">
        <f t="shared" si="9"/>
        <v>1292</v>
      </c>
      <c r="AI17" s="50">
        <f t="shared" si="8"/>
        <v>221.1192880369673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10500270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7</v>
      </c>
      <c r="E18" s="41">
        <f t="shared" si="0"/>
        <v>4.9295774647887329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139</v>
      </c>
      <c r="P18" s="111">
        <v>149</v>
      </c>
      <c r="Q18" s="111">
        <v>75338173</v>
      </c>
      <c r="R18" s="46">
        <f t="shared" si="5"/>
        <v>6143</v>
      </c>
      <c r="S18" s="47">
        <f t="shared" si="6"/>
        <v>147.43199999999999</v>
      </c>
      <c r="T18" s="47">
        <f t="shared" si="7"/>
        <v>6.1429999999999998</v>
      </c>
      <c r="U18" s="112">
        <v>8.6999999999999993</v>
      </c>
      <c r="V18" s="112">
        <f t="shared" si="1"/>
        <v>8.6999999999999993</v>
      </c>
      <c r="W18" s="113" t="s">
        <v>130</v>
      </c>
      <c r="X18" s="115">
        <v>1017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45045500</v>
      </c>
      <c r="AH18" s="49">
        <f t="shared" si="9"/>
        <v>1360</v>
      </c>
      <c r="AI18" s="50">
        <f t="shared" si="8"/>
        <v>221.39020022790169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10500270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138</v>
      </c>
      <c r="P19" s="111">
        <v>147</v>
      </c>
      <c r="Q19" s="111">
        <v>75344440</v>
      </c>
      <c r="R19" s="46">
        <f t="shared" si="5"/>
        <v>6267</v>
      </c>
      <c r="S19" s="47">
        <f t="shared" si="6"/>
        <v>150.40799999999999</v>
      </c>
      <c r="T19" s="47">
        <f t="shared" si="7"/>
        <v>6.2670000000000003</v>
      </c>
      <c r="U19" s="112">
        <v>8.1999999999999993</v>
      </c>
      <c r="V19" s="112">
        <v>8.1999999999999993</v>
      </c>
      <c r="W19" s="113" t="s">
        <v>130</v>
      </c>
      <c r="X19" s="115">
        <v>1048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45046876</v>
      </c>
      <c r="AH19" s="49">
        <f t="shared" si="9"/>
        <v>1376</v>
      </c>
      <c r="AI19" s="50">
        <f t="shared" si="8"/>
        <v>219.5627892133397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10500270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7</v>
      </c>
      <c r="E20" s="41">
        <f t="shared" si="0"/>
        <v>4.9295774647887329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138</v>
      </c>
      <c r="P20" s="111">
        <v>153</v>
      </c>
      <c r="Q20" s="111">
        <v>75350639</v>
      </c>
      <c r="R20" s="46">
        <f t="shared" si="5"/>
        <v>6199</v>
      </c>
      <c r="S20" s="47">
        <f t="shared" si="6"/>
        <v>148.77600000000001</v>
      </c>
      <c r="T20" s="47">
        <f t="shared" si="7"/>
        <v>6.1989999999999998</v>
      </c>
      <c r="U20" s="112">
        <v>7.6</v>
      </c>
      <c r="V20" s="112">
        <f t="shared" si="1"/>
        <v>7.6</v>
      </c>
      <c r="W20" s="113" t="s">
        <v>130</v>
      </c>
      <c r="X20" s="115">
        <v>1046</v>
      </c>
      <c r="Y20" s="115">
        <v>0</v>
      </c>
      <c r="Z20" s="115">
        <v>1187</v>
      </c>
      <c r="AA20" s="115">
        <v>1185</v>
      </c>
      <c r="AB20" s="115">
        <v>1188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45048252</v>
      </c>
      <c r="AH20" s="49">
        <f t="shared" si="9"/>
        <v>1376</v>
      </c>
      <c r="AI20" s="50">
        <f t="shared" si="8"/>
        <v>221.97128569124052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10500270</v>
      </c>
      <c r="AQ20" s="115">
        <f t="shared" si="2"/>
        <v>0</v>
      </c>
      <c r="AR20" s="53">
        <v>1.05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7</v>
      </c>
      <c r="E21" s="41">
        <f t="shared" si="0"/>
        <v>4.9295774647887329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138</v>
      </c>
      <c r="P21" s="111">
        <v>150</v>
      </c>
      <c r="Q21" s="111">
        <v>75356817</v>
      </c>
      <c r="R21" s="46">
        <f t="shared" si="5"/>
        <v>6178</v>
      </c>
      <c r="S21" s="47">
        <f t="shared" si="6"/>
        <v>148.27199999999999</v>
      </c>
      <c r="T21" s="47">
        <f t="shared" si="7"/>
        <v>6.1779999999999999</v>
      </c>
      <c r="U21" s="112">
        <v>7.1</v>
      </c>
      <c r="V21" s="112">
        <v>6.5</v>
      </c>
      <c r="W21" s="113" t="s">
        <v>130</v>
      </c>
      <c r="X21" s="115">
        <v>1046</v>
      </c>
      <c r="Y21" s="115">
        <v>0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45049628</v>
      </c>
      <c r="AH21" s="49">
        <f t="shared" si="9"/>
        <v>1376</v>
      </c>
      <c r="AI21" s="50">
        <f t="shared" si="8"/>
        <v>222.72580123017158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10500270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7</v>
      </c>
      <c r="E22" s="41">
        <f t="shared" si="0"/>
        <v>4.9295774647887329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138</v>
      </c>
      <c r="P22" s="111">
        <v>146</v>
      </c>
      <c r="Q22" s="111">
        <v>75363067</v>
      </c>
      <c r="R22" s="46">
        <f t="shared" si="5"/>
        <v>6250</v>
      </c>
      <c r="S22" s="47">
        <f t="shared" si="6"/>
        <v>150</v>
      </c>
      <c r="T22" s="47">
        <f t="shared" si="7"/>
        <v>6.25</v>
      </c>
      <c r="U22" s="112">
        <v>6.6</v>
      </c>
      <c r="V22" s="112">
        <f t="shared" si="1"/>
        <v>6.6</v>
      </c>
      <c r="W22" s="113" t="s">
        <v>130</v>
      </c>
      <c r="X22" s="115">
        <v>1047</v>
      </c>
      <c r="Y22" s="115">
        <v>0</v>
      </c>
      <c r="Z22" s="115">
        <v>1187</v>
      </c>
      <c r="AA22" s="115">
        <v>1185</v>
      </c>
      <c r="AB22" s="115">
        <v>1188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45051020</v>
      </c>
      <c r="AH22" s="49">
        <f t="shared" si="9"/>
        <v>1392</v>
      </c>
      <c r="AI22" s="50">
        <f t="shared" si="8"/>
        <v>222.72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10500270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6</v>
      </c>
      <c r="E23" s="41">
        <f t="shared" si="0"/>
        <v>4.2253521126760569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132</v>
      </c>
      <c r="P23" s="111">
        <v>144</v>
      </c>
      <c r="Q23" s="111">
        <v>75369009</v>
      </c>
      <c r="R23" s="46">
        <f t="shared" si="5"/>
        <v>5942</v>
      </c>
      <c r="S23" s="47">
        <f t="shared" si="6"/>
        <v>142.608</v>
      </c>
      <c r="T23" s="47">
        <f t="shared" si="7"/>
        <v>5.9420000000000002</v>
      </c>
      <c r="U23" s="112">
        <v>6.1</v>
      </c>
      <c r="V23" s="112">
        <f t="shared" si="1"/>
        <v>6.1</v>
      </c>
      <c r="W23" s="113" t="s">
        <v>130</v>
      </c>
      <c r="X23" s="115">
        <v>1046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45052368</v>
      </c>
      <c r="AH23" s="49">
        <f t="shared" si="9"/>
        <v>1348</v>
      </c>
      <c r="AI23" s="50">
        <f t="shared" si="8"/>
        <v>226.85964321777178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10500270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5</v>
      </c>
      <c r="E24" s="41">
        <f t="shared" si="0"/>
        <v>3.5211267605633805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132</v>
      </c>
      <c r="P24" s="111">
        <v>145</v>
      </c>
      <c r="Q24" s="111">
        <v>75374890</v>
      </c>
      <c r="R24" s="46">
        <f t="shared" si="5"/>
        <v>5881</v>
      </c>
      <c r="S24" s="47">
        <f t="shared" si="6"/>
        <v>141.14400000000001</v>
      </c>
      <c r="T24" s="47">
        <f t="shared" si="7"/>
        <v>5.8810000000000002</v>
      </c>
      <c r="U24" s="112">
        <v>5.6</v>
      </c>
      <c r="V24" s="112">
        <f t="shared" si="1"/>
        <v>5.6</v>
      </c>
      <c r="W24" s="113" t="s">
        <v>130</v>
      </c>
      <c r="X24" s="115">
        <v>1047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45053724</v>
      </c>
      <c r="AH24" s="49">
        <f>IF(ISBLANK(AG24),"-",AG24-AG23)</f>
        <v>1356</v>
      </c>
      <c r="AI24" s="50">
        <f t="shared" si="8"/>
        <v>230.57303179731338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10500270</v>
      </c>
      <c r="AQ24" s="115">
        <f t="shared" si="2"/>
        <v>0</v>
      </c>
      <c r="AR24" s="53">
        <v>1.1499999999999999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5</v>
      </c>
      <c r="E25" s="41">
        <f t="shared" si="0"/>
        <v>3.5211267605633805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134</v>
      </c>
      <c r="P25" s="111">
        <v>142</v>
      </c>
      <c r="Q25" s="111">
        <v>75380681</v>
      </c>
      <c r="R25" s="46">
        <f t="shared" si="5"/>
        <v>5791</v>
      </c>
      <c r="S25" s="47">
        <f t="shared" si="6"/>
        <v>138.98400000000001</v>
      </c>
      <c r="T25" s="47">
        <f t="shared" si="7"/>
        <v>5.7910000000000004</v>
      </c>
      <c r="U25" s="112">
        <v>5.3</v>
      </c>
      <c r="V25" s="112">
        <f t="shared" si="1"/>
        <v>5.3</v>
      </c>
      <c r="W25" s="113" t="s">
        <v>130</v>
      </c>
      <c r="X25" s="115">
        <v>1026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45055044</v>
      </c>
      <c r="AH25" s="49">
        <f t="shared" si="9"/>
        <v>1320</v>
      </c>
      <c r="AI25" s="50">
        <f t="shared" si="8"/>
        <v>227.93990675185631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10500270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6</v>
      </c>
      <c r="E26" s="41">
        <f t="shared" si="0"/>
        <v>4.2253521126760569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133</v>
      </c>
      <c r="P26" s="111">
        <v>139</v>
      </c>
      <c r="Q26" s="111">
        <v>75386475</v>
      </c>
      <c r="R26" s="46">
        <f t="shared" si="5"/>
        <v>5794</v>
      </c>
      <c r="S26" s="47">
        <f t="shared" si="6"/>
        <v>139.05600000000001</v>
      </c>
      <c r="T26" s="47">
        <f t="shared" si="7"/>
        <v>5.7939999999999996</v>
      </c>
      <c r="U26" s="112">
        <v>5.0999999999999996</v>
      </c>
      <c r="V26" s="112">
        <f t="shared" si="1"/>
        <v>5.0999999999999996</v>
      </c>
      <c r="W26" s="113" t="s">
        <v>130</v>
      </c>
      <c r="X26" s="115">
        <v>1026</v>
      </c>
      <c r="Y26" s="115">
        <v>0</v>
      </c>
      <c r="Z26" s="115">
        <v>1188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45056372</v>
      </c>
      <c r="AH26" s="49">
        <f t="shared" si="9"/>
        <v>1328</v>
      </c>
      <c r="AI26" s="50">
        <f t="shared" si="8"/>
        <v>229.2026234035209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10500270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5</v>
      </c>
      <c r="E27" s="41">
        <f t="shared" si="0"/>
        <v>3.5211267605633805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135</v>
      </c>
      <c r="P27" s="111">
        <v>141</v>
      </c>
      <c r="Q27" s="111">
        <v>75392377</v>
      </c>
      <c r="R27" s="46">
        <f t="shared" si="5"/>
        <v>5902</v>
      </c>
      <c r="S27" s="47">
        <f t="shared" si="6"/>
        <v>141.648</v>
      </c>
      <c r="T27" s="47">
        <f t="shared" si="7"/>
        <v>5.9020000000000001</v>
      </c>
      <c r="U27" s="112">
        <v>4.9000000000000004</v>
      </c>
      <c r="V27" s="112">
        <f t="shared" si="1"/>
        <v>4.9000000000000004</v>
      </c>
      <c r="W27" s="113" t="s">
        <v>130</v>
      </c>
      <c r="X27" s="115">
        <v>1046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45057716</v>
      </c>
      <c r="AH27" s="49">
        <f t="shared" si="9"/>
        <v>1344</v>
      </c>
      <c r="AI27" s="50">
        <f t="shared" si="8"/>
        <v>227.71941714672991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10500270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5</v>
      </c>
      <c r="E28" s="41">
        <f t="shared" si="0"/>
        <v>3.5211267605633805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138</v>
      </c>
      <c r="P28" s="111">
        <v>136</v>
      </c>
      <c r="Q28" s="111">
        <v>75398333</v>
      </c>
      <c r="R28" s="46">
        <f t="shared" si="5"/>
        <v>5956</v>
      </c>
      <c r="S28" s="47">
        <f t="shared" si="6"/>
        <v>142.94399999999999</v>
      </c>
      <c r="T28" s="47">
        <f t="shared" si="7"/>
        <v>5.9560000000000004</v>
      </c>
      <c r="U28" s="112">
        <v>4.5</v>
      </c>
      <c r="V28" s="112">
        <f t="shared" si="1"/>
        <v>4.5</v>
      </c>
      <c r="W28" s="113" t="s">
        <v>130</v>
      </c>
      <c r="X28" s="115">
        <v>995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45059052</v>
      </c>
      <c r="AH28" s="49">
        <f t="shared" si="9"/>
        <v>1336</v>
      </c>
      <c r="AI28" s="50">
        <f t="shared" si="8"/>
        <v>224.31161853593014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10500270</v>
      </c>
      <c r="AQ28" s="115">
        <f t="shared" si="2"/>
        <v>0</v>
      </c>
      <c r="AR28" s="53">
        <v>0.93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5</v>
      </c>
      <c r="E29" s="41">
        <f t="shared" si="0"/>
        <v>3.5211267605633805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139</v>
      </c>
      <c r="P29" s="111">
        <v>139</v>
      </c>
      <c r="Q29" s="111">
        <v>75404164</v>
      </c>
      <c r="R29" s="46">
        <f t="shared" si="5"/>
        <v>5831</v>
      </c>
      <c r="S29" s="47">
        <f t="shared" si="6"/>
        <v>139.94399999999999</v>
      </c>
      <c r="T29" s="47">
        <f t="shared" si="7"/>
        <v>5.8310000000000004</v>
      </c>
      <c r="U29" s="112">
        <v>4.3</v>
      </c>
      <c r="V29" s="112">
        <f t="shared" si="1"/>
        <v>4.3</v>
      </c>
      <c r="W29" s="113" t="s">
        <v>130</v>
      </c>
      <c r="X29" s="115">
        <v>995</v>
      </c>
      <c r="Y29" s="115">
        <v>0</v>
      </c>
      <c r="Z29" s="115">
        <v>1188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45060380</v>
      </c>
      <c r="AH29" s="49">
        <f t="shared" si="9"/>
        <v>1328</v>
      </c>
      <c r="AI29" s="50">
        <f t="shared" si="8"/>
        <v>227.74824215400443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10500270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8</v>
      </c>
      <c r="E30" s="41">
        <f t="shared" si="0"/>
        <v>5.6338028169014089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118</v>
      </c>
      <c r="P30" s="111">
        <v>131</v>
      </c>
      <c r="Q30" s="111">
        <v>75409674</v>
      </c>
      <c r="R30" s="46">
        <f t="shared" si="5"/>
        <v>5510</v>
      </c>
      <c r="S30" s="47">
        <f t="shared" si="6"/>
        <v>132.24</v>
      </c>
      <c r="T30" s="47">
        <f t="shared" si="7"/>
        <v>5.51</v>
      </c>
      <c r="U30" s="112">
        <v>3.8</v>
      </c>
      <c r="V30" s="112">
        <f t="shared" si="1"/>
        <v>3.8</v>
      </c>
      <c r="W30" s="113" t="s">
        <v>135</v>
      </c>
      <c r="X30" s="115">
        <v>1057</v>
      </c>
      <c r="Y30" s="115">
        <v>0</v>
      </c>
      <c r="Z30" s="115">
        <v>1188</v>
      </c>
      <c r="AA30" s="115">
        <v>1185</v>
      </c>
      <c r="AB30" s="115">
        <v>0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45061460</v>
      </c>
      <c r="AH30" s="49">
        <f t="shared" si="9"/>
        <v>1080</v>
      </c>
      <c r="AI30" s="50">
        <f t="shared" si="8"/>
        <v>196.00725952813067</v>
      </c>
      <c r="AJ30" s="98">
        <v>1</v>
      </c>
      <c r="AK30" s="98">
        <v>0</v>
      </c>
      <c r="AL30" s="98">
        <v>1</v>
      </c>
      <c r="AM30" s="98">
        <v>1</v>
      </c>
      <c r="AN30" s="98">
        <v>0</v>
      </c>
      <c r="AO30" s="98">
        <v>0</v>
      </c>
      <c r="AP30" s="115">
        <v>10500270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10</v>
      </c>
      <c r="E31" s="41">
        <f t="shared" si="0"/>
        <v>7.042253521126761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118</v>
      </c>
      <c r="P31" s="111">
        <v>130</v>
      </c>
      <c r="Q31" s="111">
        <v>75415096</v>
      </c>
      <c r="R31" s="46">
        <f t="shared" si="5"/>
        <v>5422</v>
      </c>
      <c r="S31" s="47">
        <f t="shared" si="6"/>
        <v>130.12799999999999</v>
      </c>
      <c r="T31" s="47">
        <f t="shared" si="7"/>
        <v>5.4219999999999997</v>
      </c>
      <c r="U31" s="112">
        <v>3.3</v>
      </c>
      <c r="V31" s="112">
        <f t="shared" si="1"/>
        <v>3.3</v>
      </c>
      <c r="W31" s="113" t="s">
        <v>135</v>
      </c>
      <c r="X31" s="115">
        <v>1057</v>
      </c>
      <c r="Y31" s="115">
        <v>0</v>
      </c>
      <c r="Z31" s="115">
        <v>1187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45062500</v>
      </c>
      <c r="AH31" s="49">
        <f t="shared" si="9"/>
        <v>1040</v>
      </c>
      <c r="AI31" s="50">
        <f t="shared" si="8"/>
        <v>191.81113980081153</v>
      </c>
      <c r="AJ31" s="98">
        <v>1</v>
      </c>
      <c r="AK31" s="98">
        <v>0</v>
      </c>
      <c r="AL31" s="98">
        <v>1</v>
      </c>
      <c r="AM31" s="98">
        <v>1</v>
      </c>
      <c r="AN31" s="98">
        <v>0</v>
      </c>
      <c r="AO31" s="98">
        <v>0</v>
      </c>
      <c r="AP31" s="115">
        <v>10500270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10</v>
      </c>
      <c r="E32" s="41">
        <f t="shared" si="0"/>
        <v>7.042253521126761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114</v>
      </c>
      <c r="P32" s="111">
        <v>108</v>
      </c>
      <c r="Q32" s="111">
        <v>75420546</v>
      </c>
      <c r="R32" s="46">
        <f t="shared" si="5"/>
        <v>5450</v>
      </c>
      <c r="S32" s="47">
        <f t="shared" si="6"/>
        <v>130.80000000000001</v>
      </c>
      <c r="T32" s="47">
        <f t="shared" si="7"/>
        <v>5.45</v>
      </c>
      <c r="U32" s="112">
        <v>2.7</v>
      </c>
      <c r="V32" s="112">
        <f t="shared" si="1"/>
        <v>2.7</v>
      </c>
      <c r="W32" s="113" t="s">
        <v>135</v>
      </c>
      <c r="X32" s="115">
        <v>1058</v>
      </c>
      <c r="Y32" s="115">
        <v>0</v>
      </c>
      <c r="Z32" s="115">
        <v>1187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45063572</v>
      </c>
      <c r="AH32" s="49">
        <f t="shared" si="9"/>
        <v>1072</v>
      </c>
      <c r="AI32" s="50">
        <f t="shared" si="8"/>
        <v>196.69724770642202</v>
      </c>
      <c r="AJ32" s="98">
        <v>1</v>
      </c>
      <c r="AK32" s="98">
        <v>0</v>
      </c>
      <c r="AL32" s="98">
        <v>1</v>
      </c>
      <c r="AM32" s="98">
        <v>1</v>
      </c>
      <c r="AN32" s="98">
        <v>0</v>
      </c>
      <c r="AO32" s="98">
        <v>0</v>
      </c>
      <c r="AP32" s="115">
        <v>10500270</v>
      </c>
      <c r="AQ32" s="115">
        <f t="shared" si="2"/>
        <v>0</v>
      </c>
      <c r="AR32" s="53">
        <v>0.98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6</v>
      </c>
      <c r="E33" s="41">
        <f t="shared" si="0"/>
        <v>4.2253521126760569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137</v>
      </c>
      <c r="P33" s="111">
        <v>110</v>
      </c>
      <c r="Q33" s="111">
        <v>75425062</v>
      </c>
      <c r="R33" s="46">
        <f t="shared" si="5"/>
        <v>4516</v>
      </c>
      <c r="S33" s="47">
        <f t="shared" si="6"/>
        <v>108.384</v>
      </c>
      <c r="T33" s="47">
        <f t="shared" si="7"/>
        <v>4.516</v>
      </c>
      <c r="U33" s="112">
        <v>3.5</v>
      </c>
      <c r="V33" s="112">
        <f t="shared" si="1"/>
        <v>3.5</v>
      </c>
      <c r="W33" s="113" t="s">
        <v>124</v>
      </c>
      <c r="X33" s="115">
        <v>0</v>
      </c>
      <c r="Y33" s="115">
        <v>0</v>
      </c>
      <c r="Z33" s="115">
        <v>1138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45064436</v>
      </c>
      <c r="AH33" s="49">
        <f t="shared" si="9"/>
        <v>864</v>
      </c>
      <c r="AI33" s="50">
        <f t="shared" si="8"/>
        <v>191.31975199291409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0.5</v>
      </c>
      <c r="AP33" s="115">
        <v>10501136</v>
      </c>
      <c r="AQ33" s="115">
        <f t="shared" si="2"/>
        <v>866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8</v>
      </c>
      <c r="E34" s="41">
        <f t="shared" si="0"/>
        <v>5.6338028169014089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132</v>
      </c>
      <c r="P34" s="111">
        <v>100</v>
      </c>
      <c r="Q34" s="111">
        <v>75429713</v>
      </c>
      <c r="R34" s="46">
        <f t="shared" si="5"/>
        <v>4651</v>
      </c>
      <c r="S34" s="47">
        <f t="shared" si="6"/>
        <v>111.624</v>
      </c>
      <c r="T34" s="47">
        <f t="shared" si="7"/>
        <v>4.6509999999999998</v>
      </c>
      <c r="U34" s="112">
        <v>5</v>
      </c>
      <c r="V34" s="112">
        <f t="shared" si="1"/>
        <v>5</v>
      </c>
      <c r="W34" s="113" t="s">
        <v>124</v>
      </c>
      <c r="X34" s="115">
        <v>0</v>
      </c>
      <c r="Y34" s="115">
        <v>0</v>
      </c>
      <c r="Z34" s="115">
        <v>1048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45065288</v>
      </c>
      <c r="AH34" s="49">
        <f t="shared" si="9"/>
        <v>852</v>
      </c>
      <c r="AI34" s="50">
        <f t="shared" si="8"/>
        <v>183.18641152440335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0.5</v>
      </c>
      <c r="AP34" s="115">
        <v>10502445</v>
      </c>
      <c r="AQ34" s="115">
        <f t="shared" si="2"/>
        <v>1309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129386</v>
      </c>
      <c r="S35" s="65">
        <f>AVERAGE(S11:S34)</f>
        <v>129.386</v>
      </c>
      <c r="T35" s="65">
        <f>SUM(T11:T34)</f>
        <v>129.386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26952</v>
      </c>
      <c r="AH35" s="67">
        <f>SUM(AH11:AH34)</f>
        <v>26952</v>
      </c>
      <c r="AI35" s="68">
        <f>$AH$35/$T35</f>
        <v>208.30692656083349</v>
      </c>
      <c r="AJ35" s="98"/>
      <c r="AK35" s="98"/>
      <c r="AL35" s="98"/>
      <c r="AM35" s="98"/>
      <c r="AN35" s="98"/>
      <c r="AO35" s="69"/>
      <c r="AP35" s="70">
        <f>AP34-AP10</f>
        <v>7134</v>
      </c>
      <c r="AQ35" s="71">
        <f>SUM(AQ11:AQ34)</f>
        <v>7134</v>
      </c>
      <c r="AR35" s="72">
        <f>AVERAGE(AR11:AR34)</f>
        <v>1.0733333333333333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206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206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238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206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206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137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146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265" t="s">
        <v>239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206" t="s">
        <v>138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206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140</v>
      </c>
      <c r="C49" s="202"/>
      <c r="D49" s="128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206" t="s">
        <v>141</v>
      </c>
      <c r="C50" s="202"/>
      <c r="D50" s="128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202"/>
      <c r="D51" s="128"/>
      <c r="E51" s="202"/>
      <c r="F51" s="203"/>
      <c r="G51" s="203"/>
      <c r="H51" s="203"/>
      <c r="I51" s="204"/>
      <c r="J51" s="204"/>
      <c r="K51" s="204"/>
      <c r="L51" s="204"/>
      <c r="M51" s="204"/>
      <c r="N51" s="204"/>
      <c r="O51" s="204"/>
      <c r="P51" s="204"/>
      <c r="Q51" s="126"/>
      <c r="R51" s="126"/>
      <c r="S51" s="126"/>
      <c r="T51" s="205"/>
      <c r="U51" s="205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206" t="s">
        <v>143</v>
      </c>
      <c r="C52" s="105"/>
      <c r="D52" s="176"/>
      <c r="E52" s="105"/>
      <c r="F52" s="105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234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206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50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206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206"/>
      <c r="C58" s="202"/>
      <c r="D58" s="128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49"/>
      <c r="C59" s="202"/>
      <c r="D59" s="128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A60" s="102"/>
      <c r="B60" s="149"/>
      <c r="C60" s="150"/>
      <c r="D60" s="117"/>
      <c r="E60" s="150"/>
      <c r="F60" s="150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20"/>
      <c r="U60" s="122"/>
      <c r="V60" s="79"/>
      <c r="AS60" s="97"/>
      <c r="AT60" s="97"/>
      <c r="AU60" s="97"/>
      <c r="AV60" s="97"/>
      <c r="AW60" s="97"/>
      <c r="AX60" s="97"/>
      <c r="AY60" s="97"/>
    </row>
    <row r="61" spans="1:51" x14ac:dyDescent="0.25">
      <c r="A61" s="102"/>
      <c r="B61" s="150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8"/>
      <c r="U61" s="79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99"/>
      <c r="Q70" s="99"/>
      <c r="R70" s="99"/>
      <c r="S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12"/>
      <c r="P71" s="99"/>
      <c r="Q71" s="99"/>
      <c r="R71" s="99"/>
      <c r="S71" s="99"/>
      <c r="T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U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T73" s="99"/>
      <c r="U73" s="99"/>
      <c r="AS73" s="97"/>
      <c r="AT73" s="97"/>
      <c r="AU73" s="97"/>
      <c r="AV73" s="97"/>
      <c r="AW73" s="97"/>
      <c r="AX73" s="97"/>
      <c r="AY73" s="97"/>
    </row>
    <row r="85" spans="45:51" x14ac:dyDescent="0.25">
      <c r="AS85" s="97"/>
      <c r="AT85" s="97"/>
      <c r="AU85" s="97"/>
      <c r="AV85" s="97"/>
      <c r="AW85" s="97"/>
      <c r="AX85" s="97"/>
      <c r="AY85" s="97"/>
    </row>
  </sheetData>
  <protectedRanges>
    <protectedRange sqref="S60:T61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59" name="Range2_2_1_10_1_1_1_2"/>
    <protectedRange sqref="N60:R61" name="Range2_12_1_6_1_1"/>
    <protectedRange sqref="L60:M61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0:K61" name="Range2_2_12_1_4_1_1_1_1_1_1_1_1_1_1_1_1_1_1_1"/>
    <protectedRange sqref="I60:I61" name="Range2_2_12_1_7_1_1_2_2_1_2"/>
    <protectedRange sqref="F60:H61" name="Range2_2_12_1_3_1_2_1_1_1_1_2_1_1_1_1_1_1_1_1_1_1_1"/>
    <protectedRange sqref="E60:E61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16 W33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8:U58 F59:G59" name="Range2_12_5_1_1_1_2_2_1_1_1_1_1_1_1_1_1_1_1_2_1_1_1_2_1_1_1_1_1_1_1_1_1_1_1_1_1_1_1_1_2_1_1_1_1_1_1_1_1_1_2_1_1_3_1_1_1_3_1_1_1_1_1_1_1_1_1_1_1_1_1_1_1_1_1_1_1_1_1_1_2_1_1_1_1_1_1_1_1_1_1_1_2_2_1_2_1_1_1_1_1_1_1_1_1_1_1_1_1"/>
    <protectedRange sqref="S52:T57" name="Range2_12_5_1_1_2_1_1_1_2_1_1_1_1_1_1_1_1_1_1_1_1_1"/>
    <protectedRange sqref="N52:R57" name="Range2_12_1_6_1_1_2_1_1_1_2_1_1_1_1_1_1_1_1_1_1_1_1_1"/>
    <protectedRange sqref="L52:M57" name="Range2_2_12_1_7_1_1_3_1_1_1_2_1_1_1_1_1_1_1_1_1_1_1_1_1"/>
    <protectedRange sqref="J52:K57" name="Range2_2_12_1_4_1_1_1_1_1_1_1_1_1_1_1_1_1_1_1_2_1_1_1_2_1_1_1_1_1_1_1_1_1_1_1_1_1"/>
    <protectedRange sqref="I52:I57" name="Range2_2_12_1_7_1_1_2_2_1_2_2_1_1_1_2_1_1_1_1_1_1_1_1_1_1_1_1_1"/>
    <protectedRange sqref="G52:H57" name="Range2_2_12_1_3_1_2_1_1_1_1_2_1_1_1_1_1_1_1_1_1_1_1_2_1_1_1_2_1_1_1_1_1_1_1_1_1_1_1_1_1"/>
    <protectedRange sqref="F52:F57" name="Range2_2_12_1_3_1_2_1_1_1_1_2_1_1_1_1_1_1_1_1_1_1_1_2_2_1_1_2_1_1_1_1_1_1_1_1_1_1_1_1_1"/>
    <protectedRange sqref="E52:E5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W17:W32" name="Range1_16_3_1_1_3_2_1"/>
    <protectedRange sqref="S51:T51" name="Range2_12_5_1_1_3"/>
    <protectedRange sqref="R51" name="Range2_12_1_6_1_1_3"/>
    <protectedRange sqref="Q51" name="Range2_12_1_6_1_1_1_2_3_2_1_1_3_1_2"/>
    <protectedRange sqref="N51:P51" name="Range2_12_1_2_3_1_1_1_2_3_2_1_1_3_1_2"/>
    <protectedRange sqref="K51:M51" name="Range2_2_12_1_4_3_1_1_1_3_3_2_1_1_3_1_2"/>
    <protectedRange sqref="J51" name="Range2_2_12_1_4_3_1_1_1_3_2_1_2_2_1_2"/>
    <protectedRange sqref="G51:H51" name="Range2_2_12_1_3_1_2_1_1_1_2_1_1_1_1_1_1_2_1_1_1_3"/>
    <protectedRange sqref="F51" name="Range2_2_12_1_3_1_2_1_1_1_3_1_1_1_1_1_3_1_1_1_1_1_1"/>
    <protectedRange sqref="I51" name="Range2_2_12_1_4_3_1_1_1_2_1_2_1_1_3_1_1_1_1_1_1_1_2"/>
    <protectedRange sqref="F49:U49" name="Range2_12_5_1_1_1_2_2_1_1_1_1_1_1_1_1_1_1_1_2_1_1_1_2_1_1_1_1_1_1_1_1_1_1_1_1_1_1_1_1_2_1_1_1_1_1_1_1_1_1_2_1_1_3_1_1_1_3_1_1_1_1_1_1_1_1_1_1_1_1_1_1_1_1_1_1_1_1_1_1_2_1_1_1_1_1_1_1_1_1_1_1_2_2_1"/>
    <protectedRange sqref="S48:T48" name="Range2_12_5_1_1_2_1_1_1"/>
    <protectedRange sqref="N48:R48" name="Range2_12_1_6_1_1_2_1_1_1"/>
    <protectedRange sqref="L48:M48" name="Range2_2_12_1_7_1_1_3_1_1_1"/>
    <protectedRange sqref="J48:K48" name="Range2_2_12_1_4_1_1_1_1_1_1_1_1_1_1_1_1_1_1_1_2_1_1_1"/>
    <protectedRange sqref="I48" name="Range2_2_12_1_7_1_1_2_2_1_2_2_1_1_1"/>
    <protectedRange sqref="G48:H48" name="Range2_2_12_1_3_1_2_1_1_1_1_2_1_1_1_1_1_1_1_1_1_1_1_2_1_1_1"/>
    <protectedRange sqref="F48" name="Range2_2_12_1_3_1_2_1_1_1_1_2_1_1_1_1_1_1_1_1_1_1_1_2_2_1_1"/>
    <protectedRange sqref="E48" name="Range2_2_12_1_3_1_2_1_1_1_2_1_1_1_1_3_1_1_1_1_1_1_1_1_1_2_2_1_1"/>
    <protectedRange sqref="S47:T47" name="Range2_12_5_1_1_2_1_1_1_1_1_1"/>
    <protectedRange sqref="N47:R47" name="Range2_12_1_6_1_1_2_1_1_1_1_1_1"/>
    <protectedRange sqref="L47:M47" name="Range2_2_12_1_7_1_1_3_1_1_1_1_1_1"/>
    <protectedRange sqref="J47:K47" name="Range2_2_12_1_4_1_1_1_1_1_1_1_1_1_1_1_1_1_1_1_2_1_1_1_1_1_1"/>
    <protectedRange sqref="I47" name="Range2_2_12_1_7_1_1_2_2_1_2_2_1_1_1_1_1_1"/>
    <protectedRange sqref="G47:H47" name="Range2_2_12_1_3_1_2_1_1_1_1_2_1_1_1_1_1_1_1_1_1_1_1_2_1_1_1_1_1_1"/>
    <protectedRange sqref="F47" name="Range2_2_12_1_3_1_2_1_1_1_1_2_1_1_1_1_1_1_1_1_1_1_1_2_2_1_1_1_1_1"/>
    <protectedRange sqref="E47" name="Range2_2_12_1_3_1_2_1_1_1_2_1_1_1_1_3_1_1_1_1_1_1_1_1_1_2_2_1_1_1_1_1"/>
    <protectedRange sqref="B59" name="Range2_12_5_1_1_1_1_1_2_1_1_1_1_1_1_1_1_1_1_1_1_1_1_1_1_1_1_1_1_2_1_1_1_1_1_1_1_1_1_1_1_1_1_3_1_1_1_2_1_1_1_1_1_1_1_1_1_1_1_1_2_1_1_1_1_1_1_1_1_1_1_1_1_1_1_1_1_1_1_1_1_1_1_1_1_1_1_1_1_3_1_2_1_1_1_2_2_1_2_1_1_1_1_1_1_1_1_1_1_1_1_1_1_1_1_1_1_1_2_1_1_1_1__2"/>
    <protectedRange sqref="T43" name="Range2_12_5_1_1_2_1_1_1_1_1_1_1_1_1_1_1"/>
    <protectedRange sqref="S43" name="Range2_12_4_1_1_1_4_2_2_1_1_1_1_1_1_1_1_1_1_1"/>
    <protectedRange sqref="G43:H43" name="Range2_2_12_1_3_1_1_1_1_1_4_1_1_1_1_1_1_1_1_1_1_2_1_1_1_1_1_1_1"/>
    <protectedRange sqref="Q43:R43" name="Range2_12_1_6_1_1_1_1_2_1_1_1_1_1_1_1_1_1_2_1_1_1_1_1_1"/>
    <protectedRange sqref="N43:P43" name="Range2_12_1_2_3_1_1_1_1_2_1_1_1_1_1_1_1_1_1_2_1_1_1_1_1_1"/>
    <protectedRange sqref="I43:M43" name="Range2_2_12_1_4_3_1_1_1_1_2_1_1_1_1_1_1_1_1_1_2_1_1_1_1_1_1"/>
    <protectedRange sqref="F45:U45" name="Range2_12_5_1_1_1_2_2_1_1_1_1_1_1_1_1_1_1_1_2_1_1_1_2_1_1_1_1_1_1_1_1_1_1_1_1_1_1_1_1_2_1_1_1_1_1_1_1_1_1_2_1_1_3_1_1_1_3_1_1_1_1_1_1_1_1_1_1_1_1_1_1_1_1_1_1_1_1_1_1_2_1_1_1_1_1_1_1_1_1_1_1_2_2_1_1_1_1_1"/>
    <protectedRange sqref="S44:T44" name="Range2_12_5_1_1_2_1_1_1_1_1_2_1"/>
    <protectedRange sqref="N44:R44" name="Range2_12_1_6_1_1_2_1_1_1_1_1_2_1"/>
    <protectedRange sqref="L44:M44" name="Range2_2_12_1_7_1_1_3_1_1_1_1_1_2_1"/>
    <protectedRange sqref="J44:K44" name="Range2_2_12_1_4_1_1_1_1_1_1_1_1_1_1_1_1_1_1_1_2_1_1_1_1_1_2_1"/>
    <protectedRange sqref="I44" name="Range2_2_12_1_7_1_1_2_2_1_2_2_1_1_1_1_1_2_1"/>
    <protectedRange sqref="G44:H44" name="Range2_2_12_1_3_1_2_1_1_1_1_2_1_1_1_1_1_1_1_1_1_1_1_2_1_1_1_1_1_2_1"/>
    <protectedRange sqref="F44" name="Range2_2_12_1_3_1_2_1_1_1_1_2_1_1_1_1_1_1_1_1_1_1_1_2_2_1_1_1_1_2_1"/>
    <protectedRange sqref="E44" name="Range2_2_12_1_3_1_2_1_1_1_2_1_1_1_1_3_1_1_1_1_1_1_1_1_1_2_2_1_1_1_1_2_1"/>
    <protectedRange sqref="T46" name="Range2_12_5_1_1_2_2_1_1_1_1_1_1_1_1_1_1_1_1_2_1_1_1_1_1_1_1_1_1_1_1"/>
    <protectedRange sqref="S46" name="Range2_12_4_1_1_1_4_2_2_2_2_1_1_1_1_1_1_1_1_1_1_1_2_1_1_1_1_1_1_1_1_1_1_1"/>
    <protectedRange sqref="Q46:R46" name="Range2_12_1_6_1_1_1_2_3_2_1_1_3_1_1_1_1_1_1_1_1_1_1_1_1_1_2_1_1_1_1_1_1_1_1_1_1_1"/>
    <protectedRange sqref="N46:P46" name="Range2_12_1_2_3_1_1_1_2_3_2_1_1_3_1_1_1_1_1_1_1_1_1_1_1_1_1_2_1_1_1_1_1_1_1_1_1_1_1"/>
    <protectedRange sqref="K46:M46" name="Range2_2_12_1_4_3_1_1_1_3_3_2_1_1_3_1_1_1_1_1_1_1_1_1_1_1_1_1_2_1_1_1_1_1_1_1_1_1_1_1"/>
    <protectedRange sqref="J46" name="Range2_2_12_1_4_3_1_1_1_3_2_1_2_2_1_1_1_1_1_1_1_1_1_1_1_1_1_2_1_1_1_1_1_1_1_1_1_1_1"/>
    <protectedRange sqref="E46:H46" name="Range2_2_12_1_3_1_2_1_1_1_1_2_1_1_1_1_1_1_1_1_1_1_2_1_1_1_1_1_1_1_1_2_1_1_1_1_1_1_1_1_1_1_1"/>
    <protectedRange sqref="D46" name="Range2_2_12_1_3_1_2_1_1_1_2_1_2_3_1_1_1_1_1_1_2_1_1_1_1_1_1_1_1_1_1_2_1_1_1_1_1_1_1_1_1_1_1"/>
    <protectedRange sqref="I46" name="Range2_2_12_1_4_2_1_1_1_4_1_2_1_1_1_2_2_1_1_1_1_1_1_1_1_1_1_1_1_1_1_2_1_1_1_1_1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AC11:AE34 AA11:AA34 X11:Y34">
    <cfRule type="containsText" dxfId="368" priority="28" operator="containsText" text="N/A">
      <formula>NOT(ISERROR(SEARCH("N/A",X11)))</formula>
    </cfRule>
    <cfRule type="cellIs" dxfId="367" priority="41" operator="equal">
      <formula>0</formula>
    </cfRule>
  </conditionalFormatting>
  <conditionalFormatting sqref="AC11:AE34 AA11:AA34 X11:Y34">
    <cfRule type="cellIs" dxfId="366" priority="40" operator="greaterThanOrEqual">
      <formula>1185</formula>
    </cfRule>
  </conditionalFormatting>
  <conditionalFormatting sqref="AC11:AE34 AA11:AA34 X11:Y34">
    <cfRule type="cellIs" dxfId="365" priority="39" operator="between">
      <formula>0.1</formula>
      <formula>1184</formula>
    </cfRule>
  </conditionalFormatting>
  <conditionalFormatting sqref="X8">
    <cfRule type="cellIs" dxfId="364" priority="38" operator="equal">
      <formula>0</formula>
    </cfRule>
  </conditionalFormatting>
  <conditionalFormatting sqref="X8">
    <cfRule type="cellIs" dxfId="363" priority="37" operator="greaterThan">
      <formula>1179</formula>
    </cfRule>
  </conditionalFormatting>
  <conditionalFormatting sqref="X8">
    <cfRule type="cellIs" dxfId="362" priority="36" operator="greaterThan">
      <formula>99</formula>
    </cfRule>
  </conditionalFormatting>
  <conditionalFormatting sqref="X8">
    <cfRule type="cellIs" dxfId="361" priority="35" operator="greaterThan">
      <formula>0.99</formula>
    </cfRule>
  </conditionalFormatting>
  <conditionalFormatting sqref="AB8">
    <cfRule type="cellIs" dxfId="360" priority="34" operator="equal">
      <formula>0</formula>
    </cfRule>
  </conditionalFormatting>
  <conditionalFormatting sqref="AB8">
    <cfRule type="cellIs" dxfId="359" priority="33" operator="greaterThan">
      <formula>1179</formula>
    </cfRule>
  </conditionalFormatting>
  <conditionalFormatting sqref="AB8">
    <cfRule type="cellIs" dxfId="358" priority="32" operator="greaterThan">
      <formula>99</formula>
    </cfRule>
  </conditionalFormatting>
  <conditionalFormatting sqref="AB8">
    <cfRule type="cellIs" dxfId="357" priority="31" operator="greaterThan">
      <formula>0.99</formula>
    </cfRule>
  </conditionalFormatting>
  <conditionalFormatting sqref="AH11:AH31">
    <cfRule type="cellIs" dxfId="356" priority="29" operator="greaterThan">
      <formula>$AH$8</formula>
    </cfRule>
    <cfRule type="cellIs" dxfId="355" priority="30" operator="greaterThan">
      <formula>$AH$8</formula>
    </cfRule>
  </conditionalFormatting>
  <conditionalFormatting sqref="AB11:AB34">
    <cfRule type="containsText" dxfId="354" priority="24" operator="containsText" text="N/A">
      <formula>NOT(ISERROR(SEARCH("N/A",AB11)))</formula>
    </cfRule>
    <cfRule type="cellIs" dxfId="353" priority="27" operator="equal">
      <formula>0</formula>
    </cfRule>
  </conditionalFormatting>
  <conditionalFormatting sqref="AB11:AB34">
    <cfRule type="cellIs" dxfId="352" priority="26" operator="greaterThanOrEqual">
      <formula>1185</formula>
    </cfRule>
  </conditionalFormatting>
  <conditionalFormatting sqref="AB11:AB34">
    <cfRule type="cellIs" dxfId="351" priority="25" operator="between">
      <formula>0.1</formula>
      <formula>1184</formula>
    </cfRule>
  </conditionalFormatting>
  <conditionalFormatting sqref="AO11:AO34 AN11:AN35">
    <cfRule type="cellIs" dxfId="350" priority="23" operator="equal">
      <formula>0</formula>
    </cfRule>
  </conditionalFormatting>
  <conditionalFormatting sqref="AO11:AO34 AN11:AN35">
    <cfRule type="cellIs" dxfId="349" priority="22" operator="greaterThan">
      <formula>1179</formula>
    </cfRule>
  </conditionalFormatting>
  <conditionalFormatting sqref="AO11:AO34 AN11:AN35">
    <cfRule type="cellIs" dxfId="348" priority="21" operator="greaterThan">
      <formula>99</formula>
    </cfRule>
  </conditionalFormatting>
  <conditionalFormatting sqref="AO11:AO34 AN11:AN35">
    <cfRule type="cellIs" dxfId="347" priority="20" operator="greaterThan">
      <formula>0.99</formula>
    </cfRule>
  </conditionalFormatting>
  <conditionalFormatting sqref="AQ11:AQ34">
    <cfRule type="cellIs" dxfId="346" priority="19" operator="equal">
      <formula>0</formula>
    </cfRule>
  </conditionalFormatting>
  <conditionalFormatting sqref="AQ11:AQ34">
    <cfRule type="cellIs" dxfId="345" priority="18" operator="greaterThan">
      <formula>1179</formula>
    </cfRule>
  </conditionalFormatting>
  <conditionalFormatting sqref="AQ11:AQ34">
    <cfRule type="cellIs" dxfId="344" priority="17" operator="greaterThan">
      <formula>99</formula>
    </cfRule>
  </conditionalFormatting>
  <conditionalFormatting sqref="AQ11:AQ34">
    <cfRule type="cellIs" dxfId="343" priority="16" operator="greaterThan">
      <formula>0.99</formula>
    </cfRule>
  </conditionalFormatting>
  <conditionalFormatting sqref="Z11:Z34">
    <cfRule type="containsText" dxfId="342" priority="12" operator="containsText" text="N/A">
      <formula>NOT(ISERROR(SEARCH("N/A",Z11)))</formula>
    </cfRule>
    <cfRule type="cellIs" dxfId="341" priority="15" operator="equal">
      <formula>0</formula>
    </cfRule>
  </conditionalFormatting>
  <conditionalFormatting sqref="Z11:Z34">
    <cfRule type="cellIs" dxfId="340" priority="14" operator="greaterThanOrEqual">
      <formula>1185</formula>
    </cfRule>
  </conditionalFormatting>
  <conditionalFormatting sqref="Z11:Z34">
    <cfRule type="cellIs" dxfId="339" priority="13" operator="between">
      <formula>0.1</formula>
      <formula>1184</formula>
    </cfRule>
  </conditionalFormatting>
  <conditionalFormatting sqref="AJ11:AN35">
    <cfRule type="cellIs" dxfId="338" priority="11" operator="equal">
      <formula>0</formula>
    </cfRule>
  </conditionalFormatting>
  <conditionalFormatting sqref="AJ11:AN35">
    <cfRule type="cellIs" dxfId="337" priority="10" operator="greaterThan">
      <formula>1179</formula>
    </cfRule>
  </conditionalFormatting>
  <conditionalFormatting sqref="AJ11:AN35">
    <cfRule type="cellIs" dxfId="336" priority="9" operator="greaterThan">
      <formula>99</formula>
    </cfRule>
  </conditionalFormatting>
  <conditionalFormatting sqref="AJ11:AN35">
    <cfRule type="cellIs" dxfId="335" priority="8" operator="greaterThan">
      <formula>0.99</formula>
    </cfRule>
  </conditionalFormatting>
  <conditionalFormatting sqref="AP11:AP34">
    <cfRule type="cellIs" dxfId="334" priority="7" operator="equal">
      <formula>0</formula>
    </cfRule>
  </conditionalFormatting>
  <conditionalFormatting sqref="AP11:AP34">
    <cfRule type="cellIs" dxfId="333" priority="6" operator="greaterThan">
      <formula>1179</formula>
    </cfRule>
  </conditionalFormatting>
  <conditionalFormatting sqref="AP11:AP34">
    <cfRule type="cellIs" dxfId="332" priority="5" operator="greaterThan">
      <formula>99</formula>
    </cfRule>
  </conditionalFormatting>
  <conditionalFormatting sqref="AP11:AP34">
    <cfRule type="cellIs" dxfId="331" priority="4" operator="greaterThan">
      <formula>0.99</formula>
    </cfRule>
  </conditionalFormatting>
  <conditionalFormatting sqref="AH32:AH34">
    <cfRule type="cellIs" dxfId="330" priority="2" operator="greaterThan">
      <formula>$AH$8</formula>
    </cfRule>
    <cfRule type="cellIs" dxfId="329" priority="3" operator="greaterThan">
      <formula>$AH$8</formula>
    </cfRule>
  </conditionalFormatting>
  <conditionalFormatting sqref="AI11:AI34">
    <cfRule type="cellIs" dxfId="328" priority="1" operator="greaterThan">
      <formula>$AI$8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5"/>
  <sheetViews>
    <sheetView topLeftCell="A37" zoomScaleNormal="100" workbookViewId="0">
      <selection activeCell="B51" sqref="B51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128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126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200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9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97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42453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26268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201" t="s">
        <v>51</v>
      </c>
      <c r="V9" s="201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99" t="s">
        <v>55</v>
      </c>
      <c r="AG9" s="199" t="s">
        <v>56</v>
      </c>
      <c r="AH9" s="247" t="s">
        <v>57</v>
      </c>
      <c r="AI9" s="262" t="s">
        <v>58</v>
      </c>
      <c r="AJ9" s="201" t="s">
        <v>59</v>
      </c>
      <c r="AK9" s="201" t="s">
        <v>60</v>
      </c>
      <c r="AL9" s="201" t="s">
        <v>61</v>
      </c>
      <c r="AM9" s="201" t="s">
        <v>62</v>
      </c>
      <c r="AN9" s="201" t="s">
        <v>63</v>
      </c>
      <c r="AO9" s="201" t="s">
        <v>64</v>
      </c>
      <c r="AP9" s="201" t="s">
        <v>65</v>
      </c>
      <c r="AQ9" s="245" t="s">
        <v>66</v>
      </c>
      <c r="AR9" s="201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1" t="s">
        <v>72</v>
      </c>
      <c r="C10" s="201" t="s">
        <v>73</v>
      </c>
      <c r="D10" s="201" t="s">
        <v>74</v>
      </c>
      <c r="E10" s="201" t="s">
        <v>75</v>
      </c>
      <c r="F10" s="201" t="s">
        <v>74</v>
      </c>
      <c r="G10" s="201" t="s">
        <v>75</v>
      </c>
      <c r="H10" s="241"/>
      <c r="I10" s="201" t="s">
        <v>75</v>
      </c>
      <c r="J10" s="201" t="s">
        <v>75</v>
      </c>
      <c r="K10" s="201" t="s">
        <v>75</v>
      </c>
      <c r="L10" s="28" t="s">
        <v>29</v>
      </c>
      <c r="M10" s="244"/>
      <c r="N10" s="28" t="s">
        <v>29</v>
      </c>
      <c r="O10" s="246"/>
      <c r="P10" s="246"/>
      <c r="Q10" s="1">
        <f>'MAR 23'!Q34</f>
        <v>75429713</v>
      </c>
      <c r="R10" s="255"/>
      <c r="S10" s="256"/>
      <c r="T10" s="257"/>
      <c r="U10" s="201" t="s">
        <v>75</v>
      </c>
      <c r="V10" s="201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23'!$AG$34</f>
        <v>45065288</v>
      </c>
      <c r="AH10" s="247"/>
      <c r="AI10" s="263"/>
      <c r="AJ10" s="201" t="s">
        <v>84</v>
      </c>
      <c r="AK10" s="201" t="s">
        <v>84</v>
      </c>
      <c r="AL10" s="201" t="s">
        <v>84</v>
      </c>
      <c r="AM10" s="201" t="s">
        <v>84</v>
      </c>
      <c r="AN10" s="201" t="s">
        <v>84</v>
      </c>
      <c r="AO10" s="201" t="s">
        <v>84</v>
      </c>
      <c r="AP10" s="1">
        <f>'MAR 23'!$AP$34</f>
        <v>10502445</v>
      </c>
      <c r="AQ10" s="246"/>
      <c r="AR10" s="198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9</v>
      </c>
      <c r="E11" s="41">
        <f t="shared" ref="E11:E34" si="0">D11/1.42</f>
        <v>6.3380281690140849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132</v>
      </c>
      <c r="P11" s="111">
        <v>97</v>
      </c>
      <c r="Q11" s="111">
        <v>75433802</v>
      </c>
      <c r="R11" s="46">
        <f>IF(ISBLANK(Q11),"-",Q11-Q10)</f>
        <v>4089</v>
      </c>
      <c r="S11" s="47">
        <f>R11*24/1000</f>
        <v>98.135999999999996</v>
      </c>
      <c r="T11" s="47">
        <f>R11/1000</f>
        <v>4.0890000000000004</v>
      </c>
      <c r="U11" s="112">
        <v>6.3</v>
      </c>
      <c r="V11" s="112">
        <f t="shared" ref="V11:V34" si="1">U11</f>
        <v>6.3</v>
      </c>
      <c r="W11" s="113" t="s">
        <v>124</v>
      </c>
      <c r="X11" s="115">
        <v>0</v>
      </c>
      <c r="Y11" s="115">
        <v>0</v>
      </c>
      <c r="Z11" s="115">
        <v>1017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45066024</v>
      </c>
      <c r="AH11" s="49">
        <f>IF(ISBLANK(AG11),"-",AG11-AG10)</f>
        <v>736</v>
      </c>
      <c r="AI11" s="50">
        <f>AH11/T11</f>
        <v>179.99510882856441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0.55000000000000004</v>
      </c>
      <c r="AP11" s="115">
        <v>10503757</v>
      </c>
      <c r="AQ11" s="115">
        <f t="shared" ref="AQ11:AQ34" si="2">AP11-AP10</f>
        <v>1312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10</v>
      </c>
      <c r="E12" s="41">
        <f t="shared" si="0"/>
        <v>7.042253521126761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130</v>
      </c>
      <c r="P12" s="111">
        <v>89</v>
      </c>
      <c r="Q12" s="111">
        <v>75437788</v>
      </c>
      <c r="R12" s="46">
        <f t="shared" ref="R12:R34" si="5">IF(ISBLANK(Q12),"-",Q12-Q11)</f>
        <v>3986</v>
      </c>
      <c r="S12" s="47">
        <f t="shared" ref="S12:S34" si="6">R12*24/1000</f>
        <v>95.664000000000001</v>
      </c>
      <c r="T12" s="47">
        <f t="shared" ref="T12:T34" si="7">R12/1000</f>
        <v>3.9860000000000002</v>
      </c>
      <c r="U12" s="112">
        <v>7.7</v>
      </c>
      <c r="V12" s="112">
        <f t="shared" si="1"/>
        <v>7.7</v>
      </c>
      <c r="W12" s="113" t="s">
        <v>124</v>
      </c>
      <c r="X12" s="115">
        <v>0</v>
      </c>
      <c r="Y12" s="115">
        <v>0</v>
      </c>
      <c r="Z12" s="115">
        <v>967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45066736</v>
      </c>
      <c r="AH12" s="49">
        <f>IF(ISBLANK(AG12),"-",AG12-AG11)</f>
        <v>712</v>
      </c>
      <c r="AI12" s="50">
        <f t="shared" ref="AI12:AI34" si="8">AH12/T12</f>
        <v>178.62518815855492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0.55000000000000004</v>
      </c>
      <c r="AP12" s="115">
        <v>10505110</v>
      </c>
      <c r="AQ12" s="115">
        <f t="shared" si="2"/>
        <v>1353</v>
      </c>
      <c r="AR12" s="118">
        <v>1.1499999999999999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11</v>
      </c>
      <c r="E13" s="41">
        <f t="shared" si="0"/>
        <v>7.746478873239437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127</v>
      </c>
      <c r="P13" s="111">
        <v>92</v>
      </c>
      <c r="Q13" s="111">
        <v>75441653</v>
      </c>
      <c r="R13" s="46">
        <f t="shared" si="5"/>
        <v>3865</v>
      </c>
      <c r="S13" s="47">
        <f t="shared" si="6"/>
        <v>92.76</v>
      </c>
      <c r="T13" s="47">
        <f t="shared" si="7"/>
        <v>3.8650000000000002</v>
      </c>
      <c r="U13" s="112">
        <v>9</v>
      </c>
      <c r="V13" s="112">
        <f t="shared" si="1"/>
        <v>9</v>
      </c>
      <c r="W13" s="113" t="s">
        <v>124</v>
      </c>
      <c r="X13" s="115">
        <v>0</v>
      </c>
      <c r="Y13" s="115">
        <v>0</v>
      </c>
      <c r="Z13" s="115">
        <v>957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45067420</v>
      </c>
      <c r="AH13" s="49">
        <f>IF(ISBLANK(AG13),"-",AG13-AG12)</f>
        <v>684</v>
      </c>
      <c r="AI13" s="50">
        <f t="shared" si="8"/>
        <v>176.97283311772316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0.55000000000000004</v>
      </c>
      <c r="AP13" s="115">
        <v>10506392</v>
      </c>
      <c r="AQ13" s="115">
        <f t="shared" si="2"/>
        <v>1282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14</v>
      </c>
      <c r="E14" s="41">
        <f t="shared" si="0"/>
        <v>9.8591549295774659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98</v>
      </c>
      <c r="P14" s="111">
        <v>92</v>
      </c>
      <c r="Q14" s="111">
        <v>75445486</v>
      </c>
      <c r="R14" s="46">
        <f t="shared" si="5"/>
        <v>3833</v>
      </c>
      <c r="S14" s="47">
        <f t="shared" si="6"/>
        <v>91.992000000000004</v>
      </c>
      <c r="T14" s="47">
        <f t="shared" si="7"/>
        <v>3.8330000000000002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957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45068077</v>
      </c>
      <c r="AH14" s="49">
        <f t="shared" ref="AH14:AH34" si="9">IF(ISBLANK(AG14),"-",AG14-AG13)</f>
        <v>657</v>
      </c>
      <c r="AI14" s="50">
        <f t="shared" si="8"/>
        <v>171.40620923558569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0.55000000000000004</v>
      </c>
      <c r="AP14" s="115">
        <v>10506891</v>
      </c>
      <c r="AQ14" s="115">
        <f t="shared" si="2"/>
        <v>499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13</v>
      </c>
      <c r="E15" s="41">
        <f t="shared" si="0"/>
        <v>9.1549295774647899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101</v>
      </c>
      <c r="P15" s="111">
        <v>97</v>
      </c>
      <c r="Q15" s="111">
        <v>75449351</v>
      </c>
      <c r="R15" s="46">
        <f t="shared" si="5"/>
        <v>3865</v>
      </c>
      <c r="S15" s="47">
        <f t="shared" si="6"/>
        <v>92.76</v>
      </c>
      <c r="T15" s="47">
        <f t="shared" si="7"/>
        <v>3.8650000000000002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946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45068756</v>
      </c>
      <c r="AH15" s="49">
        <f t="shared" si="9"/>
        <v>679</v>
      </c>
      <c r="AI15" s="50">
        <f t="shared" si="8"/>
        <v>175.67917205692109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</v>
      </c>
      <c r="AP15" s="115">
        <v>10506891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19</v>
      </c>
      <c r="E16" s="41">
        <f t="shared" si="0"/>
        <v>13.380281690140846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122</v>
      </c>
      <c r="P16" s="111">
        <v>116</v>
      </c>
      <c r="Q16" s="111">
        <v>75454127</v>
      </c>
      <c r="R16" s="46">
        <f t="shared" si="5"/>
        <v>4776</v>
      </c>
      <c r="S16" s="47">
        <f t="shared" si="6"/>
        <v>114.624</v>
      </c>
      <c r="T16" s="47">
        <f t="shared" si="7"/>
        <v>4.7759999999999998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1097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45069524</v>
      </c>
      <c r="AH16" s="49">
        <f t="shared" si="9"/>
        <v>768</v>
      </c>
      <c r="AI16" s="50">
        <f t="shared" si="8"/>
        <v>160.80402010050253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10506891</v>
      </c>
      <c r="AQ16" s="115">
        <v>0</v>
      </c>
      <c r="AR16" s="53">
        <v>1.22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12</v>
      </c>
      <c r="E17" s="41">
        <f t="shared" si="0"/>
        <v>8.4507042253521139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140</v>
      </c>
      <c r="P17" s="111">
        <v>140</v>
      </c>
      <c r="Q17" s="111">
        <v>75459574</v>
      </c>
      <c r="R17" s="46">
        <f t="shared" si="5"/>
        <v>5447</v>
      </c>
      <c r="S17" s="47">
        <f t="shared" si="6"/>
        <v>130.72800000000001</v>
      </c>
      <c r="T17" s="47">
        <f t="shared" si="7"/>
        <v>5.4470000000000001</v>
      </c>
      <c r="U17" s="112">
        <v>9.5</v>
      </c>
      <c r="V17" s="112">
        <f t="shared" si="1"/>
        <v>9.5</v>
      </c>
      <c r="W17" s="113" t="s">
        <v>231</v>
      </c>
      <c r="X17" s="115">
        <v>0</v>
      </c>
      <c r="Y17" s="115">
        <v>0</v>
      </c>
      <c r="Z17" s="115">
        <v>1097</v>
      </c>
      <c r="AA17" s="115">
        <v>1185</v>
      </c>
      <c r="AB17" s="115">
        <v>1188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45070648</v>
      </c>
      <c r="AH17" s="49">
        <f t="shared" si="9"/>
        <v>1124</v>
      </c>
      <c r="AI17" s="50">
        <f t="shared" si="8"/>
        <v>206.35212043326601</v>
      </c>
      <c r="AJ17" s="98">
        <v>0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10506891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10</v>
      </c>
      <c r="E18" s="41">
        <f t="shared" si="0"/>
        <v>7.042253521126761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147</v>
      </c>
      <c r="P18" s="111">
        <v>143</v>
      </c>
      <c r="Q18" s="111">
        <v>75465580</v>
      </c>
      <c r="R18" s="46">
        <f t="shared" si="5"/>
        <v>6006</v>
      </c>
      <c r="S18" s="47">
        <f t="shared" si="6"/>
        <v>144.14400000000001</v>
      </c>
      <c r="T18" s="47">
        <f t="shared" si="7"/>
        <v>6.0060000000000002</v>
      </c>
      <c r="U18" s="112">
        <v>9.5</v>
      </c>
      <c r="V18" s="112">
        <f t="shared" si="1"/>
        <v>9.5</v>
      </c>
      <c r="W18" s="113" t="s">
        <v>231</v>
      </c>
      <c r="X18" s="115">
        <v>0</v>
      </c>
      <c r="Y18" s="115">
        <v>0</v>
      </c>
      <c r="Z18" s="115">
        <v>1187</v>
      </c>
      <c r="AA18" s="115">
        <v>1185</v>
      </c>
      <c r="AB18" s="115">
        <v>1188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45071896</v>
      </c>
      <c r="AH18" s="49">
        <f t="shared" si="9"/>
        <v>1248</v>
      </c>
      <c r="AI18" s="50">
        <f t="shared" si="8"/>
        <v>207.79220779220779</v>
      </c>
      <c r="AJ18" s="98">
        <v>0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10506891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9</v>
      </c>
      <c r="E19" s="41">
        <f t="shared" si="0"/>
        <v>6.3380281690140849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148</v>
      </c>
      <c r="P19" s="111">
        <v>145</v>
      </c>
      <c r="Q19" s="111">
        <v>75471610</v>
      </c>
      <c r="R19" s="46">
        <f t="shared" si="5"/>
        <v>6030</v>
      </c>
      <c r="S19" s="47">
        <f t="shared" si="6"/>
        <v>144.72</v>
      </c>
      <c r="T19" s="47">
        <f t="shared" si="7"/>
        <v>6.03</v>
      </c>
      <c r="U19" s="112">
        <v>9.5</v>
      </c>
      <c r="V19" s="112">
        <v>8.1999999999999993</v>
      </c>
      <c r="W19" s="113" t="s">
        <v>231</v>
      </c>
      <c r="X19" s="115">
        <v>0</v>
      </c>
      <c r="Y19" s="115">
        <v>0</v>
      </c>
      <c r="Z19" s="115">
        <v>1187</v>
      </c>
      <c r="AA19" s="115">
        <v>1185</v>
      </c>
      <c r="AB19" s="115">
        <v>1188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45073141</v>
      </c>
      <c r="AH19" s="49">
        <f t="shared" si="9"/>
        <v>1245</v>
      </c>
      <c r="AI19" s="50">
        <f t="shared" si="8"/>
        <v>206.46766169154228</v>
      </c>
      <c r="AJ19" s="98">
        <v>0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10506891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8</v>
      </c>
      <c r="E20" s="41">
        <f t="shared" si="0"/>
        <v>5.6338028169014089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140</v>
      </c>
      <c r="P20" s="111">
        <v>152</v>
      </c>
      <c r="Q20" s="111">
        <v>75477860</v>
      </c>
      <c r="R20" s="46">
        <f t="shared" si="5"/>
        <v>6250</v>
      </c>
      <c r="S20" s="47">
        <f t="shared" si="6"/>
        <v>150</v>
      </c>
      <c r="T20" s="47">
        <f t="shared" si="7"/>
        <v>6.25</v>
      </c>
      <c r="U20" s="112">
        <v>9.1999999999999993</v>
      </c>
      <c r="V20" s="112">
        <f t="shared" si="1"/>
        <v>9.1999999999999993</v>
      </c>
      <c r="W20" s="113" t="s">
        <v>130</v>
      </c>
      <c r="X20" s="115">
        <v>1016</v>
      </c>
      <c r="Y20" s="115">
        <v>0</v>
      </c>
      <c r="Z20" s="115">
        <v>1187</v>
      </c>
      <c r="AA20" s="115">
        <v>1185</v>
      </c>
      <c r="AB20" s="115">
        <v>1188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45074552</v>
      </c>
      <c r="AH20" s="49">
        <f t="shared" si="9"/>
        <v>1411</v>
      </c>
      <c r="AI20" s="50">
        <f t="shared" si="8"/>
        <v>225.76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10506891</v>
      </c>
      <c r="AQ20" s="115">
        <f t="shared" si="2"/>
        <v>0</v>
      </c>
      <c r="AR20" s="53">
        <v>1.1200000000000001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8</v>
      </c>
      <c r="E21" s="41">
        <f t="shared" si="0"/>
        <v>5.6338028169014089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140</v>
      </c>
      <c r="P21" s="111">
        <v>149</v>
      </c>
      <c r="Q21" s="111">
        <v>75484033</v>
      </c>
      <c r="R21" s="46">
        <f t="shared" si="5"/>
        <v>6173</v>
      </c>
      <c r="S21" s="47">
        <f t="shared" si="6"/>
        <v>148.15199999999999</v>
      </c>
      <c r="T21" s="47">
        <f t="shared" si="7"/>
        <v>6.173</v>
      </c>
      <c r="U21" s="112">
        <v>8.8000000000000007</v>
      </c>
      <c r="V21" s="112">
        <v>6.5</v>
      </c>
      <c r="W21" s="113" t="s">
        <v>130</v>
      </c>
      <c r="X21" s="115">
        <v>1016</v>
      </c>
      <c r="Y21" s="115">
        <v>0</v>
      </c>
      <c r="Z21" s="115">
        <v>1187</v>
      </c>
      <c r="AA21" s="115">
        <v>1185</v>
      </c>
      <c r="AB21" s="115">
        <v>1188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45075914</v>
      </c>
      <c r="AH21" s="49">
        <f t="shared" si="9"/>
        <v>1362</v>
      </c>
      <c r="AI21" s="50">
        <f t="shared" si="8"/>
        <v>220.63826340515146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10506891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8</v>
      </c>
      <c r="E22" s="41">
        <f t="shared" si="0"/>
        <v>5.6338028169014089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140</v>
      </c>
      <c r="P22" s="111">
        <v>146</v>
      </c>
      <c r="Q22" s="111">
        <v>75490173</v>
      </c>
      <c r="R22" s="46">
        <f t="shared" si="5"/>
        <v>6140</v>
      </c>
      <c r="S22" s="47">
        <f t="shared" si="6"/>
        <v>147.36000000000001</v>
      </c>
      <c r="T22" s="47">
        <f t="shared" si="7"/>
        <v>6.14</v>
      </c>
      <c r="U22" s="112">
        <v>8.4</v>
      </c>
      <c r="V22" s="112">
        <f t="shared" si="1"/>
        <v>8.4</v>
      </c>
      <c r="W22" s="113" t="s">
        <v>130</v>
      </c>
      <c r="X22" s="115">
        <v>1017</v>
      </c>
      <c r="Y22" s="115">
        <v>0</v>
      </c>
      <c r="Z22" s="115">
        <v>1187</v>
      </c>
      <c r="AA22" s="115">
        <v>1185</v>
      </c>
      <c r="AB22" s="115">
        <v>1188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45077254</v>
      </c>
      <c r="AH22" s="49">
        <f t="shared" si="9"/>
        <v>1340</v>
      </c>
      <c r="AI22" s="50">
        <f t="shared" si="8"/>
        <v>218.2410423452769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10506891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7</v>
      </c>
      <c r="E23" s="41">
        <f t="shared" si="0"/>
        <v>4.9295774647887329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134</v>
      </c>
      <c r="P23" s="111">
        <v>141</v>
      </c>
      <c r="Q23" s="111">
        <v>75496256</v>
      </c>
      <c r="R23" s="46">
        <f t="shared" si="5"/>
        <v>6083</v>
      </c>
      <c r="S23" s="47">
        <f t="shared" si="6"/>
        <v>145.99199999999999</v>
      </c>
      <c r="T23" s="47">
        <f t="shared" si="7"/>
        <v>6.0830000000000002</v>
      </c>
      <c r="U23" s="112">
        <v>8</v>
      </c>
      <c r="V23" s="112">
        <f t="shared" si="1"/>
        <v>8</v>
      </c>
      <c r="W23" s="113" t="s">
        <v>130</v>
      </c>
      <c r="X23" s="115">
        <v>1006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45078628</v>
      </c>
      <c r="AH23" s="49">
        <f t="shared" si="9"/>
        <v>1374</v>
      </c>
      <c r="AI23" s="50">
        <f t="shared" si="8"/>
        <v>225.87539043235245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10506891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6</v>
      </c>
      <c r="E24" s="41">
        <f t="shared" si="0"/>
        <v>4.2253521126760569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134</v>
      </c>
      <c r="P24" s="111">
        <v>141</v>
      </c>
      <c r="Q24" s="111">
        <v>75502200</v>
      </c>
      <c r="R24" s="46">
        <f t="shared" si="5"/>
        <v>5944</v>
      </c>
      <c r="S24" s="47">
        <f t="shared" si="6"/>
        <v>142.65600000000001</v>
      </c>
      <c r="T24" s="47">
        <f t="shared" si="7"/>
        <v>5.944</v>
      </c>
      <c r="U24" s="112">
        <v>7.6</v>
      </c>
      <c r="V24" s="112">
        <f t="shared" si="1"/>
        <v>7.6</v>
      </c>
      <c r="W24" s="113" t="s">
        <v>130</v>
      </c>
      <c r="X24" s="115">
        <v>1027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45079988</v>
      </c>
      <c r="AH24" s="49">
        <f>IF(ISBLANK(AG24),"-",AG24-AG23)</f>
        <v>1360</v>
      </c>
      <c r="AI24" s="50">
        <f t="shared" si="8"/>
        <v>228.8021534320323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10506891</v>
      </c>
      <c r="AQ24" s="115">
        <f t="shared" si="2"/>
        <v>0</v>
      </c>
      <c r="AR24" s="53">
        <v>1.2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6</v>
      </c>
      <c r="E25" s="41">
        <f t="shared" si="0"/>
        <v>4.2253521126760569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134</v>
      </c>
      <c r="P25" s="111">
        <v>140</v>
      </c>
      <c r="Q25" s="111">
        <v>75508049</v>
      </c>
      <c r="R25" s="46">
        <f t="shared" si="5"/>
        <v>5849</v>
      </c>
      <c r="S25" s="47">
        <f t="shared" si="6"/>
        <v>140.376</v>
      </c>
      <c r="T25" s="47">
        <f t="shared" si="7"/>
        <v>5.8490000000000002</v>
      </c>
      <c r="U25" s="112">
        <v>7.2</v>
      </c>
      <c r="V25" s="112">
        <f t="shared" si="1"/>
        <v>7.2</v>
      </c>
      <c r="W25" s="113" t="s">
        <v>130</v>
      </c>
      <c r="X25" s="115">
        <v>1027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45081312</v>
      </c>
      <c r="AH25" s="49">
        <f t="shared" si="9"/>
        <v>1324</v>
      </c>
      <c r="AI25" s="50">
        <f t="shared" si="8"/>
        <v>226.36348093691228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10506891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6</v>
      </c>
      <c r="E26" s="41">
        <f t="shared" si="0"/>
        <v>4.2253521126760569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133</v>
      </c>
      <c r="P26" s="111">
        <v>140</v>
      </c>
      <c r="Q26" s="111">
        <v>75513972</v>
      </c>
      <c r="R26" s="46">
        <f t="shared" si="5"/>
        <v>5923</v>
      </c>
      <c r="S26" s="47">
        <f t="shared" si="6"/>
        <v>142.15199999999999</v>
      </c>
      <c r="T26" s="47">
        <f t="shared" si="7"/>
        <v>5.923</v>
      </c>
      <c r="U26" s="112">
        <v>6.8</v>
      </c>
      <c r="V26" s="112">
        <f t="shared" si="1"/>
        <v>6.8</v>
      </c>
      <c r="W26" s="113" t="s">
        <v>130</v>
      </c>
      <c r="X26" s="115">
        <v>1027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45082652</v>
      </c>
      <c r="AH26" s="49">
        <f t="shared" si="9"/>
        <v>1340</v>
      </c>
      <c r="AI26" s="50">
        <f t="shared" si="8"/>
        <v>226.23670437278406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10506891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5</v>
      </c>
      <c r="E27" s="41">
        <f t="shared" si="0"/>
        <v>3.5211267605633805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134</v>
      </c>
      <c r="P27" s="111">
        <v>144</v>
      </c>
      <c r="Q27" s="111">
        <v>75519938</v>
      </c>
      <c r="R27" s="46">
        <f t="shared" si="5"/>
        <v>5966</v>
      </c>
      <c r="S27" s="47">
        <f t="shared" si="6"/>
        <v>143.184</v>
      </c>
      <c r="T27" s="47">
        <f t="shared" si="7"/>
        <v>5.9660000000000002</v>
      </c>
      <c r="U27" s="112">
        <v>6.3</v>
      </c>
      <c r="V27" s="112">
        <f t="shared" si="1"/>
        <v>6.3</v>
      </c>
      <c r="W27" s="113" t="s">
        <v>130</v>
      </c>
      <c r="X27" s="115">
        <v>1047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45084004</v>
      </c>
      <c r="AH27" s="49">
        <f t="shared" si="9"/>
        <v>1352</v>
      </c>
      <c r="AI27" s="50">
        <f t="shared" si="8"/>
        <v>226.61749916191752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10506891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5</v>
      </c>
      <c r="E28" s="41">
        <f t="shared" si="0"/>
        <v>3.5211267605633805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137</v>
      </c>
      <c r="P28" s="111">
        <v>143</v>
      </c>
      <c r="Q28" s="111">
        <v>75525971</v>
      </c>
      <c r="R28" s="46">
        <f t="shared" si="5"/>
        <v>6033</v>
      </c>
      <c r="S28" s="47">
        <f t="shared" si="6"/>
        <v>144.792</v>
      </c>
      <c r="T28" s="47">
        <f t="shared" si="7"/>
        <v>6.0330000000000004</v>
      </c>
      <c r="U28" s="112">
        <v>5.9</v>
      </c>
      <c r="V28" s="112">
        <f t="shared" si="1"/>
        <v>5.9</v>
      </c>
      <c r="W28" s="113" t="s">
        <v>130</v>
      </c>
      <c r="X28" s="115">
        <v>1017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45085348</v>
      </c>
      <c r="AH28" s="49">
        <f t="shared" si="9"/>
        <v>1344</v>
      </c>
      <c r="AI28" s="50">
        <f t="shared" si="8"/>
        <v>222.77473893585281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10506891</v>
      </c>
      <c r="AQ28" s="115">
        <f t="shared" si="2"/>
        <v>0</v>
      </c>
      <c r="AR28" s="53">
        <v>0.95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5</v>
      </c>
      <c r="E29" s="41">
        <f t="shared" si="0"/>
        <v>3.5211267605633805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135</v>
      </c>
      <c r="P29" s="111">
        <v>140</v>
      </c>
      <c r="Q29" s="111">
        <v>75531965</v>
      </c>
      <c r="R29" s="46">
        <f t="shared" si="5"/>
        <v>5994</v>
      </c>
      <c r="S29" s="47">
        <f t="shared" si="6"/>
        <v>143.85599999999999</v>
      </c>
      <c r="T29" s="47">
        <f t="shared" si="7"/>
        <v>5.9939999999999998</v>
      </c>
      <c r="U29" s="112">
        <v>5.5</v>
      </c>
      <c r="V29" s="112">
        <f t="shared" si="1"/>
        <v>5.5</v>
      </c>
      <c r="W29" s="113" t="s">
        <v>130</v>
      </c>
      <c r="X29" s="115">
        <v>1016</v>
      </c>
      <c r="Y29" s="115">
        <v>0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45086692</v>
      </c>
      <c r="AH29" s="49">
        <f t="shared" si="9"/>
        <v>1344</v>
      </c>
      <c r="AI29" s="50">
        <f t="shared" si="8"/>
        <v>224.22422422422423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10506891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7</v>
      </c>
      <c r="E30" s="41">
        <f t="shared" si="0"/>
        <v>4.9295774647887329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119</v>
      </c>
      <c r="P30" s="111">
        <v>133</v>
      </c>
      <c r="Q30" s="111">
        <v>75537528</v>
      </c>
      <c r="R30" s="46">
        <f t="shared" si="5"/>
        <v>5563</v>
      </c>
      <c r="S30" s="47">
        <f t="shared" si="6"/>
        <v>133.512</v>
      </c>
      <c r="T30" s="47">
        <f t="shared" si="7"/>
        <v>5.5629999999999997</v>
      </c>
      <c r="U30" s="112">
        <v>4.9000000000000004</v>
      </c>
      <c r="V30" s="112">
        <f t="shared" si="1"/>
        <v>4.9000000000000004</v>
      </c>
      <c r="W30" s="113" t="s">
        <v>135</v>
      </c>
      <c r="X30" s="115">
        <v>1068</v>
      </c>
      <c r="Y30" s="115">
        <v>0</v>
      </c>
      <c r="Z30" s="115">
        <v>0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45087804</v>
      </c>
      <c r="AH30" s="49">
        <f t="shared" si="9"/>
        <v>1112</v>
      </c>
      <c r="AI30" s="50">
        <f t="shared" si="8"/>
        <v>199.89214452633473</v>
      </c>
      <c r="AJ30" s="98">
        <v>1</v>
      </c>
      <c r="AK30" s="98">
        <v>0</v>
      </c>
      <c r="AL30" s="98">
        <v>0</v>
      </c>
      <c r="AM30" s="98">
        <v>1</v>
      </c>
      <c r="AN30" s="98">
        <v>1</v>
      </c>
      <c r="AO30" s="98">
        <v>0</v>
      </c>
      <c r="AP30" s="115">
        <v>10506891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10</v>
      </c>
      <c r="E31" s="41">
        <f t="shared" si="0"/>
        <v>7.042253521126761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119</v>
      </c>
      <c r="P31" s="111">
        <v>130</v>
      </c>
      <c r="Q31" s="111">
        <v>75543111</v>
      </c>
      <c r="R31" s="46">
        <f t="shared" si="5"/>
        <v>5583</v>
      </c>
      <c r="S31" s="47">
        <f t="shared" si="6"/>
        <v>133.99199999999999</v>
      </c>
      <c r="T31" s="47">
        <f t="shared" si="7"/>
        <v>5.5830000000000002</v>
      </c>
      <c r="U31" s="112">
        <v>4.2</v>
      </c>
      <c r="V31" s="112">
        <f t="shared" si="1"/>
        <v>4.2</v>
      </c>
      <c r="W31" s="113" t="s">
        <v>135</v>
      </c>
      <c r="X31" s="115">
        <v>1067</v>
      </c>
      <c r="Y31" s="115">
        <v>0</v>
      </c>
      <c r="Z31" s="115">
        <v>0</v>
      </c>
      <c r="AA31" s="115">
        <v>1185</v>
      </c>
      <c r="AB31" s="115">
        <v>1188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45088880</v>
      </c>
      <c r="AH31" s="49">
        <f t="shared" si="9"/>
        <v>1076</v>
      </c>
      <c r="AI31" s="50">
        <f t="shared" si="8"/>
        <v>192.72792405516748</v>
      </c>
      <c r="AJ31" s="98">
        <v>1</v>
      </c>
      <c r="AK31" s="98">
        <v>0</v>
      </c>
      <c r="AL31" s="98">
        <v>0</v>
      </c>
      <c r="AM31" s="98">
        <v>1</v>
      </c>
      <c r="AN31" s="98">
        <v>1</v>
      </c>
      <c r="AO31" s="98">
        <v>0</v>
      </c>
      <c r="AP31" s="115">
        <v>10506891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12</v>
      </c>
      <c r="E32" s="41">
        <f t="shared" si="0"/>
        <v>8.4507042253521139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118</v>
      </c>
      <c r="P32" s="111">
        <v>121</v>
      </c>
      <c r="Q32" s="111">
        <v>75548444</v>
      </c>
      <c r="R32" s="46">
        <f t="shared" si="5"/>
        <v>5333</v>
      </c>
      <c r="S32" s="47">
        <f t="shared" si="6"/>
        <v>127.992</v>
      </c>
      <c r="T32" s="47">
        <f t="shared" si="7"/>
        <v>5.3330000000000002</v>
      </c>
      <c r="U32" s="112">
        <v>3.7</v>
      </c>
      <c r="V32" s="112">
        <f t="shared" si="1"/>
        <v>3.7</v>
      </c>
      <c r="W32" s="113" t="s">
        <v>135</v>
      </c>
      <c r="X32" s="115">
        <v>1005</v>
      </c>
      <c r="Y32" s="115">
        <v>0</v>
      </c>
      <c r="Z32" s="115">
        <v>0</v>
      </c>
      <c r="AA32" s="115">
        <v>1185</v>
      </c>
      <c r="AB32" s="115">
        <v>1188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45089924</v>
      </c>
      <c r="AH32" s="49">
        <f t="shared" si="9"/>
        <v>1044</v>
      </c>
      <c r="AI32" s="50">
        <f t="shared" si="8"/>
        <v>195.76223513969623</v>
      </c>
      <c r="AJ32" s="98">
        <v>1</v>
      </c>
      <c r="AK32" s="98">
        <v>0</v>
      </c>
      <c r="AL32" s="98">
        <v>0</v>
      </c>
      <c r="AM32" s="98">
        <v>1</v>
      </c>
      <c r="AN32" s="98">
        <v>1</v>
      </c>
      <c r="AO32" s="98">
        <v>0</v>
      </c>
      <c r="AP32" s="115">
        <v>10506891</v>
      </c>
      <c r="AQ32" s="115">
        <f t="shared" si="2"/>
        <v>0</v>
      </c>
      <c r="AR32" s="53">
        <v>1.01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8</v>
      </c>
      <c r="E33" s="41">
        <f t="shared" si="0"/>
        <v>5.6338028169014089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134</v>
      </c>
      <c r="P33" s="111">
        <v>105</v>
      </c>
      <c r="Q33" s="111">
        <v>75553166</v>
      </c>
      <c r="R33" s="46">
        <f t="shared" si="5"/>
        <v>4722</v>
      </c>
      <c r="S33" s="47">
        <f t="shared" si="6"/>
        <v>113.328</v>
      </c>
      <c r="T33" s="47">
        <f t="shared" si="7"/>
        <v>4.7220000000000004</v>
      </c>
      <c r="U33" s="112">
        <v>4.5999999999999996</v>
      </c>
      <c r="V33" s="112">
        <f t="shared" si="1"/>
        <v>4.5999999999999996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1047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45090804</v>
      </c>
      <c r="AH33" s="49">
        <f t="shared" si="9"/>
        <v>880</v>
      </c>
      <c r="AI33" s="50">
        <f t="shared" si="8"/>
        <v>186.3617111393477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0.45</v>
      </c>
      <c r="AP33" s="115">
        <v>10507794</v>
      </c>
      <c r="AQ33" s="115">
        <f t="shared" si="2"/>
        <v>903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10</v>
      </c>
      <c r="E34" s="41">
        <f t="shared" si="0"/>
        <v>7.042253521126761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133</v>
      </c>
      <c r="P34" s="111">
        <v>98</v>
      </c>
      <c r="Q34" s="111">
        <v>75557465</v>
      </c>
      <c r="R34" s="46">
        <f t="shared" si="5"/>
        <v>4299</v>
      </c>
      <c r="S34" s="47">
        <f t="shared" si="6"/>
        <v>103.176</v>
      </c>
      <c r="T34" s="47">
        <f t="shared" si="7"/>
        <v>4.2990000000000004</v>
      </c>
      <c r="U34" s="112">
        <v>5.9</v>
      </c>
      <c r="V34" s="112">
        <f t="shared" si="1"/>
        <v>5.9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986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45091556</v>
      </c>
      <c r="AH34" s="49">
        <f t="shared" si="9"/>
        <v>752</v>
      </c>
      <c r="AI34" s="50">
        <f t="shared" si="8"/>
        <v>174.92440102349383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0.45</v>
      </c>
      <c r="AP34" s="115">
        <v>10509110</v>
      </c>
      <c r="AQ34" s="115">
        <f t="shared" si="2"/>
        <v>1316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127752</v>
      </c>
      <c r="S35" s="65">
        <f>AVERAGE(S11:S34)</f>
        <v>127.75200000000001</v>
      </c>
      <c r="T35" s="65">
        <f>SUM(T11:T34)</f>
        <v>127.75200000000001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26268</v>
      </c>
      <c r="AH35" s="67">
        <f>SUM(AH11:AH34)</f>
        <v>26268</v>
      </c>
      <c r="AI35" s="68">
        <f>$AH$35/$T35</f>
        <v>205.6171331955664</v>
      </c>
      <c r="AJ35" s="98"/>
      <c r="AK35" s="98"/>
      <c r="AL35" s="98"/>
      <c r="AM35" s="98"/>
      <c r="AN35" s="98"/>
      <c r="AO35" s="69"/>
      <c r="AP35" s="70">
        <f>AP34-AP10</f>
        <v>6665</v>
      </c>
      <c r="AQ35" s="71">
        <f>SUM(AQ11:AQ34)</f>
        <v>6665</v>
      </c>
      <c r="AR35" s="72">
        <f>AVERAGE(AR11:AR34)</f>
        <v>1.1083333333333334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206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240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241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206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206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145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243</v>
      </c>
      <c r="C45" s="134"/>
      <c r="D45" s="135"/>
      <c r="E45" s="134"/>
      <c r="F45" s="134"/>
      <c r="G45" s="134"/>
      <c r="H45" s="134"/>
      <c r="I45" s="134"/>
      <c r="J45" s="136"/>
      <c r="K45" s="136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265" t="s">
        <v>242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206" t="s">
        <v>138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206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144</v>
      </c>
      <c r="C49" s="202"/>
      <c r="D49" s="128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206" t="s">
        <v>141</v>
      </c>
      <c r="C50" s="202"/>
      <c r="D50" s="128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202"/>
      <c r="D51" s="128"/>
      <c r="E51" s="202"/>
      <c r="F51" s="203"/>
      <c r="G51" s="203"/>
      <c r="H51" s="203"/>
      <c r="I51" s="204"/>
      <c r="J51" s="204"/>
      <c r="K51" s="204"/>
      <c r="L51" s="204"/>
      <c r="M51" s="204"/>
      <c r="N51" s="204"/>
      <c r="O51" s="204"/>
      <c r="P51" s="204"/>
      <c r="Q51" s="126"/>
      <c r="R51" s="126"/>
      <c r="S51" s="126"/>
      <c r="T51" s="205"/>
      <c r="U51" s="205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206" t="s">
        <v>143</v>
      </c>
      <c r="C52" s="105"/>
      <c r="D52" s="176"/>
      <c r="E52" s="105"/>
      <c r="F52" s="105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213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206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50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206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206"/>
      <c r="C58" s="202"/>
      <c r="D58" s="128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49"/>
      <c r="C59" s="202"/>
      <c r="D59" s="128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A60" s="102"/>
      <c r="B60" s="149"/>
      <c r="C60" s="150"/>
      <c r="D60" s="117"/>
      <c r="E60" s="150"/>
      <c r="F60" s="150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20"/>
      <c r="U60" s="122"/>
      <c r="V60" s="79"/>
      <c r="AS60" s="97"/>
      <c r="AT60" s="97"/>
      <c r="AU60" s="97"/>
      <c r="AV60" s="97"/>
      <c r="AW60" s="97"/>
      <c r="AX60" s="97"/>
      <c r="AY60" s="97"/>
    </row>
    <row r="61" spans="1:51" x14ac:dyDescent="0.25">
      <c r="A61" s="102"/>
      <c r="B61" s="150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8"/>
      <c r="U61" s="79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99"/>
      <c r="Q70" s="99"/>
      <c r="R70" s="99"/>
      <c r="S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12"/>
      <c r="P71" s="99"/>
      <c r="Q71" s="99"/>
      <c r="R71" s="99"/>
      <c r="S71" s="99"/>
      <c r="T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U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T73" s="99"/>
      <c r="U73" s="99"/>
      <c r="AS73" s="97"/>
      <c r="AT73" s="97"/>
      <c r="AU73" s="97"/>
      <c r="AV73" s="97"/>
      <c r="AW73" s="97"/>
      <c r="AX73" s="97"/>
      <c r="AY73" s="97"/>
    </row>
    <row r="85" spans="45:51" x14ac:dyDescent="0.25">
      <c r="AS85" s="97"/>
      <c r="AT85" s="97"/>
      <c r="AU85" s="97"/>
      <c r="AV85" s="97"/>
      <c r="AW85" s="97"/>
      <c r="AX85" s="97"/>
      <c r="AY85" s="97"/>
    </row>
  </sheetData>
  <protectedRanges>
    <protectedRange sqref="S60:T61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59" name="Range2_2_1_10_1_1_1_2"/>
    <protectedRange sqref="N60:R61" name="Range2_12_1_6_1_1"/>
    <protectedRange sqref="L60:M61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0:K61" name="Range2_2_12_1_4_1_1_1_1_1_1_1_1_1_1_1_1_1_1_1"/>
    <protectedRange sqref="I60:I61" name="Range2_2_12_1_7_1_1_2_2_1_2"/>
    <protectedRange sqref="F60:H61" name="Range2_2_12_1_3_1_2_1_1_1_1_2_1_1_1_1_1_1_1_1_1_1_1"/>
    <protectedRange sqref="E60:E61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8:U58 F59:G59" name="Range2_12_5_1_1_1_2_2_1_1_1_1_1_1_1_1_1_1_1_2_1_1_1_2_1_1_1_1_1_1_1_1_1_1_1_1_1_1_1_1_2_1_1_1_1_1_1_1_1_1_2_1_1_3_1_1_1_3_1_1_1_1_1_1_1_1_1_1_1_1_1_1_1_1_1_1_1_1_1_1_2_1_1_1_1_1_1_1_1_1_1_1_2_2_1_2_1_1_1_1_1_1_1_1_1_1_1_1_1"/>
    <protectedRange sqref="S52:T57" name="Range2_12_5_1_1_2_1_1_1_2_1_1_1_1_1_1_1_1_1_1_1_1_1"/>
    <protectedRange sqref="N52:R57" name="Range2_12_1_6_1_1_2_1_1_1_2_1_1_1_1_1_1_1_1_1_1_1_1_1"/>
    <protectedRange sqref="L52:M57" name="Range2_2_12_1_7_1_1_3_1_1_1_2_1_1_1_1_1_1_1_1_1_1_1_1_1"/>
    <protectedRange sqref="J52:K57" name="Range2_2_12_1_4_1_1_1_1_1_1_1_1_1_1_1_1_1_1_1_2_1_1_1_2_1_1_1_1_1_1_1_1_1_1_1_1_1"/>
    <protectedRange sqref="I52:I57" name="Range2_2_12_1_7_1_1_2_2_1_2_2_1_1_1_2_1_1_1_1_1_1_1_1_1_1_1_1_1"/>
    <protectedRange sqref="G52:H57" name="Range2_2_12_1_3_1_2_1_1_1_1_2_1_1_1_1_1_1_1_1_1_1_1_2_1_1_1_2_1_1_1_1_1_1_1_1_1_1_1_1_1"/>
    <protectedRange sqref="F52:F57" name="Range2_2_12_1_3_1_2_1_1_1_1_2_1_1_1_1_1_1_1_1_1_1_1_2_2_1_1_2_1_1_1_1_1_1_1_1_1_1_1_1_1"/>
    <protectedRange sqref="E52:E5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S51:T51" name="Range2_12_5_1_1_3"/>
    <protectedRange sqref="R51" name="Range2_12_1_6_1_1_3"/>
    <protectedRange sqref="Q51" name="Range2_12_1_6_1_1_1_2_3_2_1_1_3_1_2"/>
    <protectedRange sqref="N51:P51" name="Range2_12_1_2_3_1_1_1_2_3_2_1_1_3_1_2"/>
    <protectedRange sqref="K51:M51" name="Range2_2_12_1_4_3_1_1_1_3_3_2_1_1_3_1_2"/>
    <protectedRange sqref="J51" name="Range2_2_12_1_4_3_1_1_1_3_2_1_2_2_1_2"/>
    <protectedRange sqref="G51:H51" name="Range2_2_12_1_3_1_2_1_1_1_2_1_1_1_1_1_1_2_1_1_1_3"/>
    <protectedRange sqref="F51" name="Range2_2_12_1_3_1_2_1_1_1_3_1_1_1_1_1_3_1_1_1_1_1_1"/>
    <protectedRange sqref="I51" name="Range2_2_12_1_4_3_1_1_1_2_1_2_1_1_3_1_1_1_1_1_1_1_2"/>
    <protectedRange sqref="F49:U49" name="Range2_12_5_1_1_1_2_2_1_1_1_1_1_1_1_1_1_1_1_2_1_1_1_2_1_1_1_1_1_1_1_1_1_1_1_1_1_1_1_1_2_1_1_1_1_1_1_1_1_1_2_1_1_3_1_1_1_3_1_1_1_1_1_1_1_1_1_1_1_1_1_1_1_1_1_1_1_1_1_1_2_1_1_1_1_1_1_1_1_1_1_1_2_2_1"/>
    <protectedRange sqref="S48:T48" name="Range2_12_5_1_1_2_1_1_1"/>
    <protectedRange sqref="N48:R48" name="Range2_12_1_6_1_1_2_1_1_1"/>
    <protectedRange sqref="L48:M48" name="Range2_2_12_1_7_1_1_3_1_1_1"/>
    <protectedRange sqref="J48:K48" name="Range2_2_12_1_4_1_1_1_1_1_1_1_1_1_1_1_1_1_1_1_2_1_1_1"/>
    <protectedRange sqref="I48" name="Range2_2_12_1_7_1_1_2_2_1_2_2_1_1_1"/>
    <protectedRange sqref="G48:H48" name="Range2_2_12_1_3_1_2_1_1_1_1_2_1_1_1_1_1_1_1_1_1_1_1_2_1_1_1"/>
    <protectedRange sqref="F48" name="Range2_2_12_1_3_1_2_1_1_1_1_2_1_1_1_1_1_1_1_1_1_1_1_2_2_1_1"/>
    <protectedRange sqref="E48" name="Range2_2_12_1_3_1_2_1_1_1_2_1_1_1_1_3_1_1_1_1_1_1_1_1_1_2_2_1_1"/>
    <protectedRange sqref="B59" name="Range2_12_5_1_1_1_1_1_2_1_1_1_1_1_1_1_1_1_1_1_1_1_1_1_1_1_1_1_1_2_1_1_1_1_1_1_1_1_1_1_1_1_1_3_1_1_1_2_1_1_1_1_1_1_1_1_1_1_1_1_2_1_1_1_1_1_1_1_1_1_1_1_1_1_1_1_1_1_1_1_1_1_1_1_1_1_1_1_1_3_1_2_1_1_1_2_2_1_2_1_1_1_1_1_1_1_1_1_1_1_1_1_1_1_1_1_1_1_2_1_1_1_1__2"/>
    <protectedRange sqref="T43" name="Range2_12_5_1_1_2_1_1_1_1_1_1_1_1_1_1_1"/>
    <protectedRange sqref="S43" name="Range2_12_4_1_1_1_4_2_2_1_1_1_1_1_1_1_1_1_1_1"/>
    <protectedRange sqref="G43:H43" name="Range2_2_12_1_3_1_1_1_1_1_4_1_1_1_1_1_1_1_1_1_1_2_1_1_1_1_1_1_1"/>
    <protectedRange sqref="Q43:R43" name="Range2_12_1_6_1_1_1_1_2_1_1_1_1_1_1_1_1_1_2_1_1_1_1_1_1"/>
    <protectedRange sqref="N43:P43" name="Range2_12_1_2_3_1_1_1_1_2_1_1_1_1_1_1_1_1_1_2_1_1_1_1_1_1"/>
    <protectedRange sqref="I43:M43" name="Range2_2_12_1_4_3_1_1_1_1_2_1_1_1_1_1_1_1_1_1_2_1_1_1_1_1_1"/>
    <protectedRange sqref="F45:U45" name="Range2_12_5_1_1_1_2_2_1_1_1_1_1_1_1_1_1_1_1_2_1_1_1_2_1_1_1_1_1_1_1_1_1_1_1_1_1_1_1_1_2_1_1_1_1_1_1_1_1_1_2_1_1_3_1_1_1_3_1_1_1_1_1_1_1_1_1_1_1_1_1_1_1_1_1_1_1_1_1_1_2_1_1_1_1_1_1_1_1_1_1_1_2_2_1_1_1_1_1"/>
    <protectedRange sqref="S44:T44" name="Range2_12_5_1_1_2_1_1_1_1_1_2_1"/>
    <protectedRange sqref="N44:R44" name="Range2_12_1_6_1_1_2_1_1_1_1_1_2_1"/>
    <protectedRange sqref="L44:M44" name="Range2_2_12_1_7_1_1_3_1_1_1_1_1_2_1"/>
    <protectedRange sqref="J44:K44" name="Range2_2_12_1_4_1_1_1_1_1_1_1_1_1_1_1_1_1_1_1_2_1_1_1_1_1_2_1"/>
    <protectedRange sqref="I44" name="Range2_2_12_1_7_1_1_2_2_1_2_2_1_1_1_1_1_2_1"/>
    <protectedRange sqref="G44:H44" name="Range2_2_12_1_3_1_2_1_1_1_1_2_1_1_1_1_1_1_1_1_1_1_1_2_1_1_1_1_1_2_1"/>
    <protectedRange sqref="F44" name="Range2_2_12_1_3_1_2_1_1_1_1_2_1_1_1_1_1_1_1_1_1_1_1_2_2_1_1_1_1_2_1"/>
    <protectedRange sqref="E44" name="Range2_2_12_1_3_1_2_1_1_1_2_1_1_1_1_3_1_1_1_1_1_1_1_1_1_2_2_1_1_1_1_2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S47:T47" name="Range2_12_5_1_1_2_1_1_1_1_1_1_1"/>
    <protectedRange sqref="N47:R47" name="Range2_12_1_6_1_1_2_1_1_1_1_1_1_1"/>
    <protectedRange sqref="L47:M47" name="Range2_2_12_1_7_1_1_3_1_1_1_1_1_1_1"/>
    <protectedRange sqref="J47:K47" name="Range2_2_12_1_4_1_1_1_1_1_1_1_1_1_1_1_1_1_1_1_2_1_1_1_1_1_1_1"/>
    <protectedRange sqref="I47" name="Range2_2_12_1_7_1_1_2_2_1_2_2_1_1_1_1_1_1_1"/>
    <protectedRange sqref="G47:H47" name="Range2_2_12_1_3_1_2_1_1_1_1_2_1_1_1_1_1_1_1_1_1_1_1_2_1_1_1_1_1_1_1"/>
    <protectedRange sqref="F47" name="Range2_2_12_1_3_1_2_1_1_1_1_2_1_1_1_1_1_1_1_1_1_1_1_2_2_1_1_1_1_1_1"/>
    <protectedRange sqref="E47" name="Range2_2_12_1_3_1_2_1_1_1_2_1_1_1_1_3_1_1_1_1_1_1_1_1_1_2_2_1_1_1_1_1_1"/>
    <protectedRange sqref="T46" name="Range2_12_5_1_1_2_2_1_1_1_1_1_1_1_1_1_1_1_1_2_1_1_1_1_1_1_1_1_1_1_1_1"/>
    <protectedRange sqref="S46" name="Range2_12_4_1_1_1_4_2_2_2_2_1_1_1_1_1_1_1_1_1_1_1_2_1_1_1_1_1_1_1_1_1_1_1_1"/>
    <protectedRange sqref="Q46:R46" name="Range2_12_1_6_1_1_1_2_3_2_1_1_3_1_1_1_1_1_1_1_1_1_1_1_1_1_2_1_1_1_1_1_1_1_1_1_1_1_1"/>
    <protectedRange sqref="N46:P46" name="Range2_12_1_2_3_1_1_1_2_3_2_1_1_3_1_1_1_1_1_1_1_1_1_1_1_1_1_2_1_1_1_1_1_1_1_1_1_1_1_1"/>
    <protectedRange sqref="K46:M46" name="Range2_2_12_1_4_3_1_1_1_3_3_2_1_1_3_1_1_1_1_1_1_1_1_1_1_1_1_1_2_1_1_1_1_1_1_1_1_1_1_1_1"/>
    <protectedRange sqref="J46" name="Range2_2_12_1_4_3_1_1_1_3_2_1_2_2_1_1_1_1_1_1_1_1_1_1_1_1_1_2_1_1_1_1_1_1_1_1_1_1_1_1"/>
    <protectedRange sqref="E46:H46" name="Range2_2_12_1_3_1_2_1_1_1_1_2_1_1_1_1_1_1_1_1_1_1_2_1_1_1_1_1_1_1_1_2_1_1_1_1_1_1_1_1_1_1_1_1"/>
    <protectedRange sqref="D46" name="Range2_2_12_1_3_1_2_1_1_1_2_1_2_3_1_1_1_1_1_1_2_1_1_1_1_1_1_1_1_1_1_2_1_1_1_1_1_1_1_1_1_1_1_1"/>
    <protectedRange sqref="I46" name="Range2_2_12_1_4_2_1_1_1_4_1_2_1_1_1_2_2_1_1_1_1_1_1_1_1_1_1_1_1_1_1_2_1_1_1_1_1_1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3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AC11:AE34 AA11:AA34 X11:Y34">
    <cfRule type="containsText" dxfId="327" priority="28" operator="containsText" text="N/A">
      <formula>NOT(ISERROR(SEARCH("N/A",X11)))</formula>
    </cfRule>
    <cfRule type="cellIs" dxfId="326" priority="41" operator="equal">
      <formula>0</formula>
    </cfRule>
  </conditionalFormatting>
  <conditionalFormatting sqref="AC11:AE34 AA11:AA34 X11:Y34">
    <cfRule type="cellIs" dxfId="325" priority="40" operator="greaterThanOrEqual">
      <formula>1185</formula>
    </cfRule>
  </conditionalFormatting>
  <conditionalFormatting sqref="AC11:AE34 AA11:AA34 X11:Y34">
    <cfRule type="cellIs" dxfId="324" priority="39" operator="between">
      <formula>0.1</formula>
      <formula>1184</formula>
    </cfRule>
  </conditionalFormatting>
  <conditionalFormatting sqref="X8">
    <cfRule type="cellIs" dxfId="323" priority="38" operator="equal">
      <formula>0</formula>
    </cfRule>
  </conditionalFormatting>
  <conditionalFormatting sqref="X8">
    <cfRule type="cellIs" dxfId="322" priority="37" operator="greaterThan">
      <formula>1179</formula>
    </cfRule>
  </conditionalFormatting>
  <conditionalFormatting sqref="X8">
    <cfRule type="cellIs" dxfId="321" priority="36" operator="greaterThan">
      <formula>99</formula>
    </cfRule>
  </conditionalFormatting>
  <conditionalFormatting sqref="X8">
    <cfRule type="cellIs" dxfId="320" priority="35" operator="greaterThan">
      <formula>0.99</formula>
    </cfRule>
  </conditionalFormatting>
  <conditionalFormatting sqref="AB8">
    <cfRule type="cellIs" dxfId="319" priority="34" operator="equal">
      <formula>0</formula>
    </cfRule>
  </conditionalFormatting>
  <conditionalFormatting sqref="AB8">
    <cfRule type="cellIs" dxfId="318" priority="33" operator="greaterThan">
      <formula>1179</formula>
    </cfRule>
  </conditionalFormatting>
  <conditionalFormatting sqref="AB8">
    <cfRule type="cellIs" dxfId="317" priority="32" operator="greaterThan">
      <formula>99</formula>
    </cfRule>
  </conditionalFormatting>
  <conditionalFormatting sqref="AB8">
    <cfRule type="cellIs" dxfId="316" priority="31" operator="greaterThan">
      <formula>0.99</formula>
    </cfRule>
  </conditionalFormatting>
  <conditionalFormatting sqref="AH11:AH31">
    <cfRule type="cellIs" dxfId="315" priority="29" operator="greaterThan">
      <formula>$AH$8</formula>
    </cfRule>
    <cfRule type="cellIs" dxfId="314" priority="30" operator="greaterThan">
      <formula>$AH$8</formula>
    </cfRule>
  </conditionalFormatting>
  <conditionalFormatting sqref="AB11:AB34">
    <cfRule type="containsText" dxfId="313" priority="24" operator="containsText" text="N/A">
      <formula>NOT(ISERROR(SEARCH("N/A",AB11)))</formula>
    </cfRule>
    <cfRule type="cellIs" dxfId="312" priority="27" operator="equal">
      <formula>0</formula>
    </cfRule>
  </conditionalFormatting>
  <conditionalFormatting sqref="AB11:AB34">
    <cfRule type="cellIs" dxfId="311" priority="26" operator="greaterThanOrEqual">
      <formula>1185</formula>
    </cfRule>
  </conditionalFormatting>
  <conditionalFormatting sqref="AB11:AB34">
    <cfRule type="cellIs" dxfId="310" priority="25" operator="between">
      <formula>0.1</formula>
      <formula>1184</formula>
    </cfRule>
  </conditionalFormatting>
  <conditionalFormatting sqref="AO11:AO34 AN11:AN35">
    <cfRule type="cellIs" dxfId="309" priority="23" operator="equal">
      <formula>0</formula>
    </cfRule>
  </conditionalFormatting>
  <conditionalFormatting sqref="AO11:AO34 AN11:AN35">
    <cfRule type="cellIs" dxfId="308" priority="22" operator="greaterThan">
      <formula>1179</formula>
    </cfRule>
  </conditionalFormatting>
  <conditionalFormatting sqref="AO11:AO34 AN11:AN35">
    <cfRule type="cellIs" dxfId="307" priority="21" operator="greaterThan">
      <formula>99</formula>
    </cfRule>
  </conditionalFormatting>
  <conditionalFormatting sqref="AO11:AO34 AN11:AN35">
    <cfRule type="cellIs" dxfId="306" priority="20" operator="greaterThan">
      <formula>0.99</formula>
    </cfRule>
  </conditionalFormatting>
  <conditionalFormatting sqref="AQ11:AQ34">
    <cfRule type="cellIs" dxfId="305" priority="19" operator="equal">
      <formula>0</formula>
    </cfRule>
  </conditionalFormatting>
  <conditionalFormatting sqref="AQ11:AQ34">
    <cfRule type="cellIs" dxfId="304" priority="18" operator="greaterThan">
      <formula>1179</formula>
    </cfRule>
  </conditionalFormatting>
  <conditionalFormatting sqref="AQ11:AQ34">
    <cfRule type="cellIs" dxfId="303" priority="17" operator="greaterThan">
      <formula>99</formula>
    </cfRule>
  </conditionalFormatting>
  <conditionalFormatting sqref="AQ11:AQ34">
    <cfRule type="cellIs" dxfId="302" priority="16" operator="greaterThan">
      <formula>0.99</formula>
    </cfRule>
  </conditionalFormatting>
  <conditionalFormatting sqref="Z11:Z34">
    <cfRule type="containsText" dxfId="301" priority="12" operator="containsText" text="N/A">
      <formula>NOT(ISERROR(SEARCH("N/A",Z11)))</formula>
    </cfRule>
    <cfRule type="cellIs" dxfId="300" priority="15" operator="equal">
      <formula>0</formula>
    </cfRule>
  </conditionalFormatting>
  <conditionalFormatting sqref="Z11:Z34">
    <cfRule type="cellIs" dxfId="299" priority="14" operator="greaterThanOrEqual">
      <formula>1185</formula>
    </cfRule>
  </conditionalFormatting>
  <conditionalFormatting sqref="Z11:Z34">
    <cfRule type="cellIs" dxfId="298" priority="13" operator="between">
      <formula>0.1</formula>
      <formula>1184</formula>
    </cfRule>
  </conditionalFormatting>
  <conditionalFormatting sqref="AJ11:AN35">
    <cfRule type="cellIs" dxfId="297" priority="11" operator="equal">
      <formula>0</formula>
    </cfRule>
  </conditionalFormatting>
  <conditionalFormatting sqref="AJ11:AN35">
    <cfRule type="cellIs" dxfId="296" priority="10" operator="greaterThan">
      <formula>1179</formula>
    </cfRule>
  </conditionalFormatting>
  <conditionalFormatting sqref="AJ11:AN35">
    <cfRule type="cellIs" dxfId="295" priority="9" operator="greaterThan">
      <formula>99</formula>
    </cfRule>
  </conditionalFormatting>
  <conditionalFormatting sqref="AJ11:AN35">
    <cfRule type="cellIs" dxfId="294" priority="8" operator="greaterThan">
      <formula>0.99</formula>
    </cfRule>
  </conditionalFormatting>
  <conditionalFormatting sqref="AP11:AP34">
    <cfRule type="cellIs" dxfId="293" priority="7" operator="equal">
      <formula>0</formula>
    </cfRule>
  </conditionalFormatting>
  <conditionalFormatting sqref="AP11:AP34">
    <cfRule type="cellIs" dxfId="292" priority="6" operator="greaterThan">
      <formula>1179</formula>
    </cfRule>
  </conditionalFormatting>
  <conditionalFormatting sqref="AP11:AP34">
    <cfRule type="cellIs" dxfId="291" priority="5" operator="greaterThan">
      <formula>99</formula>
    </cfRule>
  </conditionalFormatting>
  <conditionalFormatting sqref="AP11:AP34">
    <cfRule type="cellIs" dxfId="290" priority="4" operator="greaterThan">
      <formula>0.99</formula>
    </cfRule>
  </conditionalFormatting>
  <conditionalFormatting sqref="AH32:AH34">
    <cfRule type="cellIs" dxfId="289" priority="2" operator="greaterThan">
      <formula>$AH$8</formula>
    </cfRule>
    <cfRule type="cellIs" dxfId="288" priority="3" operator="greaterThan">
      <formula>$AH$8</formula>
    </cfRule>
  </conditionalFormatting>
  <conditionalFormatting sqref="AI11:AI34">
    <cfRule type="cellIs" dxfId="287" priority="1" operator="greaterThan">
      <formula>$AI$8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5"/>
  <sheetViews>
    <sheetView topLeftCell="X19" zoomScaleNormal="100" workbookViewId="0">
      <selection activeCell="AQ33" sqref="AQ3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134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200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9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97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42454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24608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201" t="s">
        <v>51</v>
      </c>
      <c r="V9" s="201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99" t="s">
        <v>55</v>
      </c>
      <c r="AG9" s="199" t="s">
        <v>56</v>
      </c>
      <c r="AH9" s="247" t="s">
        <v>57</v>
      </c>
      <c r="AI9" s="262" t="s">
        <v>58</v>
      </c>
      <c r="AJ9" s="201" t="s">
        <v>59</v>
      </c>
      <c r="AK9" s="201" t="s">
        <v>60</v>
      </c>
      <c r="AL9" s="201" t="s">
        <v>61</v>
      </c>
      <c r="AM9" s="201" t="s">
        <v>62</v>
      </c>
      <c r="AN9" s="201" t="s">
        <v>63</v>
      </c>
      <c r="AO9" s="201" t="s">
        <v>64</v>
      </c>
      <c r="AP9" s="201" t="s">
        <v>65</v>
      </c>
      <c r="AQ9" s="245" t="s">
        <v>66</v>
      </c>
      <c r="AR9" s="201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1" t="s">
        <v>72</v>
      </c>
      <c r="C10" s="201" t="s">
        <v>73</v>
      </c>
      <c r="D10" s="201" t="s">
        <v>74</v>
      </c>
      <c r="E10" s="201" t="s">
        <v>75</v>
      </c>
      <c r="F10" s="201" t="s">
        <v>74</v>
      </c>
      <c r="G10" s="201" t="s">
        <v>75</v>
      </c>
      <c r="H10" s="241"/>
      <c r="I10" s="201" t="s">
        <v>75</v>
      </c>
      <c r="J10" s="201" t="s">
        <v>75</v>
      </c>
      <c r="K10" s="201" t="s">
        <v>75</v>
      </c>
      <c r="L10" s="28" t="s">
        <v>29</v>
      </c>
      <c r="M10" s="244"/>
      <c r="N10" s="28" t="s">
        <v>29</v>
      </c>
      <c r="O10" s="246"/>
      <c r="P10" s="246"/>
      <c r="Q10" s="1">
        <f>'MAR 24'!Q34</f>
        <v>75557465</v>
      </c>
      <c r="R10" s="255"/>
      <c r="S10" s="256"/>
      <c r="T10" s="257"/>
      <c r="U10" s="201" t="s">
        <v>75</v>
      </c>
      <c r="V10" s="201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24'!$AG$34</f>
        <v>45091556</v>
      </c>
      <c r="AH10" s="247"/>
      <c r="AI10" s="263"/>
      <c r="AJ10" s="201" t="s">
        <v>84</v>
      </c>
      <c r="AK10" s="201" t="s">
        <v>84</v>
      </c>
      <c r="AL10" s="201" t="s">
        <v>84</v>
      </c>
      <c r="AM10" s="201" t="s">
        <v>84</v>
      </c>
      <c r="AN10" s="201" t="s">
        <v>84</v>
      </c>
      <c r="AO10" s="201" t="s">
        <v>84</v>
      </c>
      <c r="AP10" s="1">
        <f>'MAR 24'!$AP$34</f>
        <v>10509110</v>
      </c>
      <c r="AQ10" s="246"/>
      <c r="AR10" s="198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10</v>
      </c>
      <c r="E11" s="41">
        <f t="shared" ref="E11:E34" si="0">D11/1.42</f>
        <v>7.042253521126761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130</v>
      </c>
      <c r="P11" s="111">
        <v>101</v>
      </c>
      <c r="Q11" s="111">
        <v>75561478</v>
      </c>
      <c r="R11" s="46">
        <f>IF(ISBLANK(Q11),"-",Q11-Q10)</f>
        <v>4013</v>
      </c>
      <c r="S11" s="47">
        <f>R11*24/1000</f>
        <v>96.311999999999998</v>
      </c>
      <c r="T11" s="47">
        <f>R11/1000</f>
        <v>4.0129999999999999</v>
      </c>
      <c r="U11" s="112">
        <v>7.2</v>
      </c>
      <c r="V11" s="112">
        <f t="shared" ref="V11:V34" si="1">U11</f>
        <v>7.2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987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45092260</v>
      </c>
      <c r="AH11" s="49">
        <f>IF(ISBLANK(AG11),"-",AG11-AG10)</f>
        <v>704</v>
      </c>
      <c r="AI11" s="50">
        <f>AH11/T11</f>
        <v>175.42985297782209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0.5</v>
      </c>
      <c r="AP11" s="115">
        <v>10510241</v>
      </c>
      <c r="AQ11" s="115">
        <f t="shared" ref="AQ11:AQ34" si="2">AP11-AP10</f>
        <v>1131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11</v>
      </c>
      <c r="E12" s="41">
        <f t="shared" si="0"/>
        <v>7.746478873239437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128</v>
      </c>
      <c r="P12" s="111">
        <v>106</v>
      </c>
      <c r="Q12" s="111">
        <v>75565463</v>
      </c>
      <c r="R12" s="46">
        <f t="shared" ref="R12:R34" si="5">IF(ISBLANK(Q12),"-",Q12-Q11)</f>
        <v>3985</v>
      </c>
      <c r="S12" s="47">
        <f t="shared" ref="S12:S34" si="6">R12*24/1000</f>
        <v>95.64</v>
      </c>
      <c r="T12" s="47">
        <f t="shared" ref="T12:T34" si="7">R12/1000</f>
        <v>3.9849999999999999</v>
      </c>
      <c r="U12" s="112">
        <v>8.4</v>
      </c>
      <c r="V12" s="112">
        <f t="shared" si="1"/>
        <v>8.4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957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45092960</v>
      </c>
      <c r="AH12" s="49">
        <f>IF(ISBLANK(AG12),"-",AG12-AG11)</f>
        <v>700</v>
      </c>
      <c r="AI12" s="50">
        <f t="shared" ref="AI12:AI34" si="8">AH12/T12</f>
        <v>175.65872020075284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0.5</v>
      </c>
      <c r="AP12" s="115">
        <v>10511467</v>
      </c>
      <c r="AQ12" s="115">
        <f t="shared" si="2"/>
        <v>1226</v>
      </c>
      <c r="AR12" s="118">
        <v>1.1200000000000001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14</v>
      </c>
      <c r="E13" s="41">
        <f t="shared" si="0"/>
        <v>9.8591549295774659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115</v>
      </c>
      <c r="P13" s="111">
        <v>100</v>
      </c>
      <c r="Q13" s="111">
        <v>75569392</v>
      </c>
      <c r="R13" s="46">
        <f t="shared" si="5"/>
        <v>3929</v>
      </c>
      <c r="S13" s="47">
        <f t="shared" si="6"/>
        <v>94.296000000000006</v>
      </c>
      <c r="T13" s="47">
        <f t="shared" si="7"/>
        <v>3.9289999999999998</v>
      </c>
      <c r="U13" s="112">
        <v>9.5</v>
      </c>
      <c r="V13" s="112">
        <f t="shared" si="1"/>
        <v>9.5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926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45093631</v>
      </c>
      <c r="AH13" s="49">
        <f>IF(ISBLANK(AG13),"-",AG13-AG12)</f>
        <v>671</v>
      </c>
      <c r="AI13" s="50">
        <f t="shared" si="8"/>
        <v>170.78136930516672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0.5</v>
      </c>
      <c r="AP13" s="115">
        <v>10512504</v>
      </c>
      <c r="AQ13" s="115">
        <f t="shared" si="2"/>
        <v>1037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16</v>
      </c>
      <c r="E14" s="41">
        <f t="shared" si="0"/>
        <v>11.267605633802818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96</v>
      </c>
      <c r="P14" s="111">
        <v>105</v>
      </c>
      <c r="Q14" s="111">
        <v>75573556</v>
      </c>
      <c r="R14" s="46">
        <f t="shared" si="5"/>
        <v>4164</v>
      </c>
      <c r="S14" s="47">
        <f t="shared" si="6"/>
        <v>99.936000000000007</v>
      </c>
      <c r="T14" s="47">
        <f t="shared" si="7"/>
        <v>4.1639999999999997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916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45094320</v>
      </c>
      <c r="AH14" s="49">
        <f t="shared" ref="AH14:AH34" si="9">IF(ISBLANK(AG14),"-",AG14-AG13)</f>
        <v>689</v>
      </c>
      <c r="AI14" s="50">
        <f t="shared" si="8"/>
        <v>165.46589817483189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</v>
      </c>
      <c r="AP14" s="115">
        <v>10512504</v>
      </c>
      <c r="AQ14" s="115">
        <f t="shared" si="2"/>
        <v>0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17</v>
      </c>
      <c r="E15" s="41">
        <f t="shared" si="0"/>
        <v>11.971830985915494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100</v>
      </c>
      <c r="P15" s="111">
        <v>99</v>
      </c>
      <c r="Q15" s="111">
        <v>75577534</v>
      </c>
      <c r="R15" s="46">
        <f t="shared" si="5"/>
        <v>3978</v>
      </c>
      <c r="S15" s="47">
        <f t="shared" si="6"/>
        <v>95.471999999999994</v>
      </c>
      <c r="T15" s="47">
        <f t="shared" si="7"/>
        <v>3.9780000000000002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916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45094980</v>
      </c>
      <c r="AH15" s="49">
        <f t="shared" si="9"/>
        <v>660</v>
      </c>
      <c r="AI15" s="50">
        <f t="shared" si="8"/>
        <v>165.9125188536953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</v>
      </c>
      <c r="AP15" s="115">
        <v>10512504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23</v>
      </c>
      <c r="E16" s="41">
        <f t="shared" si="0"/>
        <v>16.197183098591552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117</v>
      </c>
      <c r="P16" s="111">
        <v>109</v>
      </c>
      <c r="Q16" s="111">
        <v>75582134</v>
      </c>
      <c r="R16" s="46">
        <f t="shared" si="5"/>
        <v>4600</v>
      </c>
      <c r="S16" s="47">
        <f t="shared" si="6"/>
        <v>110.4</v>
      </c>
      <c r="T16" s="47">
        <f t="shared" si="7"/>
        <v>4.5999999999999996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947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45095700</v>
      </c>
      <c r="AH16" s="49">
        <f t="shared" si="9"/>
        <v>720</v>
      </c>
      <c r="AI16" s="50">
        <f t="shared" si="8"/>
        <v>156.52173913043478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10512504</v>
      </c>
      <c r="AQ16" s="115">
        <v>0</v>
      </c>
      <c r="AR16" s="53">
        <v>0.97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14</v>
      </c>
      <c r="E17" s="41">
        <f t="shared" si="0"/>
        <v>9.8591549295774659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140</v>
      </c>
      <c r="P17" s="111">
        <v>141</v>
      </c>
      <c r="Q17" s="111">
        <v>75587647</v>
      </c>
      <c r="R17" s="46">
        <f t="shared" si="5"/>
        <v>5513</v>
      </c>
      <c r="S17" s="47">
        <f t="shared" si="6"/>
        <v>132.31200000000001</v>
      </c>
      <c r="T17" s="47">
        <f t="shared" si="7"/>
        <v>5.5129999999999999</v>
      </c>
      <c r="U17" s="112">
        <v>9.5</v>
      </c>
      <c r="V17" s="112">
        <f t="shared" si="1"/>
        <v>9.5</v>
      </c>
      <c r="W17" s="113" t="s">
        <v>231</v>
      </c>
      <c r="X17" s="115">
        <v>0</v>
      </c>
      <c r="Y17" s="115">
        <v>0</v>
      </c>
      <c r="Z17" s="115">
        <v>1147</v>
      </c>
      <c r="AA17" s="115">
        <v>1185</v>
      </c>
      <c r="AB17" s="115">
        <v>1147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45096768</v>
      </c>
      <c r="AH17" s="49">
        <f t="shared" si="9"/>
        <v>1068</v>
      </c>
      <c r="AI17" s="50">
        <f t="shared" si="8"/>
        <v>193.72392526754942</v>
      </c>
      <c r="AJ17" s="98">
        <v>0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10512504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14</v>
      </c>
      <c r="E18" s="41">
        <f t="shared" si="0"/>
        <v>9.8591549295774659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142</v>
      </c>
      <c r="P18" s="111">
        <v>140</v>
      </c>
      <c r="Q18" s="111">
        <v>75593432</v>
      </c>
      <c r="R18" s="46">
        <f t="shared" si="5"/>
        <v>5785</v>
      </c>
      <c r="S18" s="47">
        <f t="shared" si="6"/>
        <v>138.84</v>
      </c>
      <c r="T18" s="47">
        <f t="shared" si="7"/>
        <v>5.7850000000000001</v>
      </c>
      <c r="U18" s="112">
        <v>9.5</v>
      </c>
      <c r="V18" s="112">
        <f t="shared" si="1"/>
        <v>9.5</v>
      </c>
      <c r="W18" s="113" t="s">
        <v>231</v>
      </c>
      <c r="X18" s="115">
        <v>0</v>
      </c>
      <c r="Y18" s="115">
        <v>0</v>
      </c>
      <c r="Z18" s="115">
        <v>1117</v>
      </c>
      <c r="AA18" s="115">
        <v>1185</v>
      </c>
      <c r="AB18" s="115">
        <v>1117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45097940</v>
      </c>
      <c r="AH18" s="49">
        <f t="shared" si="9"/>
        <v>1172</v>
      </c>
      <c r="AI18" s="50">
        <f t="shared" si="8"/>
        <v>202.59291270527225</v>
      </c>
      <c r="AJ18" s="98">
        <v>0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10512504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10</v>
      </c>
      <c r="E19" s="41">
        <f t="shared" si="0"/>
        <v>7.042253521126761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146</v>
      </c>
      <c r="P19" s="111">
        <v>151</v>
      </c>
      <c r="Q19" s="111">
        <v>75599394</v>
      </c>
      <c r="R19" s="46">
        <f t="shared" si="5"/>
        <v>5962</v>
      </c>
      <c r="S19" s="47">
        <f t="shared" si="6"/>
        <v>143.08799999999999</v>
      </c>
      <c r="T19" s="47">
        <f t="shared" si="7"/>
        <v>5.9619999999999997</v>
      </c>
      <c r="U19" s="112">
        <v>9.5</v>
      </c>
      <c r="V19" s="112">
        <f t="shared" si="1"/>
        <v>9.5</v>
      </c>
      <c r="W19" s="113" t="s">
        <v>231</v>
      </c>
      <c r="X19" s="115">
        <v>0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45099172</v>
      </c>
      <c r="AH19" s="49">
        <f t="shared" si="9"/>
        <v>1232</v>
      </c>
      <c r="AI19" s="50">
        <f t="shared" si="8"/>
        <v>206.64206642066421</v>
      </c>
      <c r="AJ19" s="98">
        <v>0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10512504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9</v>
      </c>
      <c r="E20" s="41">
        <f t="shared" si="0"/>
        <v>6.3380281690140849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142</v>
      </c>
      <c r="P20" s="111">
        <v>146</v>
      </c>
      <c r="Q20" s="111">
        <v>75605520</v>
      </c>
      <c r="R20" s="46">
        <f t="shared" si="5"/>
        <v>6126</v>
      </c>
      <c r="S20" s="47">
        <f t="shared" si="6"/>
        <v>147.024</v>
      </c>
      <c r="T20" s="47">
        <f t="shared" si="7"/>
        <v>6.1260000000000003</v>
      </c>
      <c r="U20" s="112">
        <v>9.4</v>
      </c>
      <c r="V20" s="112">
        <f t="shared" si="1"/>
        <v>9.4</v>
      </c>
      <c r="W20" s="113" t="s">
        <v>130</v>
      </c>
      <c r="X20" s="115">
        <v>996</v>
      </c>
      <c r="Y20" s="115">
        <v>0</v>
      </c>
      <c r="Z20" s="115">
        <v>1188</v>
      </c>
      <c r="AA20" s="115">
        <v>1185</v>
      </c>
      <c r="AB20" s="115">
        <v>1188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45100524</v>
      </c>
      <c r="AH20" s="49">
        <f t="shared" si="9"/>
        <v>1352</v>
      </c>
      <c r="AI20" s="50">
        <f t="shared" si="8"/>
        <v>220.69866144302969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10512504</v>
      </c>
      <c r="AQ20" s="115">
        <f t="shared" si="2"/>
        <v>0</v>
      </c>
      <c r="AR20" s="53">
        <v>1.24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9</v>
      </c>
      <c r="E21" s="41">
        <f t="shared" si="0"/>
        <v>6.3380281690140849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139</v>
      </c>
      <c r="P21" s="111">
        <v>149</v>
      </c>
      <c r="Q21" s="111">
        <v>75611485</v>
      </c>
      <c r="R21" s="46">
        <f t="shared" si="5"/>
        <v>5965</v>
      </c>
      <c r="S21" s="47">
        <f t="shared" si="6"/>
        <v>143.16</v>
      </c>
      <c r="T21" s="47">
        <f t="shared" si="7"/>
        <v>5.9649999999999999</v>
      </c>
      <c r="U21" s="112">
        <v>9.1</v>
      </c>
      <c r="V21" s="112">
        <f t="shared" si="1"/>
        <v>9.1</v>
      </c>
      <c r="W21" s="113" t="s">
        <v>130</v>
      </c>
      <c r="X21" s="115">
        <v>1016</v>
      </c>
      <c r="Y21" s="115">
        <v>0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45101852</v>
      </c>
      <c r="AH21" s="49">
        <f t="shared" si="9"/>
        <v>1328</v>
      </c>
      <c r="AI21" s="50">
        <f t="shared" si="8"/>
        <v>222.63202011735123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10512504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9</v>
      </c>
      <c r="E22" s="41">
        <f t="shared" si="0"/>
        <v>6.3380281690140849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140</v>
      </c>
      <c r="P22" s="111">
        <v>148</v>
      </c>
      <c r="Q22" s="111">
        <v>75617599</v>
      </c>
      <c r="R22" s="46">
        <f t="shared" si="5"/>
        <v>6114</v>
      </c>
      <c r="S22" s="47">
        <f t="shared" si="6"/>
        <v>146.73599999999999</v>
      </c>
      <c r="T22" s="47">
        <f t="shared" si="7"/>
        <v>6.1139999999999999</v>
      </c>
      <c r="U22" s="112">
        <v>8.6999999999999993</v>
      </c>
      <c r="V22" s="112">
        <f t="shared" si="1"/>
        <v>8.6999999999999993</v>
      </c>
      <c r="W22" s="113" t="s">
        <v>130</v>
      </c>
      <c r="X22" s="115">
        <v>1015</v>
      </c>
      <c r="Y22" s="115">
        <v>0</v>
      </c>
      <c r="Z22" s="115">
        <v>1186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45103224</v>
      </c>
      <c r="AH22" s="49">
        <f t="shared" si="9"/>
        <v>1372</v>
      </c>
      <c r="AI22" s="50">
        <f t="shared" si="8"/>
        <v>224.40300948642459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10512504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9</v>
      </c>
      <c r="E23" s="41">
        <f t="shared" si="0"/>
        <v>6.3380281690140849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130</v>
      </c>
      <c r="P23" s="111">
        <v>133</v>
      </c>
      <c r="Q23" s="111">
        <v>75623430</v>
      </c>
      <c r="R23" s="46">
        <f t="shared" si="5"/>
        <v>5831</v>
      </c>
      <c r="S23" s="47">
        <f t="shared" si="6"/>
        <v>139.94399999999999</v>
      </c>
      <c r="T23" s="47">
        <f t="shared" si="7"/>
        <v>5.8310000000000004</v>
      </c>
      <c r="U23" s="112">
        <v>8.4</v>
      </c>
      <c r="V23" s="112">
        <f t="shared" si="1"/>
        <v>8.4</v>
      </c>
      <c r="W23" s="113" t="s">
        <v>130</v>
      </c>
      <c r="X23" s="115">
        <v>996</v>
      </c>
      <c r="Y23" s="115">
        <v>0</v>
      </c>
      <c r="Z23" s="115">
        <v>1127</v>
      </c>
      <c r="AA23" s="115">
        <v>1185</v>
      </c>
      <c r="AB23" s="115">
        <v>1127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45104528</v>
      </c>
      <c r="AH23" s="49">
        <f t="shared" si="9"/>
        <v>1304</v>
      </c>
      <c r="AI23" s="50">
        <f t="shared" si="8"/>
        <v>223.63231006688389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10512504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9</v>
      </c>
      <c r="E24" s="41">
        <f t="shared" si="0"/>
        <v>6.3380281690140849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126</v>
      </c>
      <c r="P24" s="111">
        <v>134</v>
      </c>
      <c r="Q24" s="111">
        <v>75629029</v>
      </c>
      <c r="R24" s="46">
        <f t="shared" si="5"/>
        <v>5599</v>
      </c>
      <c r="S24" s="47">
        <f t="shared" si="6"/>
        <v>134.376</v>
      </c>
      <c r="T24" s="47">
        <f t="shared" si="7"/>
        <v>5.5990000000000002</v>
      </c>
      <c r="U24" s="112">
        <v>8</v>
      </c>
      <c r="V24" s="112">
        <f t="shared" si="1"/>
        <v>8</v>
      </c>
      <c r="W24" s="113" t="s">
        <v>130</v>
      </c>
      <c r="X24" s="115">
        <v>1015</v>
      </c>
      <c r="Y24" s="115">
        <v>0</v>
      </c>
      <c r="Z24" s="115">
        <v>1127</v>
      </c>
      <c r="AA24" s="115">
        <v>1185</v>
      </c>
      <c r="AB24" s="115">
        <v>1127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45105736</v>
      </c>
      <c r="AH24" s="49">
        <f>IF(ISBLANK(AG24),"-",AG24-AG23)</f>
        <v>1208</v>
      </c>
      <c r="AI24" s="50">
        <f t="shared" si="8"/>
        <v>215.75281300232183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10512504</v>
      </c>
      <c r="AQ24" s="115">
        <f t="shared" si="2"/>
        <v>0</v>
      </c>
      <c r="AR24" s="53">
        <v>1.21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10</v>
      </c>
      <c r="E25" s="41">
        <f t="shared" si="0"/>
        <v>7.042253521126761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127</v>
      </c>
      <c r="P25" s="111">
        <v>131</v>
      </c>
      <c r="Q25" s="111">
        <v>75634569</v>
      </c>
      <c r="R25" s="46">
        <f t="shared" si="5"/>
        <v>5540</v>
      </c>
      <c r="S25" s="47">
        <f t="shared" si="6"/>
        <v>132.96</v>
      </c>
      <c r="T25" s="47">
        <f t="shared" si="7"/>
        <v>5.54</v>
      </c>
      <c r="U25" s="112">
        <v>7.6</v>
      </c>
      <c r="V25" s="112">
        <f t="shared" si="1"/>
        <v>7.6</v>
      </c>
      <c r="W25" s="113" t="s">
        <v>130</v>
      </c>
      <c r="X25" s="115">
        <v>1016</v>
      </c>
      <c r="Y25" s="115">
        <v>0</v>
      </c>
      <c r="Z25" s="115">
        <v>1127</v>
      </c>
      <c r="AA25" s="115">
        <v>1185</v>
      </c>
      <c r="AB25" s="115">
        <v>1127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45106956</v>
      </c>
      <c r="AH25" s="49">
        <f t="shared" si="9"/>
        <v>1220</v>
      </c>
      <c r="AI25" s="50">
        <f t="shared" si="8"/>
        <v>220.21660649819495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10512504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11</v>
      </c>
      <c r="E26" s="41">
        <f t="shared" si="0"/>
        <v>7.746478873239437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127</v>
      </c>
      <c r="P26" s="111">
        <v>135</v>
      </c>
      <c r="Q26" s="111">
        <v>75640082</v>
      </c>
      <c r="R26" s="46">
        <f t="shared" si="5"/>
        <v>5513</v>
      </c>
      <c r="S26" s="47">
        <f t="shared" si="6"/>
        <v>132.31200000000001</v>
      </c>
      <c r="T26" s="47">
        <f t="shared" si="7"/>
        <v>5.5129999999999999</v>
      </c>
      <c r="U26" s="112">
        <v>7.3</v>
      </c>
      <c r="V26" s="112">
        <f t="shared" si="1"/>
        <v>7.3</v>
      </c>
      <c r="W26" s="113" t="s">
        <v>130</v>
      </c>
      <c r="X26" s="115">
        <v>1007</v>
      </c>
      <c r="Y26" s="115">
        <v>0</v>
      </c>
      <c r="Z26" s="115">
        <v>1127</v>
      </c>
      <c r="AA26" s="115">
        <v>1185</v>
      </c>
      <c r="AB26" s="115">
        <v>1127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45108168</v>
      </c>
      <c r="AH26" s="49">
        <f t="shared" si="9"/>
        <v>1212</v>
      </c>
      <c r="AI26" s="50">
        <f t="shared" si="8"/>
        <v>219.84400507890442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10512504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10</v>
      </c>
      <c r="E27" s="41">
        <f t="shared" si="0"/>
        <v>7.042253521126761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129</v>
      </c>
      <c r="P27" s="111">
        <v>136</v>
      </c>
      <c r="Q27" s="111">
        <v>75645608</v>
      </c>
      <c r="R27" s="46">
        <f t="shared" si="5"/>
        <v>5526</v>
      </c>
      <c r="S27" s="47">
        <f t="shared" si="6"/>
        <v>132.624</v>
      </c>
      <c r="T27" s="47">
        <f t="shared" si="7"/>
        <v>5.5259999999999998</v>
      </c>
      <c r="U27" s="112">
        <v>7</v>
      </c>
      <c r="V27" s="112">
        <f t="shared" si="1"/>
        <v>7</v>
      </c>
      <c r="W27" s="113" t="s">
        <v>130</v>
      </c>
      <c r="X27" s="115">
        <v>1006</v>
      </c>
      <c r="Y27" s="115">
        <v>0</v>
      </c>
      <c r="Z27" s="115">
        <v>1127</v>
      </c>
      <c r="AA27" s="115">
        <v>1185</v>
      </c>
      <c r="AB27" s="115">
        <v>1127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45109380</v>
      </c>
      <c r="AH27" s="49">
        <f t="shared" si="9"/>
        <v>1212</v>
      </c>
      <c r="AI27" s="50">
        <f t="shared" si="8"/>
        <v>219.32681867535288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10512504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9</v>
      </c>
      <c r="E28" s="41">
        <f t="shared" si="0"/>
        <v>6.3380281690140849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125</v>
      </c>
      <c r="P28" s="111">
        <v>132</v>
      </c>
      <c r="Q28" s="111">
        <v>75651120</v>
      </c>
      <c r="R28" s="46">
        <f t="shared" si="5"/>
        <v>5512</v>
      </c>
      <c r="S28" s="47">
        <f t="shared" si="6"/>
        <v>132.28800000000001</v>
      </c>
      <c r="T28" s="47">
        <f t="shared" si="7"/>
        <v>5.5119999999999996</v>
      </c>
      <c r="U28" s="112">
        <v>6.7</v>
      </c>
      <c r="V28" s="112">
        <f t="shared" si="1"/>
        <v>6.7</v>
      </c>
      <c r="W28" s="113" t="s">
        <v>130</v>
      </c>
      <c r="X28" s="115">
        <v>1005</v>
      </c>
      <c r="Y28" s="115">
        <v>0</v>
      </c>
      <c r="Z28" s="115">
        <v>1097</v>
      </c>
      <c r="AA28" s="115">
        <v>1185</v>
      </c>
      <c r="AB28" s="115">
        <v>1097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45110556</v>
      </c>
      <c r="AH28" s="49">
        <f t="shared" si="9"/>
        <v>1176</v>
      </c>
      <c r="AI28" s="50">
        <f t="shared" si="8"/>
        <v>213.35268505079827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10512504</v>
      </c>
      <c r="AQ28" s="115">
        <f t="shared" si="2"/>
        <v>0</v>
      </c>
      <c r="AR28" s="53">
        <v>1.05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10</v>
      </c>
      <c r="E29" s="41">
        <f t="shared" si="0"/>
        <v>7.042253521126761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123</v>
      </c>
      <c r="P29" s="111">
        <v>132</v>
      </c>
      <c r="Q29" s="111">
        <v>75656608</v>
      </c>
      <c r="R29" s="46">
        <f t="shared" si="5"/>
        <v>5488</v>
      </c>
      <c r="S29" s="47">
        <f t="shared" si="6"/>
        <v>131.71199999999999</v>
      </c>
      <c r="T29" s="47">
        <f t="shared" si="7"/>
        <v>5.4880000000000004</v>
      </c>
      <c r="U29" s="112">
        <v>6.3</v>
      </c>
      <c r="V29" s="112">
        <f t="shared" si="1"/>
        <v>6.3</v>
      </c>
      <c r="W29" s="113" t="s">
        <v>130</v>
      </c>
      <c r="X29" s="115">
        <v>1006</v>
      </c>
      <c r="Y29" s="115">
        <v>0</v>
      </c>
      <c r="Z29" s="115">
        <v>1097</v>
      </c>
      <c r="AA29" s="115">
        <v>1185</v>
      </c>
      <c r="AB29" s="115">
        <v>1097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45111720</v>
      </c>
      <c r="AH29" s="49">
        <f t="shared" si="9"/>
        <v>1164</v>
      </c>
      <c r="AI29" s="50">
        <f t="shared" si="8"/>
        <v>212.09912536443147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10512504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12</v>
      </c>
      <c r="E30" s="41">
        <f t="shared" si="0"/>
        <v>8.4507042253521139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118</v>
      </c>
      <c r="P30" s="111">
        <v>127</v>
      </c>
      <c r="Q30" s="111">
        <v>75661866</v>
      </c>
      <c r="R30" s="46">
        <f t="shared" si="5"/>
        <v>5258</v>
      </c>
      <c r="S30" s="47">
        <f t="shared" si="6"/>
        <v>126.19199999999999</v>
      </c>
      <c r="T30" s="47">
        <f t="shared" si="7"/>
        <v>5.258</v>
      </c>
      <c r="U30" s="112">
        <v>5.9</v>
      </c>
      <c r="V30" s="112">
        <f t="shared" si="1"/>
        <v>5.9</v>
      </c>
      <c r="W30" s="113" t="s">
        <v>135</v>
      </c>
      <c r="X30" s="115">
        <v>1006</v>
      </c>
      <c r="Y30" s="115">
        <v>0</v>
      </c>
      <c r="Z30" s="115">
        <v>1158</v>
      </c>
      <c r="AA30" s="115">
        <v>1185</v>
      </c>
      <c r="AB30" s="115">
        <v>0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45112724</v>
      </c>
      <c r="AH30" s="49">
        <f t="shared" si="9"/>
        <v>1004</v>
      </c>
      <c r="AI30" s="50">
        <f t="shared" si="8"/>
        <v>190.94712818562192</v>
      </c>
      <c r="AJ30" s="98">
        <v>1</v>
      </c>
      <c r="AK30" s="98">
        <v>0</v>
      </c>
      <c r="AL30" s="98">
        <v>1</v>
      </c>
      <c r="AM30" s="98">
        <v>1</v>
      </c>
      <c r="AN30" s="98">
        <v>0</v>
      </c>
      <c r="AO30" s="98">
        <v>0</v>
      </c>
      <c r="AP30" s="115">
        <v>10512504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15</v>
      </c>
      <c r="E31" s="41">
        <f t="shared" si="0"/>
        <v>10.563380281690142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120</v>
      </c>
      <c r="P31" s="111">
        <v>124</v>
      </c>
      <c r="Q31" s="111">
        <v>75667154</v>
      </c>
      <c r="R31" s="46">
        <f t="shared" si="5"/>
        <v>5288</v>
      </c>
      <c r="S31" s="47">
        <f t="shared" si="6"/>
        <v>126.91200000000001</v>
      </c>
      <c r="T31" s="47">
        <f t="shared" si="7"/>
        <v>5.2880000000000003</v>
      </c>
      <c r="U31" s="112">
        <v>5.6</v>
      </c>
      <c r="V31" s="112">
        <f t="shared" si="1"/>
        <v>5.6</v>
      </c>
      <c r="W31" s="113" t="s">
        <v>135</v>
      </c>
      <c r="X31" s="115">
        <v>1007</v>
      </c>
      <c r="Y31" s="115">
        <v>0</v>
      </c>
      <c r="Z31" s="115">
        <v>1158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45113708</v>
      </c>
      <c r="AH31" s="49">
        <f t="shared" si="9"/>
        <v>984</v>
      </c>
      <c r="AI31" s="50">
        <f t="shared" si="8"/>
        <v>186.08169440242057</v>
      </c>
      <c r="AJ31" s="98">
        <v>1</v>
      </c>
      <c r="AK31" s="98">
        <v>0</v>
      </c>
      <c r="AL31" s="98">
        <v>1</v>
      </c>
      <c r="AM31" s="98">
        <v>1</v>
      </c>
      <c r="AN31" s="98">
        <v>0</v>
      </c>
      <c r="AO31" s="98">
        <v>0</v>
      </c>
      <c r="AP31" s="115">
        <v>10512504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17</v>
      </c>
      <c r="E32" s="41">
        <f t="shared" si="0"/>
        <v>11.971830985915494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104</v>
      </c>
      <c r="P32" s="111">
        <v>122</v>
      </c>
      <c r="Q32" s="111">
        <v>75672360</v>
      </c>
      <c r="R32" s="46">
        <f t="shared" si="5"/>
        <v>5206</v>
      </c>
      <c r="S32" s="47">
        <f t="shared" si="6"/>
        <v>124.944</v>
      </c>
      <c r="T32" s="47">
        <f t="shared" si="7"/>
        <v>5.2060000000000004</v>
      </c>
      <c r="U32" s="112">
        <v>5.3</v>
      </c>
      <c r="V32" s="112">
        <f t="shared" si="1"/>
        <v>5.3</v>
      </c>
      <c r="W32" s="113" t="s">
        <v>135</v>
      </c>
      <c r="X32" s="115">
        <v>1006</v>
      </c>
      <c r="Y32" s="115">
        <v>0</v>
      </c>
      <c r="Z32" s="115">
        <v>1038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45114684</v>
      </c>
      <c r="AH32" s="49">
        <f t="shared" si="9"/>
        <v>976</v>
      </c>
      <c r="AI32" s="50">
        <f t="shared" si="8"/>
        <v>187.47598924318092</v>
      </c>
      <c r="AJ32" s="98">
        <v>1</v>
      </c>
      <c r="AK32" s="98">
        <v>0</v>
      </c>
      <c r="AL32" s="98">
        <v>1</v>
      </c>
      <c r="AM32" s="98">
        <v>1</v>
      </c>
      <c r="AN32" s="98">
        <v>0</v>
      </c>
      <c r="AO32" s="98">
        <v>0</v>
      </c>
      <c r="AP32" s="115">
        <v>10512504</v>
      </c>
      <c r="AQ32" s="115">
        <f t="shared" si="2"/>
        <v>0</v>
      </c>
      <c r="AR32" s="53">
        <v>1.01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11</v>
      </c>
      <c r="E33" s="41">
        <f t="shared" si="0"/>
        <v>7.746478873239437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128</v>
      </c>
      <c r="P33" s="111">
        <v>105</v>
      </c>
      <c r="Q33" s="111">
        <v>75676735</v>
      </c>
      <c r="R33" s="46">
        <f t="shared" si="5"/>
        <v>4375</v>
      </c>
      <c r="S33" s="47">
        <f t="shared" si="6"/>
        <v>105</v>
      </c>
      <c r="T33" s="47">
        <f t="shared" si="7"/>
        <v>4.375</v>
      </c>
      <c r="U33" s="112">
        <v>5.9</v>
      </c>
      <c r="V33" s="112">
        <f t="shared" si="1"/>
        <v>5.9</v>
      </c>
      <c r="W33" s="113" t="s">
        <v>124</v>
      </c>
      <c r="X33" s="115">
        <v>0</v>
      </c>
      <c r="Y33" s="115">
        <v>0</v>
      </c>
      <c r="Z33" s="115">
        <v>1017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45115436</v>
      </c>
      <c r="AH33" s="49">
        <f t="shared" si="9"/>
        <v>752</v>
      </c>
      <c r="AI33" s="50">
        <f t="shared" si="8"/>
        <v>171.88571428571427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0.35</v>
      </c>
      <c r="AP33" s="115">
        <v>10513283</v>
      </c>
      <c r="AQ33" s="115">
        <f t="shared" si="2"/>
        <v>779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14</v>
      </c>
      <c r="E34" s="41">
        <f t="shared" si="0"/>
        <v>9.8591549295774659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127</v>
      </c>
      <c r="P34" s="111">
        <v>95</v>
      </c>
      <c r="Q34" s="111">
        <v>75681011</v>
      </c>
      <c r="R34" s="46">
        <f t="shared" si="5"/>
        <v>4276</v>
      </c>
      <c r="S34" s="47">
        <f t="shared" si="6"/>
        <v>102.624</v>
      </c>
      <c r="T34" s="47">
        <f t="shared" si="7"/>
        <v>4.2759999999999998</v>
      </c>
      <c r="U34" s="112">
        <v>6.8</v>
      </c>
      <c r="V34" s="112">
        <f t="shared" si="1"/>
        <v>6.8</v>
      </c>
      <c r="W34" s="113" t="s">
        <v>124</v>
      </c>
      <c r="X34" s="115">
        <v>0</v>
      </c>
      <c r="Y34" s="115">
        <v>0</v>
      </c>
      <c r="Z34" s="115">
        <v>977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45116164</v>
      </c>
      <c r="AH34" s="49">
        <f t="shared" si="9"/>
        <v>728</v>
      </c>
      <c r="AI34" s="50">
        <f t="shared" si="8"/>
        <v>170.25257249766136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0.35</v>
      </c>
      <c r="AP34" s="115">
        <v>10514184</v>
      </c>
      <c r="AQ34" s="115">
        <f t="shared" si="2"/>
        <v>901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123546</v>
      </c>
      <c r="S35" s="65">
        <f>AVERAGE(S11:S34)</f>
        <v>123.54599999999998</v>
      </c>
      <c r="T35" s="65">
        <f>SUM(T11:T34)</f>
        <v>123.54599999999999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24608</v>
      </c>
      <c r="AH35" s="67">
        <f>SUM(AH11:AH34)</f>
        <v>24608</v>
      </c>
      <c r="AI35" s="68">
        <f>$AH$35/$T35</f>
        <v>199.18087190196366</v>
      </c>
      <c r="AJ35" s="98"/>
      <c r="AK35" s="98"/>
      <c r="AL35" s="98"/>
      <c r="AM35" s="98"/>
      <c r="AN35" s="98"/>
      <c r="AO35" s="69"/>
      <c r="AP35" s="70">
        <f>AP34-AP10</f>
        <v>5074</v>
      </c>
      <c r="AQ35" s="71">
        <f>SUM(AQ11:AQ34)</f>
        <v>5074</v>
      </c>
      <c r="AR35" s="72">
        <f>AVERAGE(AR11:AR34)</f>
        <v>1.0999999999999999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206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194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244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206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206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137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246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265" t="s">
        <v>245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206" t="s">
        <v>138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206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140</v>
      </c>
      <c r="C49" s="202"/>
      <c r="D49" s="128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206" t="s">
        <v>141</v>
      </c>
      <c r="C50" s="202"/>
      <c r="D50" s="128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202"/>
      <c r="D51" s="128"/>
      <c r="E51" s="202"/>
      <c r="F51" s="203"/>
      <c r="G51" s="203"/>
      <c r="H51" s="203"/>
      <c r="I51" s="204"/>
      <c r="J51" s="204"/>
      <c r="K51" s="204"/>
      <c r="L51" s="204"/>
      <c r="M51" s="204"/>
      <c r="N51" s="204"/>
      <c r="O51" s="204"/>
      <c r="P51" s="204"/>
      <c r="Q51" s="126"/>
      <c r="R51" s="126"/>
      <c r="S51" s="126"/>
      <c r="T51" s="205"/>
      <c r="U51" s="205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206" t="s">
        <v>143</v>
      </c>
      <c r="C52" s="105"/>
      <c r="D52" s="176"/>
      <c r="E52" s="105"/>
      <c r="F52" s="105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162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206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50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206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206"/>
      <c r="C58" s="202"/>
      <c r="D58" s="128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49"/>
      <c r="C59" s="202"/>
      <c r="D59" s="128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A60" s="102"/>
      <c r="B60" s="149"/>
      <c r="C60" s="150"/>
      <c r="D60" s="117"/>
      <c r="E60" s="150"/>
      <c r="F60" s="150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20"/>
      <c r="U60" s="122"/>
      <c r="V60" s="79"/>
      <c r="AS60" s="97"/>
      <c r="AT60" s="97"/>
      <c r="AU60" s="97"/>
      <c r="AV60" s="97"/>
      <c r="AW60" s="97"/>
      <c r="AX60" s="97"/>
      <c r="AY60" s="97"/>
    </row>
    <row r="61" spans="1:51" x14ac:dyDescent="0.25">
      <c r="A61" s="102"/>
      <c r="B61" s="150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8"/>
      <c r="U61" s="79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99"/>
      <c r="Q70" s="99"/>
      <c r="R70" s="99"/>
      <c r="S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12"/>
      <c r="P71" s="99"/>
      <c r="Q71" s="99"/>
      <c r="R71" s="99"/>
      <c r="S71" s="99"/>
      <c r="T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U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T73" s="99"/>
      <c r="U73" s="99"/>
      <c r="AS73" s="97"/>
      <c r="AT73" s="97"/>
      <c r="AU73" s="97"/>
      <c r="AV73" s="97"/>
      <c r="AW73" s="97"/>
      <c r="AX73" s="97"/>
      <c r="AY73" s="97"/>
    </row>
    <row r="85" spans="45:51" x14ac:dyDescent="0.25">
      <c r="AS85" s="97"/>
      <c r="AT85" s="97"/>
      <c r="AU85" s="97"/>
      <c r="AV85" s="97"/>
      <c r="AW85" s="97"/>
      <c r="AX85" s="97"/>
      <c r="AY85" s="97"/>
    </row>
  </sheetData>
  <protectedRanges>
    <protectedRange sqref="S60:T61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59" name="Range2_2_1_10_1_1_1_2"/>
    <protectedRange sqref="N60:R61" name="Range2_12_1_6_1_1"/>
    <protectedRange sqref="L60:M61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0:K61" name="Range2_2_12_1_4_1_1_1_1_1_1_1_1_1_1_1_1_1_1_1"/>
    <protectedRange sqref="I60:I61" name="Range2_2_12_1_7_1_1_2_2_1_2"/>
    <protectedRange sqref="F60:H61" name="Range2_2_12_1_3_1_2_1_1_1_1_2_1_1_1_1_1_1_1_1_1_1_1"/>
    <protectedRange sqref="E60:E61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8:U58 F59:G59" name="Range2_12_5_1_1_1_2_2_1_1_1_1_1_1_1_1_1_1_1_2_1_1_1_2_1_1_1_1_1_1_1_1_1_1_1_1_1_1_1_1_2_1_1_1_1_1_1_1_1_1_2_1_1_3_1_1_1_3_1_1_1_1_1_1_1_1_1_1_1_1_1_1_1_1_1_1_1_1_1_1_2_1_1_1_1_1_1_1_1_1_1_1_2_2_1_2_1_1_1_1_1_1_1_1_1_1_1_1_1"/>
    <protectedRange sqref="S52:T57" name="Range2_12_5_1_1_2_1_1_1_2_1_1_1_1_1_1_1_1_1_1_1_1_1"/>
    <protectedRange sqref="N52:R57" name="Range2_12_1_6_1_1_2_1_1_1_2_1_1_1_1_1_1_1_1_1_1_1_1_1"/>
    <protectedRange sqref="L52:M57" name="Range2_2_12_1_7_1_1_3_1_1_1_2_1_1_1_1_1_1_1_1_1_1_1_1_1"/>
    <protectedRange sqref="J52:K57" name="Range2_2_12_1_4_1_1_1_1_1_1_1_1_1_1_1_1_1_1_1_2_1_1_1_2_1_1_1_1_1_1_1_1_1_1_1_1_1"/>
    <protectedRange sqref="I52:I57" name="Range2_2_12_1_7_1_1_2_2_1_2_2_1_1_1_2_1_1_1_1_1_1_1_1_1_1_1_1_1"/>
    <protectedRange sqref="G52:H57" name="Range2_2_12_1_3_1_2_1_1_1_1_2_1_1_1_1_1_1_1_1_1_1_1_2_1_1_1_2_1_1_1_1_1_1_1_1_1_1_1_1_1"/>
    <protectedRange sqref="F52:F57" name="Range2_2_12_1_3_1_2_1_1_1_1_2_1_1_1_1_1_1_1_1_1_1_1_2_2_1_1_2_1_1_1_1_1_1_1_1_1_1_1_1_1"/>
    <protectedRange sqref="E52:E5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S51:T51" name="Range2_12_5_1_1_3"/>
    <protectedRange sqref="R51" name="Range2_12_1_6_1_1_3"/>
    <protectedRange sqref="Q51" name="Range2_12_1_6_1_1_1_2_3_2_1_1_3_1_2"/>
    <protectedRange sqref="N51:P51" name="Range2_12_1_2_3_1_1_1_2_3_2_1_1_3_1_2"/>
    <protectedRange sqref="K51:M51" name="Range2_2_12_1_4_3_1_1_1_3_3_2_1_1_3_1_2"/>
    <protectedRange sqref="J51" name="Range2_2_12_1_4_3_1_1_1_3_2_1_2_2_1_2"/>
    <protectedRange sqref="G51:H51" name="Range2_2_12_1_3_1_2_1_1_1_2_1_1_1_1_1_1_2_1_1_1_3"/>
    <protectedRange sqref="F51" name="Range2_2_12_1_3_1_2_1_1_1_3_1_1_1_1_1_3_1_1_1_1_1_1"/>
    <protectedRange sqref="I51" name="Range2_2_12_1_4_3_1_1_1_2_1_2_1_1_3_1_1_1_1_1_1_1_2"/>
    <protectedRange sqref="F49:U49" name="Range2_12_5_1_1_1_2_2_1_1_1_1_1_1_1_1_1_1_1_2_1_1_1_2_1_1_1_1_1_1_1_1_1_1_1_1_1_1_1_1_2_1_1_1_1_1_1_1_1_1_2_1_1_3_1_1_1_3_1_1_1_1_1_1_1_1_1_1_1_1_1_1_1_1_1_1_1_1_1_1_2_1_1_1_1_1_1_1_1_1_1_1_2_2_1"/>
    <protectedRange sqref="S48:T48" name="Range2_12_5_1_1_2_1_1_1"/>
    <protectedRange sqref="N48:R48" name="Range2_12_1_6_1_1_2_1_1_1"/>
    <protectedRange sqref="L48:M48" name="Range2_2_12_1_7_1_1_3_1_1_1"/>
    <protectedRange sqref="J48:K48" name="Range2_2_12_1_4_1_1_1_1_1_1_1_1_1_1_1_1_1_1_1_2_1_1_1"/>
    <protectedRange sqref="I48" name="Range2_2_12_1_7_1_1_2_2_1_2_2_1_1_1"/>
    <protectedRange sqref="G48:H48" name="Range2_2_12_1_3_1_2_1_1_1_1_2_1_1_1_1_1_1_1_1_1_1_1_2_1_1_1"/>
    <protectedRange sqref="F48" name="Range2_2_12_1_3_1_2_1_1_1_1_2_1_1_1_1_1_1_1_1_1_1_1_2_2_1_1"/>
    <protectedRange sqref="E48" name="Range2_2_12_1_3_1_2_1_1_1_2_1_1_1_1_3_1_1_1_1_1_1_1_1_1_2_2_1_1"/>
    <protectedRange sqref="B59" name="Range2_12_5_1_1_1_1_1_2_1_1_1_1_1_1_1_1_1_1_1_1_1_1_1_1_1_1_1_1_2_1_1_1_1_1_1_1_1_1_1_1_1_1_3_1_1_1_2_1_1_1_1_1_1_1_1_1_1_1_1_2_1_1_1_1_1_1_1_1_1_1_1_1_1_1_1_1_1_1_1_1_1_1_1_1_1_1_1_1_3_1_2_1_1_1_2_2_1_2_1_1_1_1_1_1_1_1_1_1_1_1_1_1_1_1_1_1_1_2_1_1_1_1__2"/>
    <protectedRange sqref="S47:T47" name="Range2_12_5_1_1_2_1_1_1_1_1_1_1"/>
    <protectedRange sqref="N47:R47" name="Range2_12_1_6_1_1_2_1_1_1_1_1_1_1"/>
    <protectedRange sqref="L47:M47" name="Range2_2_12_1_7_1_1_3_1_1_1_1_1_1_1"/>
    <protectedRange sqref="J47:K47" name="Range2_2_12_1_4_1_1_1_1_1_1_1_1_1_1_1_1_1_1_1_2_1_1_1_1_1_1_1"/>
    <protectedRange sqref="I47" name="Range2_2_12_1_7_1_1_2_2_1_2_2_1_1_1_1_1_1_1"/>
    <protectedRange sqref="G47:H47" name="Range2_2_12_1_3_1_2_1_1_1_1_2_1_1_1_1_1_1_1_1_1_1_1_2_1_1_1_1_1_1_1"/>
    <protectedRange sqref="F47" name="Range2_2_12_1_3_1_2_1_1_1_1_2_1_1_1_1_1_1_1_1_1_1_1_2_2_1_1_1_1_1_1"/>
    <protectedRange sqref="E47" name="Range2_2_12_1_3_1_2_1_1_1_2_1_1_1_1_3_1_1_1_1_1_1_1_1_1_2_2_1_1_1_1_1_1"/>
    <protectedRange sqref="T43" name="Range2_12_5_1_1_2_1_1_1_1_1_1_1_1_1_1_1_1"/>
    <protectedRange sqref="S43" name="Range2_12_4_1_1_1_4_2_2_1_1_1_1_1_1_1_1_1_1_1_1"/>
    <protectedRange sqref="G43:H43" name="Range2_2_12_1_3_1_1_1_1_1_4_1_1_1_1_1_1_1_1_1_1_2_1_1_1_1_1_1_1_1"/>
    <protectedRange sqref="Q43:R43" name="Range2_12_1_6_1_1_1_1_2_1_1_1_1_1_1_1_1_1_2_1_1_1_1_1_1_1"/>
    <protectedRange sqref="N43:P43" name="Range2_12_1_2_3_1_1_1_1_2_1_1_1_1_1_1_1_1_1_2_1_1_1_1_1_1_1"/>
    <protectedRange sqref="I43:M43" name="Range2_2_12_1_4_3_1_1_1_1_2_1_1_1_1_1_1_1_1_1_2_1_1_1_1_1_1_1"/>
    <protectedRange sqref="F45:U45" name="Range2_12_5_1_1_1_2_2_1_1_1_1_1_1_1_1_1_1_1_2_1_1_1_2_1_1_1_1_1_1_1_1_1_1_1_1_1_1_1_1_2_1_1_1_1_1_1_1_1_1_2_1_1_3_1_1_1_3_1_1_1_1_1_1_1_1_1_1_1_1_1_1_1_1_1_1_1_1_1_1_2_1_1_1_1_1_1_1_1_1_1_1_2_2_1_1_1_1_1_1"/>
    <protectedRange sqref="S44:T44" name="Range2_12_5_1_1_2_1_1_1_1_1_2_1_1"/>
    <protectedRange sqref="N44:R44" name="Range2_12_1_6_1_1_2_1_1_1_1_1_2_1_1"/>
    <protectedRange sqref="L44:M44" name="Range2_2_12_1_7_1_1_3_1_1_1_1_1_2_1_1"/>
    <protectedRange sqref="J44:K44" name="Range2_2_12_1_4_1_1_1_1_1_1_1_1_1_1_1_1_1_1_1_2_1_1_1_1_1_2_1_1"/>
    <protectedRange sqref="I44" name="Range2_2_12_1_7_1_1_2_2_1_2_2_1_1_1_1_1_2_1_1"/>
    <protectedRange sqref="G44:H44" name="Range2_2_12_1_3_1_2_1_1_1_1_2_1_1_1_1_1_1_1_1_1_1_1_2_1_1_1_1_1_2_1_1"/>
    <protectedRange sqref="F44" name="Range2_2_12_1_3_1_2_1_1_1_1_2_1_1_1_1_1_1_1_1_1_1_1_2_2_1_1_1_1_2_1_1"/>
    <protectedRange sqref="E44" name="Range2_2_12_1_3_1_2_1_1_1_2_1_1_1_1_3_1_1_1_1_1_1_1_1_1_2_2_1_1_1_1_2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T46" name="Range2_12_5_1_1_2_2_1_1_1_1_1_1_1_1_1_1_1_1_2_1_1_1_1_1_1_1_1_1_1_1_1_1"/>
    <protectedRange sqref="S46" name="Range2_12_4_1_1_1_4_2_2_2_2_1_1_1_1_1_1_1_1_1_1_1_2_1_1_1_1_1_1_1_1_1_1_1_1_1"/>
    <protectedRange sqref="Q46:R46" name="Range2_12_1_6_1_1_1_2_3_2_1_1_3_1_1_1_1_1_1_1_1_1_1_1_1_1_2_1_1_1_1_1_1_1_1_1_1_1_1_1"/>
    <protectedRange sqref="N46:P46" name="Range2_12_1_2_3_1_1_1_2_3_2_1_1_3_1_1_1_1_1_1_1_1_1_1_1_1_1_2_1_1_1_1_1_1_1_1_1_1_1_1_1"/>
    <protectedRange sqref="K46:M46" name="Range2_2_12_1_4_3_1_1_1_3_3_2_1_1_3_1_1_1_1_1_1_1_1_1_1_1_1_1_2_1_1_1_1_1_1_1_1_1_1_1_1_1"/>
    <protectedRange sqref="J46" name="Range2_2_12_1_4_3_1_1_1_3_2_1_2_2_1_1_1_1_1_1_1_1_1_1_1_1_1_2_1_1_1_1_1_1_1_1_1_1_1_1_1"/>
    <protectedRange sqref="E46:H46" name="Range2_2_12_1_3_1_2_1_1_1_1_2_1_1_1_1_1_1_1_1_1_1_2_1_1_1_1_1_1_1_1_2_1_1_1_1_1_1_1_1_1_1_1_1_1"/>
    <protectedRange sqref="D46" name="Range2_2_12_1_3_1_2_1_1_1_2_1_2_3_1_1_1_1_1_1_2_1_1_1_1_1_1_1_1_1_1_2_1_1_1_1_1_1_1_1_1_1_1_1_1"/>
    <protectedRange sqref="I46" name="Range2_2_12_1_4_2_1_1_1_4_1_2_1_1_1_2_2_1_1_1_1_1_1_1_1_1_1_1_1_1_1_2_1_1_1_1_1_1_1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286" priority="28" operator="containsText" text="N/A">
      <formula>NOT(ISERROR(SEARCH("N/A",X11)))</formula>
    </cfRule>
    <cfRule type="cellIs" dxfId="285" priority="41" operator="equal">
      <formula>0</formula>
    </cfRule>
  </conditionalFormatting>
  <conditionalFormatting sqref="AC11:AE34 X11:Y34 AA11:AA34">
    <cfRule type="cellIs" dxfId="284" priority="40" operator="greaterThanOrEqual">
      <formula>1185</formula>
    </cfRule>
  </conditionalFormatting>
  <conditionalFormatting sqref="AC11:AE34 X11:Y34 AA11:AA34">
    <cfRule type="cellIs" dxfId="283" priority="39" operator="between">
      <formula>0.1</formula>
      <formula>1184</formula>
    </cfRule>
  </conditionalFormatting>
  <conditionalFormatting sqref="X8">
    <cfRule type="cellIs" dxfId="282" priority="38" operator="equal">
      <formula>0</formula>
    </cfRule>
  </conditionalFormatting>
  <conditionalFormatting sqref="X8">
    <cfRule type="cellIs" dxfId="281" priority="37" operator="greaterThan">
      <formula>1179</formula>
    </cfRule>
  </conditionalFormatting>
  <conditionalFormatting sqref="X8">
    <cfRule type="cellIs" dxfId="280" priority="36" operator="greaterThan">
      <formula>99</formula>
    </cfRule>
  </conditionalFormatting>
  <conditionalFormatting sqref="X8">
    <cfRule type="cellIs" dxfId="279" priority="35" operator="greaterThan">
      <formula>0.99</formula>
    </cfRule>
  </conditionalFormatting>
  <conditionalFormatting sqref="AB8">
    <cfRule type="cellIs" dxfId="278" priority="34" operator="equal">
      <formula>0</formula>
    </cfRule>
  </conditionalFormatting>
  <conditionalFormatting sqref="AB8">
    <cfRule type="cellIs" dxfId="277" priority="33" operator="greaterThan">
      <formula>1179</formula>
    </cfRule>
  </conditionalFormatting>
  <conditionalFormatting sqref="AB8">
    <cfRule type="cellIs" dxfId="276" priority="32" operator="greaterThan">
      <formula>99</formula>
    </cfRule>
  </conditionalFormatting>
  <conditionalFormatting sqref="AB8">
    <cfRule type="cellIs" dxfId="275" priority="31" operator="greaterThan">
      <formula>0.99</formula>
    </cfRule>
  </conditionalFormatting>
  <conditionalFormatting sqref="AH11:AH31">
    <cfRule type="cellIs" dxfId="274" priority="29" operator="greaterThan">
      <formula>$AH$8</formula>
    </cfRule>
    <cfRule type="cellIs" dxfId="273" priority="30" operator="greaterThan">
      <formula>$AH$8</formula>
    </cfRule>
  </conditionalFormatting>
  <conditionalFormatting sqref="AB11:AB34">
    <cfRule type="containsText" dxfId="272" priority="24" operator="containsText" text="N/A">
      <formula>NOT(ISERROR(SEARCH("N/A",AB11)))</formula>
    </cfRule>
    <cfRule type="cellIs" dxfId="271" priority="27" operator="equal">
      <formula>0</formula>
    </cfRule>
  </conditionalFormatting>
  <conditionalFormatting sqref="AB11:AB34">
    <cfRule type="cellIs" dxfId="270" priority="26" operator="greaterThanOrEqual">
      <formula>1185</formula>
    </cfRule>
  </conditionalFormatting>
  <conditionalFormatting sqref="AB11:AB34">
    <cfRule type="cellIs" dxfId="269" priority="25" operator="between">
      <formula>0.1</formula>
      <formula>1184</formula>
    </cfRule>
  </conditionalFormatting>
  <conditionalFormatting sqref="AN11:AN35 AO11:AO34">
    <cfRule type="cellIs" dxfId="268" priority="23" operator="equal">
      <formula>0</formula>
    </cfRule>
  </conditionalFormatting>
  <conditionalFormatting sqref="AN11:AN35 AO11:AO34">
    <cfRule type="cellIs" dxfId="267" priority="22" operator="greaterThan">
      <formula>1179</formula>
    </cfRule>
  </conditionalFormatting>
  <conditionalFormatting sqref="AN11:AN35 AO11:AO34">
    <cfRule type="cellIs" dxfId="266" priority="21" operator="greaterThan">
      <formula>99</formula>
    </cfRule>
  </conditionalFormatting>
  <conditionalFormatting sqref="AN11:AN35 AO11:AO34">
    <cfRule type="cellIs" dxfId="265" priority="20" operator="greaterThan">
      <formula>0.99</formula>
    </cfRule>
  </conditionalFormatting>
  <conditionalFormatting sqref="AQ11:AQ34">
    <cfRule type="cellIs" dxfId="264" priority="19" operator="equal">
      <formula>0</formula>
    </cfRule>
  </conditionalFormatting>
  <conditionalFormatting sqref="AQ11:AQ34">
    <cfRule type="cellIs" dxfId="263" priority="18" operator="greaterThan">
      <formula>1179</formula>
    </cfRule>
  </conditionalFormatting>
  <conditionalFormatting sqref="AQ11:AQ34">
    <cfRule type="cellIs" dxfId="262" priority="17" operator="greaterThan">
      <formula>99</formula>
    </cfRule>
  </conditionalFormatting>
  <conditionalFormatting sqref="AQ11:AQ34">
    <cfRule type="cellIs" dxfId="261" priority="16" operator="greaterThan">
      <formula>0.99</formula>
    </cfRule>
  </conditionalFormatting>
  <conditionalFormatting sqref="Z11:Z34">
    <cfRule type="containsText" dxfId="260" priority="12" operator="containsText" text="N/A">
      <formula>NOT(ISERROR(SEARCH("N/A",Z11)))</formula>
    </cfRule>
    <cfRule type="cellIs" dxfId="259" priority="15" operator="equal">
      <formula>0</formula>
    </cfRule>
  </conditionalFormatting>
  <conditionalFormatting sqref="Z11:Z34">
    <cfRule type="cellIs" dxfId="258" priority="14" operator="greaterThanOrEqual">
      <formula>1185</formula>
    </cfRule>
  </conditionalFormatting>
  <conditionalFormatting sqref="Z11:Z34">
    <cfRule type="cellIs" dxfId="257" priority="13" operator="between">
      <formula>0.1</formula>
      <formula>1184</formula>
    </cfRule>
  </conditionalFormatting>
  <conditionalFormatting sqref="AJ11:AN35">
    <cfRule type="cellIs" dxfId="256" priority="11" operator="equal">
      <formula>0</formula>
    </cfRule>
  </conditionalFormatting>
  <conditionalFormatting sqref="AJ11:AN35">
    <cfRule type="cellIs" dxfId="255" priority="10" operator="greaterThan">
      <formula>1179</formula>
    </cfRule>
  </conditionalFormatting>
  <conditionalFormatting sqref="AJ11:AN35">
    <cfRule type="cellIs" dxfId="254" priority="9" operator="greaterThan">
      <formula>99</formula>
    </cfRule>
  </conditionalFormatting>
  <conditionalFormatting sqref="AJ11:AN35">
    <cfRule type="cellIs" dxfId="253" priority="8" operator="greaterThan">
      <formula>0.99</formula>
    </cfRule>
  </conditionalFormatting>
  <conditionalFormatting sqref="AP11:AP34">
    <cfRule type="cellIs" dxfId="252" priority="7" operator="equal">
      <formula>0</formula>
    </cfRule>
  </conditionalFormatting>
  <conditionalFormatting sqref="AP11:AP34">
    <cfRule type="cellIs" dxfId="251" priority="6" operator="greaterThan">
      <formula>1179</formula>
    </cfRule>
  </conditionalFormatting>
  <conditionalFormatting sqref="AP11:AP34">
    <cfRule type="cellIs" dxfId="250" priority="5" operator="greaterThan">
      <formula>99</formula>
    </cfRule>
  </conditionalFormatting>
  <conditionalFormatting sqref="AP11:AP34">
    <cfRule type="cellIs" dxfId="249" priority="4" operator="greaterThan">
      <formula>0.99</formula>
    </cfRule>
  </conditionalFormatting>
  <conditionalFormatting sqref="AH32:AH34">
    <cfRule type="cellIs" dxfId="248" priority="2" operator="greaterThan">
      <formula>$AH$8</formula>
    </cfRule>
    <cfRule type="cellIs" dxfId="247" priority="3" operator="greaterThan">
      <formula>$AH$8</formula>
    </cfRule>
  </conditionalFormatting>
  <conditionalFormatting sqref="AI11:AI34">
    <cfRule type="cellIs" dxfId="246" priority="1" operator="greaterThan">
      <formula>$AI$8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5"/>
  <sheetViews>
    <sheetView topLeftCell="Z18" zoomScaleNormal="100" workbookViewId="0">
      <selection activeCell="B51" sqref="B51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128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128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200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9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97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42455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25968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201" t="s">
        <v>51</v>
      </c>
      <c r="V9" s="201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99" t="s">
        <v>55</v>
      </c>
      <c r="AG9" s="199" t="s">
        <v>56</v>
      </c>
      <c r="AH9" s="247" t="s">
        <v>57</v>
      </c>
      <c r="AI9" s="262" t="s">
        <v>58</v>
      </c>
      <c r="AJ9" s="201" t="s">
        <v>59</v>
      </c>
      <c r="AK9" s="201" t="s">
        <v>60</v>
      </c>
      <c r="AL9" s="201" t="s">
        <v>61</v>
      </c>
      <c r="AM9" s="201" t="s">
        <v>62</v>
      </c>
      <c r="AN9" s="201" t="s">
        <v>63</v>
      </c>
      <c r="AO9" s="201" t="s">
        <v>64</v>
      </c>
      <c r="AP9" s="201" t="s">
        <v>65</v>
      </c>
      <c r="AQ9" s="245" t="s">
        <v>66</v>
      </c>
      <c r="AR9" s="201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1" t="s">
        <v>72</v>
      </c>
      <c r="C10" s="201" t="s">
        <v>73</v>
      </c>
      <c r="D10" s="201" t="s">
        <v>74</v>
      </c>
      <c r="E10" s="201" t="s">
        <v>75</v>
      </c>
      <c r="F10" s="201" t="s">
        <v>74</v>
      </c>
      <c r="G10" s="201" t="s">
        <v>75</v>
      </c>
      <c r="H10" s="241"/>
      <c r="I10" s="201" t="s">
        <v>75</v>
      </c>
      <c r="J10" s="201" t="s">
        <v>75</v>
      </c>
      <c r="K10" s="201" t="s">
        <v>75</v>
      </c>
      <c r="L10" s="28" t="s">
        <v>29</v>
      </c>
      <c r="M10" s="244"/>
      <c r="N10" s="28" t="s">
        <v>29</v>
      </c>
      <c r="O10" s="246"/>
      <c r="P10" s="246"/>
      <c r="Q10" s="1">
        <f>'MAR 25'!Q34</f>
        <v>75681011</v>
      </c>
      <c r="R10" s="255"/>
      <c r="S10" s="256"/>
      <c r="T10" s="257"/>
      <c r="U10" s="201" t="s">
        <v>75</v>
      </c>
      <c r="V10" s="201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25'!$AG$34</f>
        <v>45116164</v>
      </c>
      <c r="AH10" s="247"/>
      <c r="AI10" s="263"/>
      <c r="AJ10" s="201" t="s">
        <v>84</v>
      </c>
      <c r="AK10" s="201" t="s">
        <v>84</v>
      </c>
      <c r="AL10" s="201" t="s">
        <v>84</v>
      </c>
      <c r="AM10" s="201" t="s">
        <v>84</v>
      </c>
      <c r="AN10" s="201" t="s">
        <v>84</v>
      </c>
      <c r="AO10" s="201" t="s">
        <v>84</v>
      </c>
      <c r="AP10" s="1">
        <f>'MAR 25'!$AP$34</f>
        <v>10514184</v>
      </c>
      <c r="AQ10" s="246"/>
      <c r="AR10" s="198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12</v>
      </c>
      <c r="E11" s="41">
        <f t="shared" ref="E11:E34" si="0">D11/1.42</f>
        <v>8.4507042253521139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124</v>
      </c>
      <c r="P11" s="111">
        <v>91</v>
      </c>
      <c r="Q11" s="111">
        <v>75684975</v>
      </c>
      <c r="R11" s="46">
        <f>IF(ISBLANK(Q11),"-",Q11-Q10)</f>
        <v>3964</v>
      </c>
      <c r="S11" s="47">
        <f>R11*24/1000</f>
        <v>95.135999999999996</v>
      </c>
      <c r="T11" s="47">
        <f>R11/1000</f>
        <v>3.964</v>
      </c>
      <c r="U11" s="112">
        <v>8</v>
      </c>
      <c r="V11" s="112">
        <f t="shared" ref="V11:V34" si="1">U11</f>
        <v>8</v>
      </c>
      <c r="W11" s="113" t="s">
        <v>124</v>
      </c>
      <c r="X11" s="115">
        <v>0</v>
      </c>
      <c r="Y11" s="115">
        <v>0</v>
      </c>
      <c r="Z11" s="115">
        <v>946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45116868</v>
      </c>
      <c r="AH11" s="49">
        <f>IF(ISBLANK(AG11),"-",AG11-AG10)</f>
        <v>704</v>
      </c>
      <c r="AI11" s="50">
        <f>AH11/T11</f>
        <v>177.59838546922302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0.45</v>
      </c>
      <c r="AP11" s="115">
        <v>10515301</v>
      </c>
      <c r="AQ11" s="115">
        <f t="shared" ref="AQ11:AQ34" si="2">AP11-AP10</f>
        <v>1117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13</v>
      </c>
      <c r="E12" s="41">
        <f t="shared" si="0"/>
        <v>9.1549295774647899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123</v>
      </c>
      <c r="P12" s="111">
        <v>87</v>
      </c>
      <c r="Q12" s="111">
        <v>75688859</v>
      </c>
      <c r="R12" s="46">
        <f t="shared" ref="R12:R34" si="5">IF(ISBLANK(Q12),"-",Q12-Q11)</f>
        <v>3884</v>
      </c>
      <c r="S12" s="47">
        <f t="shared" ref="S12:S34" si="6">R12*24/1000</f>
        <v>93.215999999999994</v>
      </c>
      <c r="T12" s="47">
        <f t="shared" ref="T12:T34" si="7">R12/1000</f>
        <v>3.8839999999999999</v>
      </c>
      <c r="U12" s="112">
        <v>9.1999999999999993</v>
      </c>
      <c r="V12" s="112">
        <f t="shared" si="1"/>
        <v>9.1999999999999993</v>
      </c>
      <c r="W12" s="113" t="s">
        <v>124</v>
      </c>
      <c r="X12" s="115">
        <v>0</v>
      </c>
      <c r="Y12" s="115">
        <v>0</v>
      </c>
      <c r="Z12" s="115">
        <v>916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45117540</v>
      </c>
      <c r="AH12" s="49">
        <f>IF(ISBLANK(AG12),"-",AG12-AG11)</f>
        <v>672</v>
      </c>
      <c r="AI12" s="50">
        <f t="shared" ref="AI12:AI34" si="8">AH12/T12</f>
        <v>173.01750772399589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0.45</v>
      </c>
      <c r="AP12" s="115">
        <v>10516484</v>
      </c>
      <c r="AQ12" s="115">
        <f t="shared" si="2"/>
        <v>1183</v>
      </c>
      <c r="AR12" s="118">
        <v>1.1000000000000001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18</v>
      </c>
      <c r="E13" s="41">
        <f t="shared" si="0"/>
        <v>12.67605633802817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94</v>
      </c>
      <c r="P13" s="111">
        <v>95</v>
      </c>
      <c r="Q13" s="111">
        <v>75692759</v>
      </c>
      <c r="R13" s="46">
        <f t="shared" si="5"/>
        <v>3900</v>
      </c>
      <c r="S13" s="47">
        <f t="shared" si="6"/>
        <v>93.6</v>
      </c>
      <c r="T13" s="47">
        <f t="shared" si="7"/>
        <v>3.9</v>
      </c>
      <c r="U13" s="112">
        <v>9.5</v>
      </c>
      <c r="V13" s="112">
        <f t="shared" si="1"/>
        <v>9.5</v>
      </c>
      <c r="W13" s="113" t="s">
        <v>124</v>
      </c>
      <c r="X13" s="115">
        <v>0</v>
      </c>
      <c r="Y13" s="115">
        <v>0</v>
      </c>
      <c r="Z13" s="115">
        <v>887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45118196</v>
      </c>
      <c r="AH13" s="49">
        <f>IF(ISBLANK(AG13),"-",AG13-AG12)</f>
        <v>656</v>
      </c>
      <c r="AI13" s="50">
        <f t="shared" si="8"/>
        <v>168.2051282051282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0.45</v>
      </c>
      <c r="AP13" s="115">
        <v>10516651</v>
      </c>
      <c r="AQ13" s="115">
        <f t="shared" si="2"/>
        <v>167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17</v>
      </c>
      <c r="E14" s="41">
        <f t="shared" si="0"/>
        <v>11.971830985915494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92</v>
      </c>
      <c r="P14" s="111">
        <v>90</v>
      </c>
      <c r="Q14" s="111">
        <v>75696502</v>
      </c>
      <c r="R14" s="46">
        <f t="shared" si="5"/>
        <v>3743</v>
      </c>
      <c r="S14" s="47">
        <f t="shared" si="6"/>
        <v>89.831999999999994</v>
      </c>
      <c r="T14" s="47">
        <f t="shared" si="7"/>
        <v>3.7429999999999999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887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45118840</v>
      </c>
      <c r="AH14" s="49">
        <f t="shared" ref="AH14:AH34" si="9">IF(ISBLANK(AG14),"-",AG14-AG13)</f>
        <v>644</v>
      </c>
      <c r="AI14" s="50">
        <f t="shared" si="8"/>
        <v>172.05450173657493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</v>
      </c>
      <c r="AP14" s="115">
        <v>10516651</v>
      </c>
      <c r="AQ14" s="115">
        <f t="shared" si="2"/>
        <v>0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24</v>
      </c>
      <c r="E15" s="41">
        <f t="shared" si="0"/>
        <v>16.901408450704228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104</v>
      </c>
      <c r="P15" s="111">
        <v>102</v>
      </c>
      <c r="Q15" s="111">
        <v>75700225</v>
      </c>
      <c r="R15" s="46">
        <f t="shared" si="5"/>
        <v>3723</v>
      </c>
      <c r="S15" s="47">
        <f t="shared" si="6"/>
        <v>89.352000000000004</v>
      </c>
      <c r="T15" s="47">
        <f t="shared" si="7"/>
        <v>3.7229999999999999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887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45119480</v>
      </c>
      <c r="AH15" s="49">
        <f t="shared" si="9"/>
        <v>640</v>
      </c>
      <c r="AI15" s="50">
        <f t="shared" si="8"/>
        <v>171.90437818963201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</v>
      </c>
      <c r="AP15" s="115">
        <v>10516651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20</v>
      </c>
      <c r="E16" s="41">
        <f t="shared" si="0"/>
        <v>14.084507042253522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119</v>
      </c>
      <c r="P16" s="111">
        <v>113</v>
      </c>
      <c r="Q16" s="111">
        <v>75704912</v>
      </c>
      <c r="R16" s="46">
        <f t="shared" si="5"/>
        <v>4687</v>
      </c>
      <c r="S16" s="47">
        <f t="shared" si="6"/>
        <v>112.488</v>
      </c>
      <c r="T16" s="47">
        <f t="shared" si="7"/>
        <v>4.6870000000000003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1048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45120196</v>
      </c>
      <c r="AH16" s="49">
        <f t="shared" si="9"/>
        <v>716</v>
      </c>
      <c r="AI16" s="50">
        <f t="shared" si="8"/>
        <v>152.76296138254747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10516651</v>
      </c>
      <c r="AQ16" s="115">
        <v>0</v>
      </c>
      <c r="AR16" s="53">
        <v>1.23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10</v>
      </c>
      <c r="E17" s="41">
        <f t="shared" si="0"/>
        <v>7.042253521126761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143</v>
      </c>
      <c r="P17" s="111">
        <v>139</v>
      </c>
      <c r="Q17" s="111">
        <v>75710461</v>
      </c>
      <c r="R17" s="46">
        <f t="shared" si="5"/>
        <v>5549</v>
      </c>
      <c r="S17" s="47">
        <f t="shared" si="6"/>
        <v>133.17599999999999</v>
      </c>
      <c r="T17" s="47">
        <f t="shared" si="7"/>
        <v>5.5490000000000004</v>
      </c>
      <c r="U17" s="112">
        <v>9.5</v>
      </c>
      <c r="V17" s="112">
        <f t="shared" si="1"/>
        <v>9.5</v>
      </c>
      <c r="W17" s="113" t="s">
        <v>231</v>
      </c>
      <c r="X17" s="115">
        <v>0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45121348</v>
      </c>
      <c r="AH17" s="49">
        <f t="shared" si="9"/>
        <v>1152</v>
      </c>
      <c r="AI17" s="50">
        <f t="shared" si="8"/>
        <v>207.6049738691656</v>
      </c>
      <c r="AJ17" s="98">
        <v>0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10516651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10</v>
      </c>
      <c r="E18" s="41">
        <f t="shared" si="0"/>
        <v>7.042253521126761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143</v>
      </c>
      <c r="P18" s="111">
        <v>147</v>
      </c>
      <c r="Q18" s="111">
        <v>75716487</v>
      </c>
      <c r="R18" s="46">
        <f t="shared" si="5"/>
        <v>6026</v>
      </c>
      <c r="S18" s="47">
        <f t="shared" si="6"/>
        <v>144.624</v>
      </c>
      <c r="T18" s="47">
        <f t="shared" si="7"/>
        <v>6.0259999999999998</v>
      </c>
      <c r="U18" s="112">
        <v>9.3000000000000007</v>
      </c>
      <c r="V18" s="112">
        <f t="shared" si="1"/>
        <v>9.3000000000000007</v>
      </c>
      <c r="W18" s="113" t="s">
        <v>231</v>
      </c>
      <c r="X18" s="115">
        <v>995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45122668</v>
      </c>
      <c r="AH18" s="49">
        <f t="shared" si="9"/>
        <v>1320</v>
      </c>
      <c r="AI18" s="50">
        <f t="shared" si="8"/>
        <v>219.05077995353469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10516651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9</v>
      </c>
      <c r="E19" s="41">
        <f t="shared" si="0"/>
        <v>6.3380281690140849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141</v>
      </c>
      <c r="P19" s="111">
        <v>149</v>
      </c>
      <c r="Q19" s="111">
        <v>75722714</v>
      </c>
      <c r="R19" s="46">
        <f t="shared" si="5"/>
        <v>6227</v>
      </c>
      <c r="S19" s="47">
        <f t="shared" si="6"/>
        <v>149.44800000000001</v>
      </c>
      <c r="T19" s="47">
        <f t="shared" si="7"/>
        <v>6.2270000000000003</v>
      </c>
      <c r="U19" s="112">
        <v>8.9</v>
      </c>
      <c r="V19" s="112">
        <f t="shared" si="1"/>
        <v>8.9</v>
      </c>
      <c r="W19" s="113" t="s">
        <v>231</v>
      </c>
      <c r="X19" s="115">
        <v>1048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45124036</v>
      </c>
      <c r="AH19" s="49">
        <f t="shared" si="9"/>
        <v>1368</v>
      </c>
      <c r="AI19" s="50">
        <f t="shared" si="8"/>
        <v>219.6884535089128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10516651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9</v>
      </c>
      <c r="E20" s="41">
        <f t="shared" si="0"/>
        <v>6.3380281690140849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140</v>
      </c>
      <c r="P20" s="111">
        <v>150</v>
      </c>
      <c r="Q20" s="111">
        <v>75728956</v>
      </c>
      <c r="R20" s="46">
        <f t="shared" si="5"/>
        <v>6242</v>
      </c>
      <c r="S20" s="47">
        <f t="shared" si="6"/>
        <v>149.80799999999999</v>
      </c>
      <c r="T20" s="47">
        <f t="shared" si="7"/>
        <v>6.242</v>
      </c>
      <c r="U20" s="112">
        <v>8.4</v>
      </c>
      <c r="V20" s="112">
        <f t="shared" si="1"/>
        <v>8.4</v>
      </c>
      <c r="W20" s="113" t="s">
        <v>130</v>
      </c>
      <c r="X20" s="115">
        <v>1047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45125420</v>
      </c>
      <c r="AH20" s="49">
        <f t="shared" si="9"/>
        <v>1384</v>
      </c>
      <c r="AI20" s="50">
        <f t="shared" si="8"/>
        <v>221.72380647228454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10516651</v>
      </c>
      <c r="AQ20" s="115">
        <f t="shared" si="2"/>
        <v>0</v>
      </c>
      <c r="AR20" s="53">
        <v>1.24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8</v>
      </c>
      <c r="E21" s="41">
        <f t="shared" si="0"/>
        <v>5.6338028169014089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141</v>
      </c>
      <c r="P21" s="111">
        <v>149</v>
      </c>
      <c r="Q21" s="111">
        <v>75735292</v>
      </c>
      <c r="R21" s="46">
        <f t="shared" si="5"/>
        <v>6336</v>
      </c>
      <c r="S21" s="47">
        <f t="shared" si="6"/>
        <v>152.06399999999999</v>
      </c>
      <c r="T21" s="47">
        <f t="shared" si="7"/>
        <v>6.3360000000000003</v>
      </c>
      <c r="U21" s="112">
        <v>7.8</v>
      </c>
      <c r="V21" s="112">
        <f t="shared" si="1"/>
        <v>7.8</v>
      </c>
      <c r="W21" s="113" t="s">
        <v>130</v>
      </c>
      <c r="X21" s="115">
        <v>1047</v>
      </c>
      <c r="Y21" s="115">
        <v>0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45126820</v>
      </c>
      <c r="AH21" s="49">
        <f t="shared" si="9"/>
        <v>1400</v>
      </c>
      <c r="AI21" s="50">
        <f t="shared" si="8"/>
        <v>220.95959595959596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10516651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9</v>
      </c>
      <c r="E22" s="41">
        <f t="shared" si="0"/>
        <v>6.3380281690140849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138</v>
      </c>
      <c r="P22" s="111">
        <v>151</v>
      </c>
      <c r="Q22" s="111">
        <v>75741503</v>
      </c>
      <c r="R22" s="46">
        <f t="shared" si="5"/>
        <v>6211</v>
      </c>
      <c r="S22" s="47">
        <f t="shared" si="6"/>
        <v>149.06399999999999</v>
      </c>
      <c r="T22" s="47">
        <f t="shared" si="7"/>
        <v>6.2110000000000003</v>
      </c>
      <c r="U22" s="112">
        <v>7.4</v>
      </c>
      <c r="V22" s="112">
        <f t="shared" si="1"/>
        <v>7.4</v>
      </c>
      <c r="W22" s="113" t="s">
        <v>130</v>
      </c>
      <c r="X22" s="115">
        <v>1046</v>
      </c>
      <c r="Y22" s="115">
        <v>0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45128192</v>
      </c>
      <c r="AH22" s="49">
        <f t="shared" si="9"/>
        <v>1372</v>
      </c>
      <c r="AI22" s="50">
        <f t="shared" si="8"/>
        <v>220.89840605377555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10516651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7</v>
      </c>
      <c r="E23" s="41">
        <f t="shared" si="0"/>
        <v>4.9295774647887329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137</v>
      </c>
      <c r="P23" s="111">
        <v>144</v>
      </c>
      <c r="Q23" s="111">
        <v>75747516</v>
      </c>
      <c r="R23" s="46">
        <f t="shared" si="5"/>
        <v>6013</v>
      </c>
      <c r="S23" s="47">
        <f t="shared" si="6"/>
        <v>144.31200000000001</v>
      </c>
      <c r="T23" s="47">
        <f t="shared" si="7"/>
        <v>6.0129999999999999</v>
      </c>
      <c r="U23" s="112">
        <v>7</v>
      </c>
      <c r="V23" s="112">
        <f t="shared" si="1"/>
        <v>7</v>
      </c>
      <c r="W23" s="113" t="s">
        <v>130</v>
      </c>
      <c r="X23" s="115">
        <v>1016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45129540</v>
      </c>
      <c r="AH23" s="49">
        <f t="shared" si="9"/>
        <v>1348</v>
      </c>
      <c r="AI23" s="50">
        <f t="shared" si="8"/>
        <v>224.1809412938633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10516651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6</v>
      </c>
      <c r="E24" s="41">
        <f t="shared" si="0"/>
        <v>4.2253521126760569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136</v>
      </c>
      <c r="P24" s="111">
        <v>139</v>
      </c>
      <c r="Q24" s="111">
        <v>75753277</v>
      </c>
      <c r="R24" s="46">
        <f t="shared" si="5"/>
        <v>5761</v>
      </c>
      <c r="S24" s="47">
        <f t="shared" si="6"/>
        <v>138.26400000000001</v>
      </c>
      <c r="T24" s="47">
        <f t="shared" si="7"/>
        <v>5.7610000000000001</v>
      </c>
      <c r="U24" s="112">
        <v>6.6</v>
      </c>
      <c r="V24" s="112">
        <f t="shared" si="1"/>
        <v>6.6</v>
      </c>
      <c r="W24" s="113" t="s">
        <v>130</v>
      </c>
      <c r="X24" s="115">
        <v>1006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45130856</v>
      </c>
      <c r="AH24" s="49">
        <f>IF(ISBLANK(AG24),"-",AG24-AG23)</f>
        <v>1316</v>
      </c>
      <c r="AI24" s="50">
        <f t="shared" si="8"/>
        <v>228.4325637910085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10516651</v>
      </c>
      <c r="AQ24" s="115">
        <f t="shared" si="2"/>
        <v>0</v>
      </c>
      <c r="AR24" s="53">
        <v>1.18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6</v>
      </c>
      <c r="E25" s="41">
        <f t="shared" si="0"/>
        <v>4.2253521126760569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135</v>
      </c>
      <c r="P25" s="111">
        <v>139</v>
      </c>
      <c r="Q25" s="111">
        <v>75759075</v>
      </c>
      <c r="R25" s="46">
        <f t="shared" si="5"/>
        <v>5798</v>
      </c>
      <c r="S25" s="47">
        <f t="shared" si="6"/>
        <v>139.15199999999999</v>
      </c>
      <c r="T25" s="47">
        <f t="shared" si="7"/>
        <v>5.798</v>
      </c>
      <c r="U25" s="112">
        <v>6.3</v>
      </c>
      <c r="V25" s="112">
        <f t="shared" si="1"/>
        <v>6.3</v>
      </c>
      <c r="W25" s="113" t="s">
        <v>130</v>
      </c>
      <c r="X25" s="115">
        <v>1006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45132144</v>
      </c>
      <c r="AH25" s="49">
        <f t="shared" si="9"/>
        <v>1288</v>
      </c>
      <c r="AI25" s="50">
        <f t="shared" si="8"/>
        <v>222.14556743704725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10516651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6</v>
      </c>
      <c r="E26" s="41">
        <f t="shared" si="0"/>
        <v>4.2253521126760569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132</v>
      </c>
      <c r="P26" s="111">
        <v>137</v>
      </c>
      <c r="Q26" s="111">
        <v>75764881</v>
      </c>
      <c r="R26" s="46">
        <f t="shared" si="5"/>
        <v>5806</v>
      </c>
      <c r="S26" s="47">
        <f t="shared" si="6"/>
        <v>139.34399999999999</v>
      </c>
      <c r="T26" s="47">
        <f t="shared" si="7"/>
        <v>5.806</v>
      </c>
      <c r="U26" s="112">
        <v>6.1</v>
      </c>
      <c r="V26" s="112">
        <f t="shared" si="1"/>
        <v>6.1</v>
      </c>
      <c r="W26" s="113" t="s">
        <v>130</v>
      </c>
      <c r="X26" s="115">
        <v>1006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45133516</v>
      </c>
      <c r="AH26" s="49">
        <f t="shared" si="9"/>
        <v>1372</v>
      </c>
      <c r="AI26" s="50">
        <f t="shared" si="8"/>
        <v>236.30726834309334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10516651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6</v>
      </c>
      <c r="E27" s="41">
        <f t="shared" si="0"/>
        <v>4.2253521126760569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134</v>
      </c>
      <c r="P27" s="111">
        <v>138</v>
      </c>
      <c r="Q27" s="111">
        <v>75770588</v>
      </c>
      <c r="R27" s="46">
        <f t="shared" si="5"/>
        <v>5707</v>
      </c>
      <c r="S27" s="47">
        <f t="shared" si="6"/>
        <v>136.96799999999999</v>
      </c>
      <c r="T27" s="47">
        <f t="shared" si="7"/>
        <v>5.7069999999999999</v>
      </c>
      <c r="U27" s="112">
        <v>5.8</v>
      </c>
      <c r="V27" s="112">
        <f t="shared" si="1"/>
        <v>5.8</v>
      </c>
      <c r="W27" s="113" t="s">
        <v>130</v>
      </c>
      <c r="X27" s="115">
        <v>1006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45134832</v>
      </c>
      <c r="AH27" s="49">
        <f t="shared" si="9"/>
        <v>1316</v>
      </c>
      <c r="AI27" s="50">
        <f t="shared" si="8"/>
        <v>230.59400735938323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10516651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5</v>
      </c>
      <c r="E28" s="41">
        <f t="shared" si="0"/>
        <v>3.5211267605633805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132</v>
      </c>
      <c r="P28" s="111">
        <v>131</v>
      </c>
      <c r="Q28" s="111">
        <v>75776288</v>
      </c>
      <c r="R28" s="46">
        <f t="shared" si="5"/>
        <v>5700</v>
      </c>
      <c r="S28" s="47">
        <f t="shared" si="6"/>
        <v>136.80000000000001</v>
      </c>
      <c r="T28" s="47">
        <f t="shared" si="7"/>
        <v>5.7</v>
      </c>
      <c r="U28" s="112">
        <v>5.5</v>
      </c>
      <c r="V28" s="112">
        <f t="shared" si="1"/>
        <v>5.5</v>
      </c>
      <c r="W28" s="113" t="s">
        <v>130</v>
      </c>
      <c r="X28" s="115">
        <v>1006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45136152</v>
      </c>
      <c r="AH28" s="49">
        <f t="shared" si="9"/>
        <v>1320</v>
      </c>
      <c r="AI28" s="50">
        <f t="shared" si="8"/>
        <v>231.57894736842104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10516651</v>
      </c>
      <c r="AQ28" s="115">
        <f t="shared" si="2"/>
        <v>0</v>
      </c>
      <c r="AR28" s="53">
        <v>1.1299999999999999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5</v>
      </c>
      <c r="E29" s="41">
        <f t="shared" si="0"/>
        <v>3.5211267605633805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126</v>
      </c>
      <c r="P29" s="111">
        <v>131</v>
      </c>
      <c r="Q29" s="111">
        <v>75781933</v>
      </c>
      <c r="R29" s="46">
        <f t="shared" si="5"/>
        <v>5645</v>
      </c>
      <c r="S29" s="47">
        <f t="shared" si="6"/>
        <v>135.47999999999999</v>
      </c>
      <c r="T29" s="47">
        <f t="shared" si="7"/>
        <v>5.6449999999999996</v>
      </c>
      <c r="U29" s="112">
        <v>5.3</v>
      </c>
      <c r="V29" s="112">
        <f t="shared" si="1"/>
        <v>5.3</v>
      </c>
      <c r="W29" s="113" t="s">
        <v>130</v>
      </c>
      <c r="X29" s="115">
        <v>1006</v>
      </c>
      <c r="Y29" s="115">
        <v>0</v>
      </c>
      <c r="Z29" s="115">
        <v>1126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45137456</v>
      </c>
      <c r="AH29" s="49">
        <f t="shared" si="9"/>
        <v>1304</v>
      </c>
      <c r="AI29" s="50">
        <f t="shared" si="8"/>
        <v>231.00088573959258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10516651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8</v>
      </c>
      <c r="E30" s="41">
        <f t="shared" si="0"/>
        <v>5.6338028169014089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118</v>
      </c>
      <c r="P30" s="111">
        <v>130</v>
      </c>
      <c r="Q30" s="111">
        <v>75787342</v>
      </c>
      <c r="R30" s="46">
        <f t="shared" si="5"/>
        <v>5409</v>
      </c>
      <c r="S30" s="47">
        <f t="shared" si="6"/>
        <v>129.816</v>
      </c>
      <c r="T30" s="47">
        <f t="shared" si="7"/>
        <v>5.4089999999999998</v>
      </c>
      <c r="U30" s="112">
        <v>4.7</v>
      </c>
      <c r="V30" s="112">
        <f t="shared" si="1"/>
        <v>4.7</v>
      </c>
      <c r="W30" s="113" t="s">
        <v>135</v>
      </c>
      <c r="X30" s="115">
        <v>1027</v>
      </c>
      <c r="Y30" s="115">
        <v>0</v>
      </c>
      <c r="Z30" s="115">
        <v>0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45138516</v>
      </c>
      <c r="AH30" s="49">
        <f t="shared" si="9"/>
        <v>1060</v>
      </c>
      <c r="AI30" s="50">
        <f t="shared" si="8"/>
        <v>195.96968016269182</v>
      </c>
      <c r="AJ30" s="98">
        <v>1</v>
      </c>
      <c r="AK30" s="98">
        <v>0</v>
      </c>
      <c r="AL30" s="98">
        <v>0</v>
      </c>
      <c r="AM30" s="98">
        <v>1</v>
      </c>
      <c r="AN30" s="98">
        <v>1</v>
      </c>
      <c r="AO30" s="98">
        <v>0</v>
      </c>
      <c r="AP30" s="115">
        <v>10516651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9</v>
      </c>
      <c r="E31" s="41">
        <f t="shared" si="0"/>
        <v>6.3380281690140849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121</v>
      </c>
      <c r="P31" s="111">
        <v>127</v>
      </c>
      <c r="Q31" s="111">
        <v>75792784</v>
      </c>
      <c r="R31" s="46">
        <f t="shared" si="5"/>
        <v>5442</v>
      </c>
      <c r="S31" s="47">
        <f t="shared" si="6"/>
        <v>130.608</v>
      </c>
      <c r="T31" s="47">
        <f t="shared" si="7"/>
        <v>5.4420000000000002</v>
      </c>
      <c r="U31" s="112">
        <v>4.2</v>
      </c>
      <c r="V31" s="112">
        <f t="shared" si="1"/>
        <v>4.2</v>
      </c>
      <c r="W31" s="113" t="s">
        <v>135</v>
      </c>
      <c r="X31" s="115">
        <v>1016</v>
      </c>
      <c r="Y31" s="115">
        <v>0</v>
      </c>
      <c r="Z31" s="115">
        <v>0</v>
      </c>
      <c r="AA31" s="115">
        <v>1185</v>
      </c>
      <c r="AB31" s="115">
        <v>1187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45139564</v>
      </c>
      <c r="AH31" s="49">
        <f t="shared" si="9"/>
        <v>1048</v>
      </c>
      <c r="AI31" s="50">
        <f t="shared" si="8"/>
        <v>192.57625872840867</v>
      </c>
      <c r="AJ31" s="98">
        <v>1</v>
      </c>
      <c r="AK31" s="98">
        <v>0</v>
      </c>
      <c r="AL31" s="98">
        <v>0</v>
      </c>
      <c r="AM31" s="98">
        <v>1</v>
      </c>
      <c r="AN31" s="98">
        <v>1</v>
      </c>
      <c r="AO31" s="98">
        <v>0</v>
      </c>
      <c r="AP31" s="115">
        <v>10516651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11</v>
      </c>
      <c r="E32" s="41">
        <f t="shared" si="0"/>
        <v>7.746478873239437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123</v>
      </c>
      <c r="P32" s="111">
        <v>129</v>
      </c>
      <c r="Q32" s="111">
        <v>75798018</v>
      </c>
      <c r="R32" s="46">
        <f t="shared" si="5"/>
        <v>5234</v>
      </c>
      <c r="S32" s="47">
        <f t="shared" si="6"/>
        <v>125.616</v>
      </c>
      <c r="T32" s="47">
        <f t="shared" si="7"/>
        <v>5.234</v>
      </c>
      <c r="U32" s="112">
        <v>3.7</v>
      </c>
      <c r="V32" s="112">
        <f t="shared" si="1"/>
        <v>3.7</v>
      </c>
      <c r="W32" s="113" t="s">
        <v>135</v>
      </c>
      <c r="X32" s="115">
        <v>1006</v>
      </c>
      <c r="Y32" s="115">
        <v>0</v>
      </c>
      <c r="Z32" s="115">
        <v>0</v>
      </c>
      <c r="AA32" s="115">
        <v>1185</v>
      </c>
      <c r="AB32" s="115">
        <v>1187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45140580</v>
      </c>
      <c r="AH32" s="49">
        <f t="shared" si="9"/>
        <v>1016</v>
      </c>
      <c r="AI32" s="50">
        <f t="shared" si="8"/>
        <v>194.11539931218954</v>
      </c>
      <c r="AJ32" s="98">
        <v>1</v>
      </c>
      <c r="AK32" s="98">
        <v>0</v>
      </c>
      <c r="AL32" s="98">
        <v>0</v>
      </c>
      <c r="AM32" s="98">
        <v>1</v>
      </c>
      <c r="AN32" s="98">
        <v>1</v>
      </c>
      <c r="AO32" s="98">
        <v>0</v>
      </c>
      <c r="AP32" s="115">
        <v>10516651</v>
      </c>
      <c r="AQ32" s="115">
        <f t="shared" si="2"/>
        <v>0</v>
      </c>
      <c r="AR32" s="53">
        <v>1.05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8</v>
      </c>
      <c r="E33" s="41">
        <f t="shared" si="0"/>
        <v>5.6338028169014089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130</v>
      </c>
      <c r="P33" s="111">
        <v>103</v>
      </c>
      <c r="Q33" s="111">
        <v>75802458</v>
      </c>
      <c r="R33" s="46">
        <f t="shared" si="5"/>
        <v>4440</v>
      </c>
      <c r="S33" s="47">
        <f t="shared" si="6"/>
        <v>106.56</v>
      </c>
      <c r="T33" s="47">
        <f t="shared" si="7"/>
        <v>4.4400000000000004</v>
      </c>
      <c r="U33" s="112">
        <v>4.7</v>
      </c>
      <c r="V33" s="112">
        <f t="shared" si="1"/>
        <v>4.7</v>
      </c>
      <c r="W33" s="113"/>
      <c r="X33" s="115">
        <v>0</v>
      </c>
      <c r="Y33" s="115">
        <v>0</v>
      </c>
      <c r="Z33" s="115">
        <v>0</v>
      </c>
      <c r="AA33" s="115">
        <v>1185</v>
      </c>
      <c r="AB33" s="115">
        <v>1037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45141364</v>
      </c>
      <c r="AH33" s="49">
        <f t="shared" si="9"/>
        <v>784</v>
      </c>
      <c r="AI33" s="50">
        <f t="shared" si="8"/>
        <v>176.57657657657657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0.4</v>
      </c>
      <c r="AP33" s="115">
        <v>10517454</v>
      </c>
      <c r="AQ33" s="115">
        <f t="shared" si="2"/>
        <v>803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10</v>
      </c>
      <c r="E34" s="41">
        <f t="shared" si="0"/>
        <v>7.042253521126761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134</v>
      </c>
      <c r="P34" s="111">
        <v>105</v>
      </c>
      <c r="Q34" s="111">
        <v>75806811</v>
      </c>
      <c r="R34" s="46">
        <f t="shared" si="5"/>
        <v>4353</v>
      </c>
      <c r="S34" s="47">
        <f t="shared" si="6"/>
        <v>104.47199999999999</v>
      </c>
      <c r="T34" s="47">
        <f t="shared" si="7"/>
        <v>4.3529999999999998</v>
      </c>
      <c r="U34" s="112">
        <v>5.8</v>
      </c>
      <c r="V34" s="112">
        <f t="shared" si="1"/>
        <v>5.8</v>
      </c>
      <c r="W34" s="113"/>
      <c r="X34" s="115">
        <v>0</v>
      </c>
      <c r="Y34" s="115">
        <v>0</v>
      </c>
      <c r="Z34" s="115">
        <v>0</v>
      </c>
      <c r="AA34" s="115">
        <v>1185</v>
      </c>
      <c r="AB34" s="115">
        <v>1037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45142132</v>
      </c>
      <c r="AH34" s="49">
        <f t="shared" si="9"/>
        <v>768</v>
      </c>
      <c r="AI34" s="50">
        <f t="shared" si="8"/>
        <v>176.43004824259134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0.4</v>
      </c>
      <c r="AP34" s="115">
        <v>10518549</v>
      </c>
      <c r="AQ34" s="115">
        <f t="shared" si="2"/>
        <v>1095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125800</v>
      </c>
      <c r="S35" s="65">
        <f>AVERAGE(S11:S34)</f>
        <v>125.80000000000001</v>
      </c>
      <c r="T35" s="65">
        <f>SUM(T11:T34)</f>
        <v>125.79999999999998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25968</v>
      </c>
      <c r="AH35" s="67">
        <f>SUM(AH11:AH34)</f>
        <v>25968</v>
      </c>
      <c r="AI35" s="68">
        <f>$AH$35/$T35</f>
        <v>206.42289348171704</v>
      </c>
      <c r="AJ35" s="98"/>
      <c r="AK35" s="98"/>
      <c r="AL35" s="98"/>
      <c r="AM35" s="98"/>
      <c r="AN35" s="98"/>
      <c r="AO35" s="69"/>
      <c r="AP35" s="70">
        <f>AP34-AP10</f>
        <v>4365</v>
      </c>
      <c r="AQ35" s="71">
        <f>SUM(AQ11:AQ34)</f>
        <v>4365</v>
      </c>
      <c r="AR35" s="72">
        <f>AVERAGE(AR11:AR34)</f>
        <v>1.155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206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185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247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206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206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145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249</v>
      </c>
      <c r="C45" s="134"/>
      <c r="D45" s="135"/>
      <c r="E45" s="134"/>
      <c r="F45" s="134"/>
      <c r="G45" s="134"/>
      <c r="H45" s="134"/>
      <c r="I45" s="134"/>
      <c r="J45" s="136"/>
      <c r="K45" s="136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265" t="s">
        <v>248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206" t="s">
        <v>138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206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144</v>
      </c>
      <c r="C49" s="202"/>
      <c r="D49" s="128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206" t="s">
        <v>141</v>
      </c>
      <c r="C50" s="202"/>
      <c r="D50" s="128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202"/>
      <c r="D51" s="128"/>
      <c r="E51" s="202"/>
      <c r="F51" s="203"/>
      <c r="G51" s="203"/>
      <c r="H51" s="203"/>
      <c r="I51" s="204"/>
      <c r="J51" s="204"/>
      <c r="K51" s="204"/>
      <c r="L51" s="204"/>
      <c r="M51" s="204"/>
      <c r="N51" s="204"/>
      <c r="O51" s="204"/>
      <c r="P51" s="204"/>
      <c r="Q51" s="126"/>
      <c r="R51" s="126"/>
      <c r="S51" s="126"/>
      <c r="T51" s="205"/>
      <c r="U51" s="205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206" t="s">
        <v>143</v>
      </c>
      <c r="C52" s="105"/>
      <c r="D52" s="176"/>
      <c r="E52" s="105"/>
      <c r="F52" s="105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174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206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50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206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206"/>
      <c r="C58" s="202"/>
      <c r="D58" s="128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49"/>
      <c r="C59" s="202"/>
      <c r="D59" s="128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A60" s="102"/>
      <c r="B60" s="149"/>
      <c r="C60" s="150"/>
      <c r="D60" s="117"/>
      <c r="E60" s="150"/>
      <c r="F60" s="150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20"/>
      <c r="U60" s="122"/>
      <c r="V60" s="79"/>
      <c r="AS60" s="97"/>
      <c r="AT60" s="97"/>
      <c r="AU60" s="97"/>
      <c r="AV60" s="97"/>
      <c r="AW60" s="97"/>
      <c r="AX60" s="97"/>
      <c r="AY60" s="97"/>
    </row>
    <row r="61" spans="1:51" x14ac:dyDescent="0.25">
      <c r="A61" s="102"/>
      <c r="B61" s="150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8"/>
      <c r="U61" s="79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99"/>
      <c r="Q70" s="99"/>
      <c r="R70" s="99"/>
      <c r="S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12"/>
      <c r="P71" s="99"/>
      <c r="Q71" s="99"/>
      <c r="R71" s="99"/>
      <c r="S71" s="99"/>
      <c r="T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U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T73" s="99"/>
      <c r="U73" s="99"/>
      <c r="AS73" s="97"/>
      <c r="AT73" s="97"/>
      <c r="AU73" s="97"/>
      <c r="AV73" s="97"/>
      <c r="AW73" s="97"/>
      <c r="AX73" s="97"/>
      <c r="AY73" s="97"/>
    </row>
    <row r="85" spans="45:51" x14ac:dyDescent="0.25">
      <c r="AS85" s="97"/>
      <c r="AT85" s="97"/>
      <c r="AU85" s="97"/>
      <c r="AV85" s="97"/>
      <c r="AW85" s="97"/>
      <c r="AX85" s="97"/>
      <c r="AY85" s="97"/>
    </row>
  </sheetData>
  <protectedRanges>
    <protectedRange sqref="S60:T61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59" name="Range2_2_1_10_1_1_1_2"/>
    <protectedRange sqref="N60:R61" name="Range2_12_1_6_1_1"/>
    <protectedRange sqref="L60:M61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0:K61" name="Range2_2_12_1_4_1_1_1_1_1_1_1_1_1_1_1_1_1_1_1"/>
    <protectedRange sqref="I60:I61" name="Range2_2_12_1_7_1_1_2_2_1_2"/>
    <protectedRange sqref="F60:H61" name="Range2_2_12_1_3_1_2_1_1_1_1_2_1_1_1_1_1_1_1_1_1_1_1"/>
    <protectedRange sqref="E60:E61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8:U58 F59:G59" name="Range2_12_5_1_1_1_2_2_1_1_1_1_1_1_1_1_1_1_1_2_1_1_1_2_1_1_1_1_1_1_1_1_1_1_1_1_1_1_1_1_2_1_1_1_1_1_1_1_1_1_2_1_1_3_1_1_1_3_1_1_1_1_1_1_1_1_1_1_1_1_1_1_1_1_1_1_1_1_1_1_2_1_1_1_1_1_1_1_1_1_1_1_2_2_1_2_1_1_1_1_1_1_1_1_1_1_1_1_1"/>
    <protectedRange sqref="S52:T57" name="Range2_12_5_1_1_2_1_1_1_2_1_1_1_1_1_1_1_1_1_1_1_1_1"/>
    <protectedRange sqref="N52:R57" name="Range2_12_1_6_1_1_2_1_1_1_2_1_1_1_1_1_1_1_1_1_1_1_1_1"/>
    <protectedRange sqref="L52:M57" name="Range2_2_12_1_7_1_1_3_1_1_1_2_1_1_1_1_1_1_1_1_1_1_1_1_1"/>
    <protectedRange sqref="J52:K57" name="Range2_2_12_1_4_1_1_1_1_1_1_1_1_1_1_1_1_1_1_1_2_1_1_1_2_1_1_1_1_1_1_1_1_1_1_1_1_1"/>
    <protectedRange sqref="I52:I57" name="Range2_2_12_1_7_1_1_2_2_1_2_2_1_1_1_2_1_1_1_1_1_1_1_1_1_1_1_1_1"/>
    <protectedRange sqref="G52:H57" name="Range2_2_12_1_3_1_2_1_1_1_1_2_1_1_1_1_1_1_1_1_1_1_1_2_1_1_1_2_1_1_1_1_1_1_1_1_1_1_1_1_1"/>
    <protectedRange sqref="F52:F57" name="Range2_2_12_1_3_1_2_1_1_1_1_2_1_1_1_1_1_1_1_1_1_1_1_2_2_1_1_2_1_1_1_1_1_1_1_1_1_1_1_1_1"/>
    <protectedRange sqref="E52:E5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S51:T51" name="Range2_12_5_1_1_3"/>
    <protectedRange sqref="R51" name="Range2_12_1_6_1_1_3"/>
    <protectedRange sqref="Q51" name="Range2_12_1_6_1_1_1_2_3_2_1_1_3_1_2"/>
    <protectedRange sqref="N51:P51" name="Range2_12_1_2_3_1_1_1_2_3_2_1_1_3_1_2"/>
    <protectedRange sqref="K51:M51" name="Range2_2_12_1_4_3_1_1_1_3_3_2_1_1_3_1_2"/>
    <protectedRange sqref="J51" name="Range2_2_12_1_4_3_1_1_1_3_2_1_2_2_1_2"/>
    <protectedRange sqref="G51:H51" name="Range2_2_12_1_3_1_2_1_1_1_2_1_1_1_1_1_1_2_1_1_1_3"/>
    <protectedRange sqref="F51" name="Range2_2_12_1_3_1_2_1_1_1_3_1_1_1_1_1_3_1_1_1_1_1_1"/>
    <protectedRange sqref="I51" name="Range2_2_12_1_4_3_1_1_1_2_1_2_1_1_3_1_1_1_1_1_1_1_2"/>
    <protectedRange sqref="F49:U49" name="Range2_12_5_1_1_1_2_2_1_1_1_1_1_1_1_1_1_1_1_2_1_1_1_2_1_1_1_1_1_1_1_1_1_1_1_1_1_1_1_1_2_1_1_1_1_1_1_1_1_1_2_1_1_3_1_1_1_3_1_1_1_1_1_1_1_1_1_1_1_1_1_1_1_1_1_1_1_1_1_1_2_1_1_1_1_1_1_1_1_1_1_1_2_2_1"/>
    <protectedRange sqref="S48:T48" name="Range2_12_5_1_1_2_1_1_1"/>
    <protectedRange sqref="N48:R48" name="Range2_12_1_6_1_1_2_1_1_1"/>
    <protectedRange sqref="L48:M48" name="Range2_2_12_1_7_1_1_3_1_1_1"/>
    <protectedRange sqref="J48:K48" name="Range2_2_12_1_4_1_1_1_1_1_1_1_1_1_1_1_1_1_1_1_2_1_1_1"/>
    <protectedRange sqref="I48" name="Range2_2_12_1_7_1_1_2_2_1_2_2_1_1_1"/>
    <protectedRange sqref="G48:H48" name="Range2_2_12_1_3_1_2_1_1_1_1_2_1_1_1_1_1_1_1_1_1_1_1_2_1_1_1"/>
    <protectedRange sqref="F48" name="Range2_2_12_1_3_1_2_1_1_1_1_2_1_1_1_1_1_1_1_1_1_1_1_2_2_1_1"/>
    <protectedRange sqref="E48" name="Range2_2_12_1_3_1_2_1_1_1_2_1_1_1_1_3_1_1_1_1_1_1_1_1_1_2_2_1_1"/>
    <protectedRange sqref="B59" name="Range2_12_5_1_1_1_1_1_2_1_1_1_1_1_1_1_1_1_1_1_1_1_1_1_1_1_1_1_1_2_1_1_1_1_1_1_1_1_1_1_1_1_1_3_1_1_1_2_1_1_1_1_1_1_1_1_1_1_1_1_2_1_1_1_1_1_1_1_1_1_1_1_1_1_1_1_1_1_1_1_1_1_1_1_1_1_1_1_1_3_1_2_1_1_1_2_2_1_2_1_1_1_1_1_1_1_1_1_1_1_1_1_1_1_1_1_1_1_2_1_1_1_1__2"/>
    <protectedRange sqref="S47:T47" name="Range2_12_5_1_1_2_1_1_1_1_1_1_1"/>
    <protectedRange sqref="N47:R47" name="Range2_12_1_6_1_1_2_1_1_1_1_1_1_1"/>
    <protectedRange sqref="L47:M47" name="Range2_2_12_1_7_1_1_3_1_1_1_1_1_1_1"/>
    <protectedRange sqref="J47:K47" name="Range2_2_12_1_4_1_1_1_1_1_1_1_1_1_1_1_1_1_1_1_2_1_1_1_1_1_1_1"/>
    <protectedRange sqref="I47" name="Range2_2_12_1_7_1_1_2_2_1_2_2_1_1_1_1_1_1_1"/>
    <protectedRange sqref="G47:H47" name="Range2_2_12_1_3_1_2_1_1_1_1_2_1_1_1_1_1_1_1_1_1_1_1_2_1_1_1_1_1_1_1"/>
    <protectedRange sqref="F47" name="Range2_2_12_1_3_1_2_1_1_1_1_2_1_1_1_1_1_1_1_1_1_1_1_2_2_1_1_1_1_1_1"/>
    <protectedRange sqref="E47" name="Range2_2_12_1_3_1_2_1_1_1_2_1_1_1_1_3_1_1_1_1_1_1_1_1_1_2_2_1_1_1_1_1_1"/>
    <protectedRange sqref="T43" name="Range2_12_5_1_1_2_1_1_1_1_1_1_1_1_1_1_1_1_1"/>
    <protectedRange sqref="S43" name="Range2_12_4_1_1_1_4_2_2_1_1_1_1_1_1_1_1_1_1_1_1_1"/>
    <protectedRange sqref="G43:H43" name="Range2_2_12_1_3_1_1_1_1_1_4_1_1_1_1_1_1_1_1_1_1_2_1_1_1_1_1_1_1_1_1"/>
    <protectedRange sqref="Q43:R43" name="Range2_12_1_6_1_1_1_1_2_1_1_1_1_1_1_1_1_1_2_1_1_1_1_1_1_1_1"/>
    <protectedRange sqref="N43:P43" name="Range2_12_1_2_3_1_1_1_1_2_1_1_1_1_1_1_1_1_1_2_1_1_1_1_1_1_1_1"/>
    <protectedRange sqref="I43:M43" name="Range2_2_12_1_4_3_1_1_1_1_2_1_1_1_1_1_1_1_1_1_2_1_1_1_1_1_1_1_1"/>
    <protectedRange sqref="F45:U45" name="Range2_12_5_1_1_1_2_2_1_1_1_1_1_1_1_1_1_1_1_2_1_1_1_2_1_1_1_1_1_1_1_1_1_1_1_1_1_1_1_1_2_1_1_1_1_1_1_1_1_1_2_1_1_3_1_1_1_3_1_1_1_1_1_1_1_1_1_1_1_1_1_1_1_1_1_1_1_1_1_1_2_1_1_1_1_1_1_1_1_1_1_1_2_2_1_1_1_1_1_1_1"/>
    <protectedRange sqref="S44:T44" name="Range2_12_5_1_1_2_1_1_1_1_1_2_1_1_1"/>
    <protectedRange sqref="N44:R44" name="Range2_12_1_6_1_1_2_1_1_1_1_1_2_1_1_1"/>
    <protectedRange sqref="L44:M44" name="Range2_2_12_1_7_1_1_3_1_1_1_1_1_2_1_1_1"/>
    <protectedRange sqref="J44:K44" name="Range2_2_12_1_4_1_1_1_1_1_1_1_1_1_1_1_1_1_1_1_2_1_1_1_1_1_2_1_1_1"/>
    <protectedRange sqref="I44" name="Range2_2_12_1_7_1_1_2_2_1_2_2_1_1_1_1_1_2_1_1_1"/>
    <protectedRange sqref="G44:H44" name="Range2_2_12_1_3_1_2_1_1_1_1_2_1_1_1_1_1_1_1_1_1_1_1_2_1_1_1_1_1_2_1_1_1"/>
    <protectedRange sqref="F44" name="Range2_2_12_1_3_1_2_1_1_1_1_2_1_1_1_1_1_1_1_1_1_1_1_2_2_1_1_1_1_2_1_1_1"/>
    <protectedRange sqref="E44" name="Range2_2_12_1_3_1_2_1_1_1_2_1_1_1_1_3_1_1_1_1_1_1_1_1_1_2_2_1_1_1_1_2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T46" name="Range2_12_5_1_1_2_2_1_1_1_1_1_1_1_1_1_1_1_1_2_1_1_1_1_1_1_1_1_1_1_1_1_1_1"/>
    <protectedRange sqref="S46" name="Range2_12_4_1_1_1_4_2_2_2_2_1_1_1_1_1_1_1_1_1_1_1_2_1_1_1_1_1_1_1_1_1_1_1_1_1_1"/>
    <protectedRange sqref="Q46:R46" name="Range2_12_1_6_1_1_1_2_3_2_1_1_3_1_1_1_1_1_1_1_1_1_1_1_1_1_2_1_1_1_1_1_1_1_1_1_1_1_1_1_1"/>
    <protectedRange sqref="N46:P46" name="Range2_12_1_2_3_1_1_1_2_3_2_1_1_3_1_1_1_1_1_1_1_1_1_1_1_1_1_2_1_1_1_1_1_1_1_1_1_1_1_1_1_1"/>
    <protectedRange sqref="K46:M46" name="Range2_2_12_1_4_3_1_1_1_3_3_2_1_1_3_1_1_1_1_1_1_1_1_1_1_1_1_1_2_1_1_1_1_1_1_1_1_1_1_1_1_1_1"/>
    <protectedRange sqref="J46" name="Range2_2_12_1_4_3_1_1_1_3_2_1_2_2_1_1_1_1_1_1_1_1_1_1_1_1_1_2_1_1_1_1_1_1_1_1_1_1_1_1_1_1"/>
    <protectedRange sqref="E46:H46" name="Range2_2_12_1_3_1_2_1_1_1_1_2_1_1_1_1_1_1_1_1_1_1_2_1_1_1_1_1_1_1_1_2_1_1_1_1_1_1_1_1_1_1_1_1_1_1"/>
    <protectedRange sqref="D46" name="Range2_2_12_1_3_1_2_1_1_1_2_1_2_3_1_1_1_1_1_1_2_1_1_1_1_1_1_1_1_1_1_2_1_1_1_1_1_1_1_1_1_1_1_1_1_1"/>
    <protectedRange sqref="I46" name="Range2_2_12_1_4_2_1_1_1_4_1_2_1_1_1_2_2_1_1_1_1_1_1_1_1_1_1_1_1_1_1_2_1_1_1_1_1_1_1_1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3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245" priority="28" operator="containsText" text="N/A">
      <formula>NOT(ISERROR(SEARCH("N/A",X11)))</formula>
    </cfRule>
    <cfRule type="cellIs" dxfId="244" priority="41" operator="equal">
      <formula>0</formula>
    </cfRule>
  </conditionalFormatting>
  <conditionalFormatting sqref="AC11:AE34 X11:Y34 AA11:AA34">
    <cfRule type="cellIs" dxfId="243" priority="40" operator="greaterThanOrEqual">
      <formula>1185</formula>
    </cfRule>
  </conditionalFormatting>
  <conditionalFormatting sqref="AC11:AE34 X11:Y34 AA11:AA34">
    <cfRule type="cellIs" dxfId="242" priority="39" operator="between">
      <formula>0.1</formula>
      <formula>1184</formula>
    </cfRule>
  </conditionalFormatting>
  <conditionalFormatting sqref="X8">
    <cfRule type="cellIs" dxfId="241" priority="38" operator="equal">
      <formula>0</formula>
    </cfRule>
  </conditionalFormatting>
  <conditionalFormatting sqref="X8">
    <cfRule type="cellIs" dxfId="240" priority="37" operator="greaterThan">
      <formula>1179</formula>
    </cfRule>
  </conditionalFormatting>
  <conditionalFormatting sqref="X8">
    <cfRule type="cellIs" dxfId="239" priority="36" operator="greaterThan">
      <formula>99</formula>
    </cfRule>
  </conditionalFormatting>
  <conditionalFormatting sqref="X8">
    <cfRule type="cellIs" dxfId="238" priority="35" operator="greaterThan">
      <formula>0.99</formula>
    </cfRule>
  </conditionalFormatting>
  <conditionalFormatting sqref="AB8">
    <cfRule type="cellIs" dxfId="237" priority="34" operator="equal">
      <formula>0</formula>
    </cfRule>
  </conditionalFormatting>
  <conditionalFormatting sqref="AB8">
    <cfRule type="cellIs" dxfId="236" priority="33" operator="greaterThan">
      <formula>1179</formula>
    </cfRule>
  </conditionalFormatting>
  <conditionalFormatting sqref="AB8">
    <cfRule type="cellIs" dxfId="235" priority="32" operator="greaterThan">
      <formula>99</formula>
    </cfRule>
  </conditionalFormatting>
  <conditionalFormatting sqref="AB8">
    <cfRule type="cellIs" dxfId="234" priority="31" operator="greaterThan">
      <formula>0.99</formula>
    </cfRule>
  </conditionalFormatting>
  <conditionalFormatting sqref="AH11:AH31">
    <cfRule type="cellIs" dxfId="233" priority="29" operator="greaterThan">
      <formula>$AH$8</formula>
    </cfRule>
    <cfRule type="cellIs" dxfId="232" priority="30" operator="greaterThan">
      <formula>$AH$8</formula>
    </cfRule>
  </conditionalFormatting>
  <conditionalFormatting sqref="AB11:AB34">
    <cfRule type="containsText" dxfId="231" priority="24" operator="containsText" text="N/A">
      <formula>NOT(ISERROR(SEARCH("N/A",AB11)))</formula>
    </cfRule>
    <cfRule type="cellIs" dxfId="230" priority="27" operator="equal">
      <formula>0</formula>
    </cfRule>
  </conditionalFormatting>
  <conditionalFormatting sqref="AB11:AB34">
    <cfRule type="cellIs" dxfId="229" priority="26" operator="greaterThanOrEqual">
      <formula>1185</formula>
    </cfRule>
  </conditionalFormatting>
  <conditionalFormatting sqref="AB11:AB34">
    <cfRule type="cellIs" dxfId="228" priority="25" operator="between">
      <formula>0.1</formula>
      <formula>1184</formula>
    </cfRule>
  </conditionalFormatting>
  <conditionalFormatting sqref="AO11:AO34 AN11:AN35">
    <cfRule type="cellIs" dxfId="227" priority="23" operator="equal">
      <formula>0</formula>
    </cfRule>
  </conditionalFormatting>
  <conditionalFormatting sqref="AO11:AO34 AN11:AN35">
    <cfRule type="cellIs" dxfId="226" priority="22" operator="greaterThan">
      <formula>1179</formula>
    </cfRule>
  </conditionalFormatting>
  <conditionalFormatting sqref="AO11:AO34 AN11:AN35">
    <cfRule type="cellIs" dxfId="225" priority="21" operator="greaterThan">
      <formula>99</formula>
    </cfRule>
  </conditionalFormatting>
  <conditionalFormatting sqref="AO11:AO34 AN11:AN35">
    <cfRule type="cellIs" dxfId="224" priority="20" operator="greaterThan">
      <formula>0.99</formula>
    </cfRule>
  </conditionalFormatting>
  <conditionalFormatting sqref="AQ11:AQ34">
    <cfRule type="cellIs" dxfId="223" priority="19" operator="equal">
      <formula>0</formula>
    </cfRule>
  </conditionalFormatting>
  <conditionalFormatting sqref="AQ11:AQ34">
    <cfRule type="cellIs" dxfId="222" priority="18" operator="greaterThan">
      <formula>1179</formula>
    </cfRule>
  </conditionalFormatting>
  <conditionalFormatting sqref="AQ11:AQ34">
    <cfRule type="cellIs" dxfId="221" priority="17" operator="greaterThan">
      <formula>99</formula>
    </cfRule>
  </conditionalFormatting>
  <conditionalFormatting sqref="AQ11:AQ34">
    <cfRule type="cellIs" dxfId="220" priority="16" operator="greaterThan">
      <formula>0.99</formula>
    </cfRule>
  </conditionalFormatting>
  <conditionalFormatting sqref="Z11:Z34">
    <cfRule type="containsText" dxfId="219" priority="12" operator="containsText" text="N/A">
      <formula>NOT(ISERROR(SEARCH("N/A",Z11)))</formula>
    </cfRule>
    <cfRule type="cellIs" dxfId="218" priority="15" operator="equal">
      <formula>0</formula>
    </cfRule>
  </conditionalFormatting>
  <conditionalFormatting sqref="Z11:Z34">
    <cfRule type="cellIs" dxfId="217" priority="14" operator="greaterThanOrEqual">
      <formula>1185</formula>
    </cfRule>
  </conditionalFormatting>
  <conditionalFormatting sqref="Z11:Z34">
    <cfRule type="cellIs" dxfId="216" priority="13" operator="between">
      <formula>0.1</formula>
      <formula>1184</formula>
    </cfRule>
  </conditionalFormatting>
  <conditionalFormatting sqref="AJ11:AN35">
    <cfRule type="cellIs" dxfId="215" priority="11" operator="equal">
      <formula>0</formula>
    </cfRule>
  </conditionalFormatting>
  <conditionalFormatting sqref="AJ11:AN35">
    <cfRule type="cellIs" dxfId="214" priority="10" operator="greaterThan">
      <formula>1179</formula>
    </cfRule>
  </conditionalFormatting>
  <conditionalFormatting sqref="AJ11:AN35">
    <cfRule type="cellIs" dxfId="213" priority="9" operator="greaterThan">
      <formula>99</formula>
    </cfRule>
  </conditionalFormatting>
  <conditionalFormatting sqref="AJ11:AN35">
    <cfRule type="cellIs" dxfId="212" priority="8" operator="greaterThan">
      <formula>0.99</formula>
    </cfRule>
  </conditionalFormatting>
  <conditionalFormatting sqref="AP11:AP34">
    <cfRule type="cellIs" dxfId="211" priority="7" operator="equal">
      <formula>0</formula>
    </cfRule>
  </conditionalFormatting>
  <conditionalFormatting sqref="AP11:AP34">
    <cfRule type="cellIs" dxfId="210" priority="6" operator="greaterThan">
      <formula>1179</formula>
    </cfRule>
  </conditionalFormatting>
  <conditionalFormatting sqref="AP11:AP34">
    <cfRule type="cellIs" dxfId="209" priority="5" operator="greaterThan">
      <formula>99</formula>
    </cfRule>
  </conditionalFormatting>
  <conditionalFormatting sqref="AP11:AP34">
    <cfRule type="cellIs" dxfId="208" priority="4" operator="greaterThan">
      <formula>0.99</formula>
    </cfRule>
  </conditionalFormatting>
  <conditionalFormatting sqref="AH32:AH34">
    <cfRule type="cellIs" dxfId="207" priority="2" operator="greaterThan">
      <formula>$AH$8</formula>
    </cfRule>
    <cfRule type="cellIs" dxfId="206" priority="3" operator="greaterThan">
      <formula>$AH$8</formula>
    </cfRule>
  </conditionalFormatting>
  <conditionalFormatting sqref="AI11:AI34">
    <cfRule type="cellIs" dxfId="205" priority="1" operator="greaterThan">
      <formula>$AI$8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5"/>
  <sheetViews>
    <sheetView topLeftCell="J22" zoomScaleNormal="100" workbookViewId="0">
      <selection activeCell="B51" sqref="B51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/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200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9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97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42456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25616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201" t="s">
        <v>51</v>
      </c>
      <c r="V9" s="201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99" t="s">
        <v>55</v>
      </c>
      <c r="AG9" s="199" t="s">
        <v>56</v>
      </c>
      <c r="AH9" s="247" t="s">
        <v>57</v>
      </c>
      <c r="AI9" s="262" t="s">
        <v>58</v>
      </c>
      <c r="AJ9" s="201" t="s">
        <v>59</v>
      </c>
      <c r="AK9" s="201" t="s">
        <v>60</v>
      </c>
      <c r="AL9" s="201" t="s">
        <v>61</v>
      </c>
      <c r="AM9" s="201" t="s">
        <v>62</v>
      </c>
      <c r="AN9" s="201" t="s">
        <v>63</v>
      </c>
      <c r="AO9" s="201" t="s">
        <v>64</v>
      </c>
      <c r="AP9" s="201" t="s">
        <v>65</v>
      </c>
      <c r="AQ9" s="245" t="s">
        <v>66</v>
      </c>
      <c r="AR9" s="201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1" t="s">
        <v>72</v>
      </c>
      <c r="C10" s="201" t="s">
        <v>73</v>
      </c>
      <c r="D10" s="201" t="s">
        <v>74</v>
      </c>
      <c r="E10" s="201" t="s">
        <v>75</v>
      </c>
      <c r="F10" s="201" t="s">
        <v>74</v>
      </c>
      <c r="G10" s="201" t="s">
        <v>75</v>
      </c>
      <c r="H10" s="241"/>
      <c r="I10" s="201" t="s">
        <v>75</v>
      </c>
      <c r="J10" s="201" t="s">
        <v>75</v>
      </c>
      <c r="K10" s="201" t="s">
        <v>75</v>
      </c>
      <c r="L10" s="28" t="s">
        <v>29</v>
      </c>
      <c r="M10" s="244"/>
      <c r="N10" s="28" t="s">
        <v>29</v>
      </c>
      <c r="O10" s="246"/>
      <c r="P10" s="246"/>
      <c r="Q10" s="1">
        <f>'MAR 26'!Q34</f>
        <v>75806811</v>
      </c>
      <c r="R10" s="255"/>
      <c r="S10" s="256"/>
      <c r="T10" s="257"/>
      <c r="U10" s="201" t="s">
        <v>75</v>
      </c>
      <c r="V10" s="201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26'!$AG$34</f>
        <v>45142132</v>
      </c>
      <c r="AH10" s="247"/>
      <c r="AI10" s="263"/>
      <c r="AJ10" s="201" t="s">
        <v>84</v>
      </c>
      <c r="AK10" s="201" t="s">
        <v>84</v>
      </c>
      <c r="AL10" s="201" t="s">
        <v>84</v>
      </c>
      <c r="AM10" s="201" t="s">
        <v>84</v>
      </c>
      <c r="AN10" s="201" t="s">
        <v>84</v>
      </c>
      <c r="AO10" s="201" t="s">
        <v>84</v>
      </c>
      <c r="AP10" s="1">
        <f>'MAR 26'!$AP$34</f>
        <v>10518549</v>
      </c>
      <c r="AQ10" s="246"/>
      <c r="AR10" s="198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11</v>
      </c>
      <c r="E11" s="41">
        <f t="shared" ref="E11:E34" si="0">D11/1.42</f>
        <v>7.746478873239437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132</v>
      </c>
      <c r="P11" s="111">
        <v>101</v>
      </c>
      <c r="Q11" s="111">
        <v>75810916</v>
      </c>
      <c r="R11" s="46">
        <f>IF(ISBLANK(Q11),"-",Q11-Q10)</f>
        <v>4105</v>
      </c>
      <c r="S11" s="47">
        <f>R11*24/1000</f>
        <v>98.52</v>
      </c>
      <c r="T11" s="47">
        <f>R11/1000</f>
        <v>4.1050000000000004</v>
      </c>
      <c r="U11" s="112">
        <v>6.8</v>
      </c>
      <c r="V11" s="112">
        <f t="shared" ref="V11:V34" si="1">U11</f>
        <v>6.8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997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45142848</v>
      </c>
      <c r="AH11" s="49">
        <f>IF(ISBLANK(AG11),"-",AG11-AG10)</f>
        <v>716</v>
      </c>
      <c r="AI11" s="50">
        <f>AH11/T11</f>
        <v>174.42143727161996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0.5</v>
      </c>
      <c r="AP11" s="115">
        <v>10519749</v>
      </c>
      <c r="AQ11" s="115">
        <f t="shared" ref="AQ11:AQ34" si="2">AP11-AP10</f>
        <v>1200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11</v>
      </c>
      <c r="E12" s="41">
        <f t="shared" si="0"/>
        <v>7.746478873239437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130</v>
      </c>
      <c r="P12" s="111">
        <v>98</v>
      </c>
      <c r="Q12" s="111">
        <v>75815026</v>
      </c>
      <c r="R12" s="46">
        <f t="shared" ref="R12:R34" si="5">IF(ISBLANK(Q12),"-",Q12-Q11)</f>
        <v>4110</v>
      </c>
      <c r="S12" s="47">
        <f t="shared" ref="S12:S34" si="6">R12*24/1000</f>
        <v>98.64</v>
      </c>
      <c r="T12" s="47">
        <f t="shared" ref="T12:T34" si="7">R12/1000</f>
        <v>4.1100000000000003</v>
      </c>
      <c r="U12" s="112">
        <v>8.3000000000000007</v>
      </c>
      <c r="V12" s="112">
        <f t="shared" si="1"/>
        <v>8.3000000000000007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997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45143569</v>
      </c>
      <c r="AH12" s="49">
        <f>IF(ISBLANK(AG12),"-",AG12-AG11)</f>
        <v>721</v>
      </c>
      <c r="AI12" s="50">
        <f t="shared" ref="AI12:AI34" si="8">AH12/T12</f>
        <v>175.42579075425789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0.5</v>
      </c>
      <c r="AP12" s="115">
        <v>10520929</v>
      </c>
      <c r="AQ12" s="115">
        <f t="shared" si="2"/>
        <v>1180</v>
      </c>
      <c r="AR12" s="118">
        <v>1.1399999999999999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13</v>
      </c>
      <c r="E13" s="41">
        <f t="shared" si="0"/>
        <v>9.1549295774647899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129</v>
      </c>
      <c r="P13" s="111">
        <v>97</v>
      </c>
      <c r="Q13" s="111">
        <v>75819153</v>
      </c>
      <c r="R13" s="46">
        <f t="shared" si="5"/>
        <v>4127</v>
      </c>
      <c r="S13" s="47">
        <f t="shared" si="6"/>
        <v>99.048000000000002</v>
      </c>
      <c r="T13" s="47">
        <f t="shared" si="7"/>
        <v>4.1269999999999998</v>
      </c>
      <c r="U13" s="112">
        <v>9.5</v>
      </c>
      <c r="V13" s="112">
        <f t="shared" si="1"/>
        <v>9.5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997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45144308</v>
      </c>
      <c r="AH13" s="49">
        <f>IF(ISBLANK(AG13),"-",AG13-AG12)</f>
        <v>739</v>
      </c>
      <c r="AI13" s="50">
        <f t="shared" si="8"/>
        <v>179.06469590501575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0.5</v>
      </c>
      <c r="AP13" s="115">
        <v>10522106</v>
      </c>
      <c r="AQ13" s="115">
        <f t="shared" si="2"/>
        <v>1177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15</v>
      </c>
      <c r="E14" s="41">
        <f t="shared" si="0"/>
        <v>10.563380281690142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120</v>
      </c>
      <c r="P14" s="111">
        <v>100</v>
      </c>
      <c r="Q14" s="111">
        <v>75823444</v>
      </c>
      <c r="R14" s="46">
        <f t="shared" si="5"/>
        <v>4291</v>
      </c>
      <c r="S14" s="47">
        <f t="shared" si="6"/>
        <v>102.98399999999999</v>
      </c>
      <c r="T14" s="47">
        <f t="shared" si="7"/>
        <v>4.2910000000000004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997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45145031</v>
      </c>
      <c r="AH14" s="49">
        <f t="shared" ref="AH14:AH34" si="9">IF(ISBLANK(AG14),"-",AG14-AG13)</f>
        <v>723</v>
      </c>
      <c r="AI14" s="50">
        <f t="shared" si="8"/>
        <v>168.49219296201349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</v>
      </c>
      <c r="AP14" s="115">
        <v>10522106</v>
      </c>
      <c r="AQ14" s="115">
        <f t="shared" si="2"/>
        <v>0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19</v>
      </c>
      <c r="E15" s="41">
        <f t="shared" si="0"/>
        <v>13.380281690140846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110</v>
      </c>
      <c r="P15" s="111">
        <v>104</v>
      </c>
      <c r="Q15" s="111">
        <v>75827753</v>
      </c>
      <c r="R15" s="46">
        <f t="shared" si="5"/>
        <v>4309</v>
      </c>
      <c r="S15" s="47">
        <f t="shared" si="6"/>
        <v>103.416</v>
      </c>
      <c r="T15" s="47">
        <f t="shared" si="7"/>
        <v>4.3090000000000002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997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45145772</v>
      </c>
      <c r="AH15" s="49">
        <f t="shared" si="9"/>
        <v>741</v>
      </c>
      <c r="AI15" s="50">
        <f t="shared" si="8"/>
        <v>171.96565328382454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</v>
      </c>
      <c r="AP15" s="115">
        <v>10522106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19</v>
      </c>
      <c r="E16" s="41">
        <f t="shared" si="0"/>
        <v>13.380281690140846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119</v>
      </c>
      <c r="P16" s="111">
        <v>117</v>
      </c>
      <c r="Q16" s="111">
        <v>75832520</v>
      </c>
      <c r="R16" s="46">
        <f t="shared" si="5"/>
        <v>4767</v>
      </c>
      <c r="S16" s="47">
        <f t="shared" si="6"/>
        <v>114.408</v>
      </c>
      <c r="T16" s="47">
        <f t="shared" si="7"/>
        <v>4.7670000000000003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1047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45146552</v>
      </c>
      <c r="AH16" s="49">
        <f t="shared" si="9"/>
        <v>780</v>
      </c>
      <c r="AI16" s="50">
        <f t="shared" si="8"/>
        <v>163.62492133417243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10522106</v>
      </c>
      <c r="AQ16" s="115">
        <v>0</v>
      </c>
      <c r="AR16" s="53">
        <v>0.99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12</v>
      </c>
      <c r="E17" s="41">
        <f t="shared" si="0"/>
        <v>8.4507042253521139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139</v>
      </c>
      <c r="P17" s="111">
        <v>136</v>
      </c>
      <c r="Q17" s="111">
        <v>75838045</v>
      </c>
      <c r="R17" s="46">
        <f t="shared" si="5"/>
        <v>5525</v>
      </c>
      <c r="S17" s="47">
        <f t="shared" si="6"/>
        <v>132.6</v>
      </c>
      <c r="T17" s="47">
        <f t="shared" si="7"/>
        <v>5.5250000000000004</v>
      </c>
      <c r="U17" s="112">
        <v>9.5</v>
      </c>
      <c r="V17" s="112">
        <f t="shared" si="1"/>
        <v>9.5</v>
      </c>
      <c r="W17" s="113" t="s">
        <v>231</v>
      </c>
      <c r="X17" s="115">
        <v>0</v>
      </c>
      <c r="Y17" s="115">
        <v>0</v>
      </c>
      <c r="Z17" s="115">
        <v>1147</v>
      </c>
      <c r="AA17" s="115">
        <v>1185</v>
      </c>
      <c r="AB17" s="115">
        <v>1147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45147640</v>
      </c>
      <c r="AH17" s="49">
        <f t="shared" si="9"/>
        <v>1088</v>
      </c>
      <c r="AI17" s="50">
        <f t="shared" si="8"/>
        <v>196.92307692307691</v>
      </c>
      <c r="AJ17" s="98">
        <v>0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10522106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10</v>
      </c>
      <c r="E18" s="41">
        <f t="shared" si="0"/>
        <v>7.042253521126761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146</v>
      </c>
      <c r="P18" s="111">
        <v>142</v>
      </c>
      <c r="Q18" s="111">
        <v>75843849</v>
      </c>
      <c r="R18" s="46">
        <f t="shared" si="5"/>
        <v>5804</v>
      </c>
      <c r="S18" s="47">
        <f t="shared" si="6"/>
        <v>139.29599999999999</v>
      </c>
      <c r="T18" s="47">
        <f t="shared" si="7"/>
        <v>5.8040000000000003</v>
      </c>
      <c r="U18" s="112">
        <v>9.5</v>
      </c>
      <c r="V18" s="112">
        <f t="shared" si="1"/>
        <v>9.5</v>
      </c>
      <c r="W18" s="113" t="s">
        <v>231</v>
      </c>
      <c r="X18" s="115">
        <v>0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45148856</v>
      </c>
      <c r="AH18" s="49">
        <f t="shared" si="9"/>
        <v>1216</v>
      </c>
      <c r="AI18" s="50">
        <f t="shared" si="8"/>
        <v>209.51068228807719</v>
      </c>
      <c r="AJ18" s="98">
        <v>0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10522106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10</v>
      </c>
      <c r="E19" s="41">
        <f t="shared" si="0"/>
        <v>7.042253521126761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143</v>
      </c>
      <c r="P19" s="111">
        <v>148</v>
      </c>
      <c r="Q19" s="111">
        <v>75849939</v>
      </c>
      <c r="R19" s="46">
        <f t="shared" si="5"/>
        <v>6090</v>
      </c>
      <c r="S19" s="47">
        <f t="shared" si="6"/>
        <v>146.16</v>
      </c>
      <c r="T19" s="47">
        <f t="shared" si="7"/>
        <v>6.09</v>
      </c>
      <c r="U19" s="112">
        <v>9.1999999999999993</v>
      </c>
      <c r="V19" s="112">
        <f t="shared" si="1"/>
        <v>9.1999999999999993</v>
      </c>
      <c r="W19" s="113" t="s">
        <v>130</v>
      </c>
      <c r="X19" s="115">
        <v>996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45150140</v>
      </c>
      <c r="AH19" s="49">
        <f t="shared" si="9"/>
        <v>1284</v>
      </c>
      <c r="AI19" s="50">
        <f t="shared" si="8"/>
        <v>210.83743842364532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10522106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9</v>
      </c>
      <c r="E20" s="41">
        <f t="shared" si="0"/>
        <v>6.3380281690140849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143</v>
      </c>
      <c r="P20" s="111">
        <v>144</v>
      </c>
      <c r="Q20" s="111">
        <v>75856057</v>
      </c>
      <c r="R20" s="46">
        <f t="shared" si="5"/>
        <v>6118</v>
      </c>
      <c r="S20" s="47">
        <f t="shared" si="6"/>
        <v>146.83199999999999</v>
      </c>
      <c r="T20" s="47">
        <f t="shared" si="7"/>
        <v>6.1180000000000003</v>
      </c>
      <c r="U20" s="112">
        <v>8.9</v>
      </c>
      <c r="V20" s="112">
        <f t="shared" si="1"/>
        <v>8.9</v>
      </c>
      <c r="W20" s="113" t="s">
        <v>130</v>
      </c>
      <c r="X20" s="115">
        <v>995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45151492</v>
      </c>
      <c r="AH20" s="49">
        <f t="shared" si="9"/>
        <v>1352</v>
      </c>
      <c r="AI20" s="50">
        <f t="shared" si="8"/>
        <v>220.98725073553447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10522106</v>
      </c>
      <c r="AQ20" s="115">
        <f t="shared" si="2"/>
        <v>0</v>
      </c>
      <c r="AR20" s="53">
        <v>1.1399999999999999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9</v>
      </c>
      <c r="E21" s="41">
        <f t="shared" si="0"/>
        <v>6.3380281690140849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142</v>
      </c>
      <c r="P21" s="111">
        <v>145</v>
      </c>
      <c r="Q21" s="111">
        <v>75862184</v>
      </c>
      <c r="R21" s="46">
        <f t="shared" si="5"/>
        <v>6127</v>
      </c>
      <c r="S21" s="47">
        <f t="shared" si="6"/>
        <v>147.048</v>
      </c>
      <c r="T21" s="47">
        <f t="shared" si="7"/>
        <v>6.1269999999999998</v>
      </c>
      <c r="U21" s="112">
        <v>8.6</v>
      </c>
      <c r="V21" s="112">
        <f t="shared" si="1"/>
        <v>8.6</v>
      </c>
      <c r="W21" s="113" t="s">
        <v>130</v>
      </c>
      <c r="X21" s="115">
        <v>995</v>
      </c>
      <c r="Y21" s="115">
        <v>0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45152836</v>
      </c>
      <c r="AH21" s="49">
        <f t="shared" si="9"/>
        <v>1344</v>
      </c>
      <c r="AI21" s="50">
        <f t="shared" si="8"/>
        <v>219.35694467112779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10522106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9</v>
      </c>
      <c r="E22" s="41">
        <f t="shared" si="0"/>
        <v>6.3380281690140849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142</v>
      </c>
      <c r="P22" s="111">
        <v>148</v>
      </c>
      <c r="Q22" s="111">
        <v>75868280</v>
      </c>
      <c r="R22" s="46">
        <f t="shared" si="5"/>
        <v>6096</v>
      </c>
      <c r="S22" s="47">
        <f t="shared" si="6"/>
        <v>146.304</v>
      </c>
      <c r="T22" s="47">
        <f t="shared" si="7"/>
        <v>6.0960000000000001</v>
      </c>
      <c r="U22" s="112">
        <v>8.4</v>
      </c>
      <c r="V22" s="112">
        <f t="shared" si="1"/>
        <v>8.4</v>
      </c>
      <c r="W22" s="113" t="s">
        <v>130</v>
      </c>
      <c r="X22" s="115">
        <v>996</v>
      </c>
      <c r="Y22" s="115">
        <v>0</v>
      </c>
      <c r="Z22" s="115">
        <v>1186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45154196</v>
      </c>
      <c r="AH22" s="49">
        <f t="shared" si="9"/>
        <v>1360</v>
      </c>
      <c r="AI22" s="50">
        <f t="shared" si="8"/>
        <v>223.09711286089239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10522106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8</v>
      </c>
      <c r="E23" s="41">
        <f t="shared" si="0"/>
        <v>5.6338028169014089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137</v>
      </c>
      <c r="P23" s="111">
        <v>141</v>
      </c>
      <c r="Q23" s="111">
        <v>75874186</v>
      </c>
      <c r="R23" s="46">
        <f t="shared" si="5"/>
        <v>5906</v>
      </c>
      <c r="S23" s="47">
        <f t="shared" si="6"/>
        <v>141.744</v>
      </c>
      <c r="T23" s="47">
        <f t="shared" si="7"/>
        <v>5.9059999999999997</v>
      </c>
      <c r="U23" s="112">
        <v>8.1</v>
      </c>
      <c r="V23" s="112">
        <f t="shared" si="1"/>
        <v>8.1</v>
      </c>
      <c r="W23" s="113" t="s">
        <v>130</v>
      </c>
      <c r="X23" s="115">
        <v>995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45155516</v>
      </c>
      <c r="AH23" s="49">
        <f t="shared" si="9"/>
        <v>1320</v>
      </c>
      <c r="AI23" s="50">
        <f t="shared" si="8"/>
        <v>223.50152387402642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10522106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8</v>
      </c>
      <c r="E24" s="41">
        <f t="shared" si="0"/>
        <v>5.6338028169014089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137</v>
      </c>
      <c r="P24" s="111">
        <v>146</v>
      </c>
      <c r="Q24" s="111">
        <v>75880077</v>
      </c>
      <c r="R24" s="46">
        <f t="shared" si="5"/>
        <v>5891</v>
      </c>
      <c r="S24" s="47">
        <f t="shared" si="6"/>
        <v>141.38399999999999</v>
      </c>
      <c r="T24" s="47">
        <f t="shared" si="7"/>
        <v>5.891</v>
      </c>
      <c r="U24" s="112">
        <v>7.9</v>
      </c>
      <c r="V24" s="112">
        <f t="shared" si="1"/>
        <v>7.9</v>
      </c>
      <c r="W24" s="113" t="s">
        <v>130</v>
      </c>
      <c r="X24" s="115">
        <v>996</v>
      </c>
      <c r="Y24" s="115">
        <v>0</v>
      </c>
      <c r="Z24" s="115">
        <v>1188</v>
      </c>
      <c r="AA24" s="115">
        <v>1185</v>
      </c>
      <c r="AB24" s="115">
        <v>1188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45156848</v>
      </c>
      <c r="AH24" s="49">
        <f>IF(ISBLANK(AG24),"-",AG24-AG23)</f>
        <v>1332</v>
      </c>
      <c r="AI24" s="50">
        <f t="shared" si="8"/>
        <v>226.10762179595994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10522106</v>
      </c>
      <c r="AQ24" s="115">
        <f t="shared" si="2"/>
        <v>0</v>
      </c>
      <c r="AR24" s="53">
        <v>1.35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8</v>
      </c>
      <c r="E25" s="41">
        <f t="shared" si="0"/>
        <v>5.6338028169014089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130</v>
      </c>
      <c r="P25" s="111">
        <v>134</v>
      </c>
      <c r="Q25" s="111">
        <v>75885698</v>
      </c>
      <c r="R25" s="46">
        <f t="shared" si="5"/>
        <v>5621</v>
      </c>
      <c r="S25" s="47">
        <f t="shared" si="6"/>
        <v>134.904</v>
      </c>
      <c r="T25" s="47">
        <f t="shared" si="7"/>
        <v>5.6210000000000004</v>
      </c>
      <c r="U25" s="112">
        <v>7.6</v>
      </c>
      <c r="V25" s="112">
        <f t="shared" si="1"/>
        <v>7.6</v>
      </c>
      <c r="W25" s="113" t="s">
        <v>130</v>
      </c>
      <c r="X25" s="115">
        <v>995</v>
      </c>
      <c r="Y25" s="115">
        <v>0</v>
      </c>
      <c r="Z25" s="115">
        <v>1168</v>
      </c>
      <c r="AA25" s="115">
        <v>1185</v>
      </c>
      <c r="AB25" s="115">
        <v>1147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45158100</v>
      </c>
      <c r="AH25" s="49">
        <f t="shared" si="9"/>
        <v>1252</v>
      </c>
      <c r="AI25" s="50">
        <f t="shared" si="8"/>
        <v>222.73616794164738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10522106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9</v>
      </c>
      <c r="E26" s="41">
        <f t="shared" si="0"/>
        <v>6.3380281690140849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128</v>
      </c>
      <c r="P26" s="111">
        <v>127</v>
      </c>
      <c r="Q26" s="111">
        <v>75891283</v>
      </c>
      <c r="R26" s="46">
        <f t="shared" si="5"/>
        <v>5585</v>
      </c>
      <c r="S26" s="47">
        <f t="shared" si="6"/>
        <v>134.04</v>
      </c>
      <c r="T26" s="47">
        <f t="shared" si="7"/>
        <v>5.585</v>
      </c>
      <c r="U26" s="112">
        <v>7.4</v>
      </c>
      <c r="V26" s="112">
        <f t="shared" si="1"/>
        <v>7.4</v>
      </c>
      <c r="W26" s="113" t="s">
        <v>130</v>
      </c>
      <c r="X26" s="115">
        <v>996</v>
      </c>
      <c r="Y26" s="115">
        <v>0</v>
      </c>
      <c r="Z26" s="115">
        <v>1147</v>
      </c>
      <c r="AA26" s="115">
        <v>1185</v>
      </c>
      <c r="AB26" s="115">
        <v>1148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45159340</v>
      </c>
      <c r="AH26" s="49">
        <f t="shared" si="9"/>
        <v>1240</v>
      </c>
      <c r="AI26" s="50">
        <f t="shared" si="8"/>
        <v>222.02327663384065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10522106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7</v>
      </c>
      <c r="E27" s="41">
        <f t="shared" si="0"/>
        <v>4.9295774647887329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133</v>
      </c>
      <c r="P27" s="111">
        <v>134</v>
      </c>
      <c r="Q27" s="111">
        <v>75896863</v>
      </c>
      <c r="R27" s="46">
        <f t="shared" si="5"/>
        <v>5580</v>
      </c>
      <c r="S27" s="47">
        <f t="shared" si="6"/>
        <v>133.91999999999999</v>
      </c>
      <c r="T27" s="47">
        <f t="shared" si="7"/>
        <v>5.58</v>
      </c>
      <c r="U27" s="112">
        <v>7.1</v>
      </c>
      <c r="V27" s="112">
        <f t="shared" si="1"/>
        <v>7.1</v>
      </c>
      <c r="W27" s="113" t="s">
        <v>130</v>
      </c>
      <c r="X27" s="115">
        <v>996</v>
      </c>
      <c r="Y27" s="115">
        <v>0</v>
      </c>
      <c r="Z27" s="115">
        <v>1187</v>
      </c>
      <c r="AA27" s="115">
        <v>1185</v>
      </c>
      <c r="AB27" s="115">
        <v>1167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45160588</v>
      </c>
      <c r="AH27" s="49">
        <f t="shared" si="9"/>
        <v>1248</v>
      </c>
      <c r="AI27" s="50">
        <f t="shared" si="8"/>
        <v>223.65591397849462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10522106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7</v>
      </c>
      <c r="E28" s="41">
        <f t="shared" si="0"/>
        <v>4.9295774647887329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131</v>
      </c>
      <c r="P28" s="111">
        <v>135</v>
      </c>
      <c r="Q28" s="111">
        <v>75902605</v>
      </c>
      <c r="R28" s="46">
        <f t="shared" si="5"/>
        <v>5742</v>
      </c>
      <c r="S28" s="47">
        <f t="shared" si="6"/>
        <v>137.80799999999999</v>
      </c>
      <c r="T28" s="47">
        <f t="shared" si="7"/>
        <v>5.742</v>
      </c>
      <c r="U28" s="112">
        <v>6.8</v>
      </c>
      <c r="V28" s="112">
        <f t="shared" si="1"/>
        <v>6.8</v>
      </c>
      <c r="W28" s="113" t="s">
        <v>130</v>
      </c>
      <c r="X28" s="115">
        <v>996</v>
      </c>
      <c r="Y28" s="115">
        <v>0</v>
      </c>
      <c r="Z28" s="115">
        <v>1187</v>
      </c>
      <c r="AA28" s="115">
        <v>1185</v>
      </c>
      <c r="AB28" s="115">
        <v>1096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45161844</v>
      </c>
      <c r="AH28" s="49">
        <f t="shared" si="9"/>
        <v>1256</v>
      </c>
      <c r="AI28" s="50">
        <f t="shared" si="8"/>
        <v>218.73911529083944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10522106</v>
      </c>
      <c r="AQ28" s="115">
        <f t="shared" si="2"/>
        <v>0</v>
      </c>
      <c r="AR28" s="53">
        <v>1.1200000000000001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8</v>
      </c>
      <c r="E29" s="41">
        <f t="shared" si="0"/>
        <v>5.6338028169014089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128</v>
      </c>
      <c r="P29" s="111">
        <v>127</v>
      </c>
      <c r="Q29" s="111">
        <v>75908198</v>
      </c>
      <c r="R29" s="46">
        <f t="shared" si="5"/>
        <v>5593</v>
      </c>
      <c r="S29" s="47">
        <f t="shared" si="6"/>
        <v>134.232</v>
      </c>
      <c r="T29" s="47">
        <f t="shared" si="7"/>
        <v>5.593</v>
      </c>
      <c r="U29" s="112">
        <v>6.5</v>
      </c>
      <c r="V29" s="112">
        <f t="shared" si="1"/>
        <v>6.5</v>
      </c>
      <c r="W29" s="113" t="s">
        <v>130</v>
      </c>
      <c r="X29" s="115">
        <v>995</v>
      </c>
      <c r="Y29" s="115">
        <v>0</v>
      </c>
      <c r="Z29" s="115">
        <v>1187</v>
      </c>
      <c r="AA29" s="115">
        <v>1185</v>
      </c>
      <c r="AB29" s="115">
        <v>1026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45163076</v>
      </c>
      <c r="AH29" s="49">
        <f t="shared" si="9"/>
        <v>1232</v>
      </c>
      <c r="AI29" s="50">
        <f t="shared" si="8"/>
        <v>220.27534418022529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10522106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11</v>
      </c>
      <c r="E30" s="41">
        <f t="shared" si="0"/>
        <v>7.746478873239437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119</v>
      </c>
      <c r="P30" s="111">
        <v>130</v>
      </c>
      <c r="Q30" s="111">
        <v>75913707</v>
      </c>
      <c r="R30" s="46">
        <f t="shared" si="5"/>
        <v>5509</v>
      </c>
      <c r="S30" s="47">
        <f t="shared" si="6"/>
        <v>132.21600000000001</v>
      </c>
      <c r="T30" s="47">
        <f t="shared" si="7"/>
        <v>5.5090000000000003</v>
      </c>
      <c r="U30" s="112">
        <v>5.9</v>
      </c>
      <c r="V30" s="112">
        <f t="shared" si="1"/>
        <v>5.9</v>
      </c>
      <c r="W30" s="113" t="s">
        <v>135</v>
      </c>
      <c r="X30" s="115">
        <v>1038</v>
      </c>
      <c r="Y30" s="115">
        <v>0</v>
      </c>
      <c r="Z30" s="115">
        <v>1188</v>
      </c>
      <c r="AA30" s="115">
        <v>1185</v>
      </c>
      <c r="AB30" s="115"/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45164136</v>
      </c>
      <c r="AH30" s="49">
        <f t="shared" si="9"/>
        <v>1060</v>
      </c>
      <c r="AI30" s="50">
        <f t="shared" si="8"/>
        <v>192.41241604646939</v>
      </c>
      <c r="AJ30" s="98">
        <v>1</v>
      </c>
      <c r="AK30" s="98">
        <v>0</v>
      </c>
      <c r="AL30" s="98">
        <v>1</v>
      </c>
      <c r="AM30" s="98">
        <v>1</v>
      </c>
      <c r="AN30" s="98"/>
      <c r="AO30" s="98">
        <v>0</v>
      </c>
      <c r="AP30" s="115">
        <v>10522106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12</v>
      </c>
      <c r="E31" s="41">
        <f t="shared" si="0"/>
        <v>8.4507042253521139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118</v>
      </c>
      <c r="P31" s="111">
        <v>125</v>
      </c>
      <c r="Q31" s="111">
        <v>75919180</v>
      </c>
      <c r="R31" s="46">
        <f t="shared" si="5"/>
        <v>5473</v>
      </c>
      <c r="S31" s="47">
        <f t="shared" si="6"/>
        <v>131.352</v>
      </c>
      <c r="T31" s="47">
        <f t="shared" si="7"/>
        <v>5.4729999999999999</v>
      </c>
      <c r="U31" s="112">
        <v>5.4</v>
      </c>
      <c r="V31" s="112">
        <f t="shared" si="1"/>
        <v>5.4</v>
      </c>
      <c r="W31" s="113" t="s">
        <v>135</v>
      </c>
      <c r="X31" s="115">
        <v>1036</v>
      </c>
      <c r="Y31" s="115">
        <v>0</v>
      </c>
      <c r="Z31" s="115">
        <v>1188</v>
      </c>
      <c r="AA31" s="115">
        <v>1185</v>
      </c>
      <c r="AB31" s="115"/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45165188</v>
      </c>
      <c r="AH31" s="49">
        <f t="shared" si="9"/>
        <v>1052</v>
      </c>
      <c r="AI31" s="50">
        <f t="shared" si="8"/>
        <v>192.21633473414946</v>
      </c>
      <c r="AJ31" s="98">
        <v>1</v>
      </c>
      <c r="AK31" s="98">
        <v>0</v>
      </c>
      <c r="AL31" s="98">
        <v>1</v>
      </c>
      <c r="AM31" s="98">
        <v>1</v>
      </c>
      <c r="AN31" s="98"/>
      <c r="AO31" s="98">
        <v>0</v>
      </c>
      <c r="AP31" s="115">
        <v>10522106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13</v>
      </c>
      <c r="E32" s="41">
        <f t="shared" si="0"/>
        <v>9.1549295774647899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110</v>
      </c>
      <c r="P32" s="111">
        <v>122</v>
      </c>
      <c r="Q32" s="111">
        <v>75924509</v>
      </c>
      <c r="R32" s="46">
        <f t="shared" si="5"/>
        <v>5329</v>
      </c>
      <c r="S32" s="47">
        <f t="shared" si="6"/>
        <v>127.896</v>
      </c>
      <c r="T32" s="47">
        <f t="shared" si="7"/>
        <v>5.3289999999999997</v>
      </c>
      <c r="U32" s="112">
        <v>4.9000000000000004</v>
      </c>
      <c r="V32" s="112">
        <f t="shared" si="1"/>
        <v>4.9000000000000004</v>
      </c>
      <c r="W32" s="113" t="s">
        <v>135</v>
      </c>
      <c r="X32" s="115">
        <v>1026</v>
      </c>
      <c r="Y32" s="115">
        <v>0</v>
      </c>
      <c r="Z32" s="115">
        <v>1128</v>
      </c>
      <c r="AA32" s="115">
        <v>1185</v>
      </c>
      <c r="AB32" s="115"/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45166204</v>
      </c>
      <c r="AH32" s="49">
        <f t="shared" si="9"/>
        <v>1016</v>
      </c>
      <c r="AI32" s="50">
        <f t="shared" si="8"/>
        <v>190.65490711202852</v>
      </c>
      <c r="AJ32" s="98">
        <v>1</v>
      </c>
      <c r="AK32" s="98">
        <v>0</v>
      </c>
      <c r="AL32" s="98">
        <v>1</v>
      </c>
      <c r="AM32" s="98">
        <v>1</v>
      </c>
      <c r="AN32" s="98"/>
      <c r="AO32" s="98">
        <v>0</v>
      </c>
      <c r="AP32" s="115">
        <v>10522106</v>
      </c>
      <c r="AQ32" s="115">
        <f t="shared" si="2"/>
        <v>0</v>
      </c>
      <c r="AR32" s="53">
        <v>0.81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9</v>
      </c>
      <c r="E33" s="41">
        <f t="shared" si="0"/>
        <v>6.3380281690140849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130</v>
      </c>
      <c r="P33" s="111">
        <v>104</v>
      </c>
      <c r="Q33" s="111">
        <v>75929052</v>
      </c>
      <c r="R33" s="46">
        <f t="shared" si="5"/>
        <v>4543</v>
      </c>
      <c r="S33" s="47">
        <f t="shared" si="6"/>
        <v>109.032</v>
      </c>
      <c r="T33" s="47">
        <f t="shared" si="7"/>
        <v>4.5430000000000001</v>
      </c>
      <c r="U33" s="112">
        <v>5.5</v>
      </c>
      <c r="V33" s="112">
        <f t="shared" si="1"/>
        <v>5.5</v>
      </c>
      <c r="W33" s="113" t="s">
        <v>124</v>
      </c>
      <c r="X33" s="115">
        <v>0</v>
      </c>
      <c r="Y33" s="115">
        <v>0</v>
      </c>
      <c r="Z33" s="115">
        <v>1027</v>
      </c>
      <c r="AA33" s="115">
        <v>1185</v>
      </c>
      <c r="AB33" s="115"/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45167020</v>
      </c>
      <c r="AH33" s="49">
        <f t="shared" si="9"/>
        <v>816</v>
      </c>
      <c r="AI33" s="50">
        <f t="shared" si="8"/>
        <v>179.61699317631519</v>
      </c>
      <c r="AJ33" s="98">
        <v>0</v>
      </c>
      <c r="AK33" s="98">
        <v>0</v>
      </c>
      <c r="AL33" s="98">
        <v>1</v>
      </c>
      <c r="AM33" s="98">
        <v>1</v>
      </c>
      <c r="AN33" s="98"/>
      <c r="AO33" s="98">
        <v>0.4</v>
      </c>
      <c r="AP33" s="115">
        <v>10522815</v>
      </c>
      <c r="AQ33" s="115">
        <f t="shared" si="2"/>
        <v>709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12</v>
      </c>
      <c r="E34" s="41">
        <f t="shared" si="0"/>
        <v>8.4507042253521139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127</v>
      </c>
      <c r="P34" s="111">
        <v>100</v>
      </c>
      <c r="Q34" s="111">
        <v>75933334</v>
      </c>
      <c r="R34" s="46">
        <f t="shared" si="5"/>
        <v>4282</v>
      </c>
      <c r="S34" s="47">
        <f t="shared" si="6"/>
        <v>102.768</v>
      </c>
      <c r="T34" s="47">
        <f t="shared" si="7"/>
        <v>4.282</v>
      </c>
      <c r="U34" s="112">
        <v>6.5</v>
      </c>
      <c r="V34" s="112">
        <f t="shared" si="1"/>
        <v>6.5</v>
      </c>
      <c r="W34" s="113" t="s">
        <v>124</v>
      </c>
      <c r="X34" s="115">
        <v>0</v>
      </c>
      <c r="Y34" s="115">
        <v>0</v>
      </c>
      <c r="Z34" s="115">
        <v>977</v>
      </c>
      <c r="AA34" s="115">
        <v>1185</v>
      </c>
      <c r="AB34" s="115"/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45167748</v>
      </c>
      <c r="AH34" s="49">
        <f t="shared" si="9"/>
        <v>728</v>
      </c>
      <c r="AI34" s="50">
        <f t="shared" si="8"/>
        <v>170.014012143858</v>
      </c>
      <c r="AJ34" s="98">
        <v>0</v>
      </c>
      <c r="AK34" s="98">
        <v>0</v>
      </c>
      <c r="AL34" s="98">
        <v>1</v>
      </c>
      <c r="AM34" s="98">
        <v>1</v>
      </c>
      <c r="AN34" s="98"/>
      <c r="AO34" s="98">
        <v>0.4</v>
      </c>
      <c r="AP34" s="115">
        <v>10523884</v>
      </c>
      <c r="AQ34" s="115">
        <f t="shared" si="2"/>
        <v>1069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126523</v>
      </c>
      <c r="S35" s="65">
        <f>AVERAGE(S11:S34)</f>
        <v>126.52300000000001</v>
      </c>
      <c r="T35" s="65">
        <f>SUM(T11:T34)</f>
        <v>126.52300000000001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25616</v>
      </c>
      <c r="AH35" s="67">
        <f>SUM(AH11:AH34)</f>
        <v>25616</v>
      </c>
      <c r="AI35" s="68">
        <f>$AH$35/$T35</f>
        <v>202.46121258585393</v>
      </c>
      <c r="AJ35" s="98"/>
      <c r="AK35" s="98"/>
      <c r="AL35" s="98"/>
      <c r="AM35" s="98"/>
      <c r="AN35" s="98"/>
      <c r="AO35" s="69"/>
      <c r="AP35" s="70">
        <f>AP34-AP10</f>
        <v>5335</v>
      </c>
      <c r="AQ35" s="71">
        <f>SUM(AQ11:AQ34)</f>
        <v>5335</v>
      </c>
      <c r="AR35" s="72">
        <f>AVERAGE(AR11:AR34)</f>
        <v>1.0916666666666666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206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175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250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206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206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137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252</v>
      </c>
      <c r="C45" s="134"/>
      <c r="D45" s="135"/>
      <c r="E45" s="134"/>
      <c r="F45" s="134"/>
      <c r="G45" s="134"/>
      <c r="H45" s="134"/>
      <c r="I45" s="134"/>
      <c r="J45" s="136"/>
      <c r="K45" s="136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265" t="s">
        <v>251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206" t="s">
        <v>138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206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140</v>
      </c>
      <c r="C49" s="202"/>
      <c r="D49" s="128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206" t="s">
        <v>141</v>
      </c>
      <c r="C50" s="202"/>
      <c r="D50" s="128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202"/>
      <c r="D51" s="128"/>
      <c r="E51" s="202"/>
      <c r="F51" s="203"/>
      <c r="G51" s="203"/>
      <c r="H51" s="203"/>
      <c r="I51" s="204"/>
      <c r="J51" s="204"/>
      <c r="K51" s="204"/>
      <c r="L51" s="204"/>
      <c r="M51" s="204"/>
      <c r="N51" s="204"/>
      <c r="O51" s="204"/>
      <c r="P51" s="204"/>
      <c r="Q51" s="126"/>
      <c r="R51" s="126"/>
      <c r="S51" s="126"/>
      <c r="T51" s="205"/>
      <c r="U51" s="205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206" t="s">
        <v>143</v>
      </c>
      <c r="C52" s="105"/>
      <c r="D52" s="176"/>
      <c r="E52" s="105"/>
      <c r="F52" s="105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168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206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50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206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206"/>
      <c r="C58" s="202"/>
      <c r="D58" s="128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49"/>
      <c r="C59" s="202"/>
      <c r="D59" s="128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A60" s="102"/>
      <c r="B60" s="149"/>
      <c r="C60" s="150"/>
      <c r="D60" s="117"/>
      <c r="E60" s="150"/>
      <c r="F60" s="150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20"/>
      <c r="U60" s="122"/>
      <c r="V60" s="79"/>
      <c r="AS60" s="97"/>
      <c r="AT60" s="97"/>
      <c r="AU60" s="97"/>
      <c r="AV60" s="97"/>
      <c r="AW60" s="97"/>
      <c r="AX60" s="97"/>
      <c r="AY60" s="97"/>
    </row>
    <row r="61" spans="1:51" x14ac:dyDescent="0.25">
      <c r="A61" s="102"/>
      <c r="B61" s="150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8"/>
      <c r="U61" s="79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99"/>
      <c r="Q70" s="99"/>
      <c r="R70" s="99"/>
      <c r="S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12"/>
      <c r="P71" s="99"/>
      <c r="Q71" s="99"/>
      <c r="R71" s="99"/>
      <c r="S71" s="99"/>
      <c r="T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U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T73" s="99"/>
      <c r="U73" s="99"/>
      <c r="AS73" s="97"/>
      <c r="AT73" s="97"/>
      <c r="AU73" s="97"/>
      <c r="AV73" s="97"/>
      <c r="AW73" s="97"/>
      <c r="AX73" s="97"/>
      <c r="AY73" s="97"/>
    </row>
    <row r="85" spans="45:51" x14ac:dyDescent="0.25">
      <c r="AS85" s="97"/>
      <c r="AT85" s="97"/>
      <c r="AU85" s="97"/>
      <c r="AV85" s="97"/>
      <c r="AW85" s="97"/>
      <c r="AX85" s="97"/>
      <c r="AY85" s="97"/>
    </row>
  </sheetData>
  <protectedRanges>
    <protectedRange sqref="S60:T61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59" name="Range2_2_1_10_1_1_1_2"/>
    <protectedRange sqref="N60:R61" name="Range2_12_1_6_1_1"/>
    <protectedRange sqref="L60:M61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0:K61" name="Range2_2_12_1_4_1_1_1_1_1_1_1_1_1_1_1_1_1_1_1"/>
    <protectedRange sqref="I60:I61" name="Range2_2_12_1_7_1_1_2_2_1_2"/>
    <protectedRange sqref="F60:H61" name="Range2_2_12_1_3_1_2_1_1_1_1_2_1_1_1_1_1_1_1_1_1_1_1"/>
    <protectedRange sqref="E60:E61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8:U58 F59:G59" name="Range2_12_5_1_1_1_2_2_1_1_1_1_1_1_1_1_1_1_1_2_1_1_1_2_1_1_1_1_1_1_1_1_1_1_1_1_1_1_1_1_2_1_1_1_1_1_1_1_1_1_2_1_1_3_1_1_1_3_1_1_1_1_1_1_1_1_1_1_1_1_1_1_1_1_1_1_1_1_1_1_2_1_1_1_1_1_1_1_1_1_1_1_2_2_1_2_1_1_1_1_1_1_1_1_1_1_1_1_1"/>
    <protectedRange sqref="S52:T57" name="Range2_12_5_1_1_2_1_1_1_2_1_1_1_1_1_1_1_1_1_1_1_1_1"/>
    <protectedRange sqref="N52:R57" name="Range2_12_1_6_1_1_2_1_1_1_2_1_1_1_1_1_1_1_1_1_1_1_1_1"/>
    <protectedRange sqref="L52:M57" name="Range2_2_12_1_7_1_1_3_1_1_1_2_1_1_1_1_1_1_1_1_1_1_1_1_1"/>
    <protectedRange sqref="J52:K57" name="Range2_2_12_1_4_1_1_1_1_1_1_1_1_1_1_1_1_1_1_1_2_1_1_1_2_1_1_1_1_1_1_1_1_1_1_1_1_1"/>
    <protectedRange sqref="I52:I57" name="Range2_2_12_1_7_1_1_2_2_1_2_2_1_1_1_2_1_1_1_1_1_1_1_1_1_1_1_1_1"/>
    <protectedRange sqref="G52:H57" name="Range2_2_12_1_3_1_2_1_1_1_1_2_1_1_1_1_1_1_1_1_1_1_1_2_1_1_1_2_1_1_1_1_1_1_1_1_1_1_1_1_1"/>
    <protectedRange sqref="F52:F57" name="Range2_2_12_1_3_1_2_1_1_1_1_2_1_1_1_1_1_1_1_1_1_1_1_2_2_1_1_2_1_1_1_1_1_1_1_1_1_1_1_1_1"/>
    <protectedRange sqref="E52:E5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S51:T51" name="Range2_12_5_1_1_3"/>
    <protectedRange sqref="R51" name="Range2_12_1_6_1_1_3"/>
    <protectedRange sqref="Q51" name="Range2_12_1_6_1_1_1_2_3_2_1_1_3_1_2"/>
    <protectedRange sqref="N51:P51" name="Range2_12_1_2_3_1_1_1_2_3_2_1_1_3_1_2"/>
    <protectedRange sqref="K51:M51" name="Range2_2_12_1_4_3_1_1_1_3_3_2_1_1_3_1_2"/>
    <protectedRange sqref="J51" name="Range2_2_12_1_4_3_1_1_1_3_2_1_2_2_1_2"/>
    <protectedRange sqref="G51:H51" name="Range2_2_12_1_3_1_2_1_1_1_2_1_1_1_1_1_1_2_1_1_1_3"/>
    <protectedRange sqref="F51" name="Range2_2_12_1_3_1_2_1_1_1_3_1_1_1_1_1_3_1_1_1_1_1_1"/>
    <protectedRange sqref="I51" name="Range2_2_12_1_4_3_1_1_1_2_1_2_1_1_3_1_1_1_1_1_1_1_2"/>
    <protectedRange sqref="F49:U49" name="Range2_12_5_1_1_1_2_2_1_1_1_1_1_1_1_1_1_1_1_2_1_1_1_2_1_1_1_1_1_1_1_1_1_1_1_1_1_1_1_1_2_1_1_1_1_1_1_1_1_1_2_1_1_3_1_1_1_3_1_1_1_1_1_1_1_1_1_1_1_1_1_1_1_1_1_1_1_1_1_1_2_1_1_1_1_1_1_1_1_1_1_1_2_2_1"/>
    <protectedRange sqref="S48:T48" name="Range2_12_5_1_1_2_1_1_1"/>
    <protectedRange sqref="N48:R48" name="Range2_12_1_6_1_1_2_1_1_1"/>
    <protectedRange sqref="L48:M48" name="Range2_2_12_1_7_1_1_3_1_1_1"/>
    <protectedRange sqref="J48:K48" name="Range2_2_12_1_4_1_1_1_1_1_1_1_1_1_1_1_1_1_1_1_2_1_1_1"/>
    <protectedRange sqref="I48" name="Range2_2_12_1_7_1_1_2_2_1_2_2_1_1_1"/>
    <protectedRange sqref="G48:H48" name="Range2_2_12_1_3_1_2_1_1_1_1_2_1_1_1_1_1_1_1_1_1_1_1_2_1_1_1"/>
    <protectedRange sqref="F48" name="Range2_2_12_1_3_1_2_1_1_1_1_2_1_1_1_1_1_1_1_1_1_1_1_2_2_1_1"/>
    <protectedRange sqref="E48" name="Range2_2_12_1_3_1_2_1_1_1_2_1_1_1_1_3_1_1_1_1_1_1_1_1_1_2_2_1_1"/>
    <protectedRange sqref="B59" name="Range2_12_5_1_1_1_1_1_2_1_1_1_1_1_1_1_1_1_1_1_1_1_1_1_1_1_1_1_1_2_1_1_1_1_1_1_1_1_1_1_1_1_1_3_1_1_1_2_1_1_1_1_1_1_1_1_1_1_1_1_2_1_1_1_1_1_1_1_1_1_1_1_1_1_1_1_1_1_1_1_1_1_1_1_1_1_1_1_1_3_1_2_1_1_1_2_2_1_2_1_1_1_1_1_1_1_1_1_1_1_1_1_1_1_1_1_1_1_2_1_1_1_1__2"/>
    <protectedRange sqref="S47:T47" name="Range2_12_5_1_1_2_1_1_1_1_1_1_1"/>
    <protectedRange sqref="N47:R47" name="Range2_12_1_6_1_1_2_1_1_1_1_1_1_1"/>
    <protectedRange sqref="L47:M47" name="Range2_2_12_1_7_1_1_3_1_1_1_1_1_1_1"/>
    <protectedRange sqref="J47:K47" name="Range2_2_12_1_4_1_1_1_1_1_1_1_1_1_1_1_1_1_1_1_2_1_1_1_1_1_1_1"/>
    <protectedRange sqref="I47" name="Range2_2_12_1_7_1_1_2_2_1_2_2_1_1_1_1_1_1_1"/>
    <protectedRange sqref="G47:H47" name="Range2_2_12_1_3_1_2_1_1_1_1_2_1_1_1_1_1_1_1_1_1_1_1_2_1_1_1_1_1_1_1"/>
    <protectedRange sqref="F47" name="Range2_2_12_1_3_1_2_1_1_1_1_2_1_1_1_1_1_1_1_1_1_1_1_2_2_1_1_1_1_1_1"/>
    <protectedRange sqref="E47" name="Range2_2_12_1_3_1_2_1_1_1_2_1_1_1_1_3_1_1_1_1_1_1_1_1_1_2_2_1_1_1_1_1_1"/>
    <protectedRange sqref="T43" name="Range2_12_5_1_1_2_1_1_1_1_1_1_1_1_1_1_1_1_1_1"/>
    <protectedRange sqref="S43" name="Range2_12_4_1_1_1_4_2_2_1_1_1_1_1_1_1_1_1_1_1_1_1_1"/>
    <protectedRange sqref="G43:H43" name="Range2_2_12_1_3_1_1_1_1_1_4_1_1_1_1_1_1_1_1_1_1_2_1_1_1_1_1_1_1_1_1_1"/>
    <protectedRange sqref="Q43:R43" name="Range2_12_1_6_1_1_1_1_2_1_1_1_1_1_1_1_1_1_2_1_1_1_1_1_1_1_1_1"/>
    <protectedRange sqref="N43:P43" name="Range2_12_1_2_3_1_1_1_1_2_1_1_1_1_1_1_1_1_1_2_1_1_1_1_1_1_1_1_1"/>
    <protectedRange sqref="I43:M43" name="Range2_2_12_1_4_3_1_1_1_1_2_1_1_1_1_1_1_1_1_1_2_1_1_1_1_1_1_1_1_1"/>
    <protectedRange sqref="F45:U45" name="Range2_12_5_1_1_1_2_2_1_1_1_1_1_1_1_1_1_1_1_2_1_1_1_2_1_1_1_1_1_1_1_1_1_1_1_1_1_1_1_1_2_1_1_1_1_1_1_1_1_1_2_1_1_3_1_1_1_3_1_1_1_1_1_1_1_1_1_1_1_1_1_1_1_1_1_1_1_1_1_1_2_1_1_1_1_1_1_1_1_1_1_1_2_2_1_1_1_1_1_1_1_1"/>
    <protectedRange sqref="S44:T44" name="Range2_12_5_1_1_2_1_1_1_1_1_2_1_1_1_1"/>
    <protectedRange sqref="N44:R44" name="Range2_12_1_6_1_1_2_1_1_1_1_1_2_1_1_1_1"/>
    <protectedRange sqref="L44:M44" name="Range2_2_12_1_7_1_1_3_1_1_1_1_1_2_1_1_1_1"/>
    <protectedRange sqref="J44:K44" name="Range2_2_12_1_4_1_1_1_1_1_1_1_1_1_1_1_1_1_1_1_2_1_1_1_1_1_2_1_1_1_1"/>
    <protectedRange sqref="I44" name="Range2_2_12_1_7_1_1_2_2_1_2_2_1_1_1_1_1_2_1_1_1_1"/>
    <protectedRange sqref="G44:H44" name="Range2_2_12_1_3_1_2_1_1_1_1_2_1_1_1_1_1_1_1_1_1_1_1_2_1_1_1_1_1_2_1_1_1_1"/>
    <protectedRange sqref="F44" name="Range2_2_12_1_3_1_2_1_1_1_1_2_1_1_1_1_1_1_1_1_1_1_1_2_2_1_1_1_1_2_1_1_1_1"/>
    <protectedRange sqref="E44" name="Range2_2_12_1_3_1_2_1_1_1_2_1_1_1_1_3_1_1_1_1_1_1_1_1_1_2_2_1_1_1_1_2_1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T46" name="Range2_12_5_1_1_2_2_1_1_1_1_1_1_1_1_1_1_1_1_2_1_1_1_1_1_1_1_1_1_1_1_1_1_1_1"/>
    <protectedRange sqref="S46" name="Range2_12_4_1_1_1_4_2_2_2_2_1_1_1_1_1_1_1_1_1_1_1_2_1_1_1_1_1_1_1_1_1_1_1_1_1_1_1"/>
    <protectedRange sqref="Q46:R46" name="Range2_12_1_6_1_1_1_2_3_2_1_1_3_1_1_1_1_1_1_1_1_1_1_1_1_1_2_1_1_1_1_1_1_1_1_1_1_1_1_1_1_1"/>
    <protectedRange sqref="N46:P46" name="Range2_12_1_2_3_1_1_1_2_3_2_1_1_3_1_1_1_1_1_1_1_1_1_1_1_1_1_2_1_1_1_1_1_1_1_1_1_1_1_1_1_1_1"/>
    <protectedRange sqref="K46:M46" name="Range2_2_12_1_4_3_1_1_1_3_3_2_1_1_3_1_1_1_1_1_1_1_1_1_1_1_1_1_2_1_1_1_1_1_1_1_1_1_1_1_1_1_1_1"/>
    <protectedRange sqref="J46" name="Range2_2_12_1_4_3_1_1_1_3_2_1_2_2_1_1_1_1_1_1_1_1_1_1_1_1_1_2_1_1_1_1_1_1_1_1_1_1_1_1_1_1_1"/>
    <protectedRange sqref="E46:H46" name="Range2_2_12_1_3_1_2_1_1_1_1_2_1_1_1_1_1_1_1_1_1_1_2_1_1_1_1_1_1_1_1_2_1_1_1_1_1_1_1_1_1_1_1_1_1_1_1"/>
    <protectedRange sqref="D46" name="Range2_2_12_1_3_1_2_1_1_1_2_1_2_3_1_1_1_1_1_1_2_1_1_1_1_1_1_1_1_1_1_2_1_1_1_1_1_1_1_1_1_1_1_1_1_1_1"/>
    <protectedRange sqref="I46" name="Range2_2_12_1_4_2_1_1_1_4_1_2_1_1_1_2_2_1_1_1_1_1_1_1_1_1_1_1_1_1_1_2_1_1_1_1_1_1_1_1_1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204" priority="28" operator="containsText" text="N/A">
      <formula>NOT(ISERROR(SEARCH("N/A",X11)))</formula>
    </cfRule>
    <cfRule type="cellIs" dxfId="203" priority="41" operator="equal">
      <formula>0</formula>
    </cfRule>
  </conditionalFormatting>
  <conditionalFormatting sqref="AC11:AE34 X11:Y34 AA11:AA34">
    <cfRule type="cellIs" dxfId="202" priority="40" operator="greaterThanOrEqual">
      <formula>1185</formula>
    </cfRule>
  </conditionalFormatting>
  <conditionalFormatting sqref="AC11:AE34 X11:Y34 AA11:AA34">
    <cfRule type="cellIs" dxfId="201" priority="39" operator="between">
      <formula>0.1</formula>
      <formula>1184</formula>
    </cfRule>
  </conditionalFormatting>
  <conditionalFormatting sqref="X8">
    <cfRule type="cellIs" dxfId="200" priority="38" operator="equal">
      <formula>0</formula>
    </cfRule>
  </conditionalFormatting>
  <conditionalFormatting sqref="X8">
    <cfRule type="cellIs" dxfId="199" priority="37" operator="greaterThan">
      <formula>1179</formula>
    </cfRule>
  </conditionalFormatting>
  <conditionalFormatting sqref="X8">
    <cfRule type="cellIs" dxfId="198" priority="36" operator="greaterThan">
      <formula>99</formula>
    </cfRule>
  </conditionalFormatting>
  <conditionalFormatting sqref="X8">
    <cfRule type="cellIs" dxfId="197" priority="35" operator="greaterThan">
      <formula>0.99</formula>
    </cfRule>
  </conditionalFormatting>
  <conditionalFormatting sqref="AB8">
    <cfRule type="cellIs" dxfId="196" priority="34" operator="equal">
      <formula>0</formula>
    </cfRule>
  </conditionalFormatting>
  <conditionalFormatting sqref="AB8">
    <cfRule type="cellIs" dxfId="195" priority="33" operator="greaterThan">
      <formula>1179</formula>
    </cfRule>
  </conditionalFormatting>
  <conditionalFormatting sqref="AB8">
    <cfRule type="cellIs" dxfId="194" priority="32" operator="greaterThan">
      <formula>99</formula>
    </cfRule>
  </conditionalFormatting>
  <conditionalFormatting sqref="AB8">
    <cfRule type="cellIs" dxfId="193" priority="31" operator="greaterThan">
      <formula>0.99</formula>
    </cfRule>
  </conditionalFormatting>
  <conditionalFormatting sqref="AH11:AH31">
    <cfRule type="cellIs" dxfId="192" priority="29" operator="greaterThan">
      <formula>$AH$8</formula>
    </cfRule>
    <cfRule type="cellIs" dxfId="191" priority="30" operator="greaterThan">
      <formula>$AH$8</formula>
    </cfRule>
  </conditionalFormatting>
  <conditionalFormatting sqref="AB11:AB34">
    <cfRule type="containsText" dxfId="190" priority="24" operator="containsText" text="N/A">
      <formula>NOT(ISERROR(SEARCH("N/A",AB11)))</formula>
    </cfRule>
    <cfRule type="cellIs" dxfId="189" priority="27" operator="equal">
      <formula>0</formula>
    </cfRule>
  </conditionalFormatting>
  <conditionalFormatting sqref="AB11:AB34">
    <cfRule type="cellIs" dxfId="188" priority="26" operator="greaterThanOrEqual">
      <formula>1185</formula>
    </cfRule>
  </conditionalFormatting>
  <conditionalFormatting sqref="AB11:AB34">
    <cfRule type="cellIs" dxfId="187" priority="25" operator="between">
      <formula>0.1</formula>
      <formula>1184</formula>
    </cfRule>
  </conditionalFormatting>
  <conditionalFormatting sqref="AN11:AN35 AO11:AO34">
    <cfRule type="cellIs" dxfId="186" priority="23" operator="equal">
      <formula>0</formula>
    </cfRule>
  </conditionalFormatting>
  <conditionalFormatting sqref="AN11:AN35 AO11:AO34">
    <cfRule type="cellIs" dxfId="185" priority="22" operator="greaterThan">
      <formula>1179</formula>
    </cfRule>
  </conditionalFormatting>
  <conditionalFormatting sqref="AN11:AN35 AO11:AO34">
    <cfRule type="cellIs" dxfId="184" priority="21" operator="greaterThan">
      <formula>99</formula>
    </cfRule>
  </conditionalFormatting>
  <conditionalFormatting sqref="AN11:AN35 AO11:AO34">
    <cfRule type="cellIs" dxfId="183" priority="20" operator="greaterThan">
      <formula>0.99</formula>
    </cfRule>
  </conditionalFormatting>
  <conditionalFormatting sqref="AQ11:AQ34">
    <cfRule type="cellIs" dxfId="182" priority="19" operator="equal">
      <formula>0</formula>
    </cfRule>
  </conditionalFormatting>
  <conditionalFormatting sqref="AQ11:AQ34">
    <cfRule type="cellIs" dxfId="181" priority="18" operator="greaterThan">
      <formula>1179</formula>
    </cfRule>
  </conditionalFormatting>
  <conditionalFormatting sqref="AQ11:AQ34">
    <cfRule type="cellIs" dxfId="180" priority="17" operator="greaterThan">
      <formula>99</formula>
    </cfRule>
  </conditionalFormatting>
  <conditionalFormatting sqref="AQ11:AQ34">
    <cfRule type="cellIs" dxfId="179" priority="16" operator="greaterThan">
      <formula>0.99</formula>
    </cfRule>
  </conditionalFormatting>
  <conditionalFormatting sqref="Z11:Z34">
    <cfRule type="containsText" dxfId="178" priority="12" operator="containsText" text="N/A">
      <formula>NOT(ISERROR(SEARCH("N/A",Z11)))</formula>
    </cfRule>
    <cfRule type="cellIs" dxfId="177" priority="15" operator="equal">
      <formula>0</formula>
    </cfRule>
  </conditionalFormatting>
  <conditionalFormatting sqref="Z11:Z34">
    <cfRule type="cellIs" dxfId="176" priority="14" operator="greaterThanOrEqual">
      <formula>1185</formula>
    </cfRule>
  </conditionalFormatting>
  <conditionalFormatting sqref="Z11:Z34">
    <cfRule type="cellIs" dxfId="175" priority="13" operator="between">
      <formula>0.1</formula>
      <formula>1184</formula>
    </cfRule>
  </conditionalFormatting>
  <conditionalFormatting sqref="AJ11:AN35">
    <cfRule type="cellIs" dxfId="174" priority="11" operator="equal">
      <formula>0</formula>
    </cfRule>
  </conditionalFormatting>
  <conditionalFormatting sqref="AJ11:AN35">
    <cfRule type="cellIs" dxfId="173" priority="10" operator="greaterThan">
      <formula>1179</formula>
    </cfRule>
  </conditionalFormatting>
  <conditionalFormatting sqref="AJ11:AN35">
    <cfRule type="cellIs" dxfId="172" priority="9" operator="greaterThan">
      <formula>99</formula>
    </cfRule>
  </conditionalFormatting>
  <conditionalFormatting sqref="AJ11:AN35">
    <cfRule type="cellIs" dxfId="171" priority="8" operator="greaterThan">
      <formula>0.99</formula>
    </cfRule>
  </conditionalFormatting>
  <conditionalFormatting sqref="AP11:AP34">
    <cfRule type="cellIs" dxfId="170" priority="7" operator="equal">
      <formula>0</formula>
    </cfRule>
  </conditionalFormatting>
  <conditionalFormatting sqref="AP11:AP34">
    <cfRule type="cellIs" dxfId="169" priority="6" operator="greaterThan">
      <formula>1179</formula>
    </cfRule>
  </conditionalFormatting>
  <conditionalFormatting sqref="AP11:AP34">
    <cfRule type="cellIs" dxfId="168" priority="5" operator="greaterThan">
      <formula>99</formula>
    </cfRule>
  </conditionalFormatting>
  <conditionalFormatting sqref="AP11:AP34">
    <cfRule type="cellIs" dxfId="167" priority="4" operator="greaterThan">
      <formula>0.99</formula>
    </cfRule>
  </conditionalFormatting>
  <conditionalFormatting sqref="AH32:AH34">
    <cfRule type="cellIs" dxfId="166" priority="2" operator="greaterThan">
      <formula>$AH$8</formula>
    </cfRule>
    <cfRule type="cellIs" dxfId="165" priority="3" operator="greaterThan">
      <formula>$AH$8</formula>
    </cfRule>
  </conditionalFormatting>
  <conditionalFormatting sqref="AI11:AI34">
    <cfRule type="cellIs" dxfId="164" priority="1" operator="greaterThan">
      <formula>$AI$8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5"/>
  <sheetViews>
    <sheetView topLeftCell="A37" zoomScaleNormal="100" workbookViewId="0">
      <selection activeCell="B47" sqref="B47:B51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128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200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9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97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42457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25880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201" t="s">
        <v>51</v>
      </c>
      <c r="V9" s="201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99" t="s">
        <v>55</v>
      </c>
      <c r="AG9" s="199" t="s">
        <v>56</v>
      </c>
      <c r="AH9" s="247" t="s">
        <v>57</v>
      </c>
      <c r="AI9" s="262" t="s">
        <v>58</v>
      </c>
      <c r="AJ9" s="201" t="s">
        <v>59</v>
      </c>
      <c r="AK9" s="201" t="s">
        <v>60</v>
      </c>
      <c r="AL9" s="201" t="s">
        <v>61</v>
      </c>
      <c r="AM9" s="201" t="s">
        <v>62</v>
      </c>
      <c r="AN9" s="201" t="s">
        <v>63</v>
      </c>
      <c r="AO9" s="201" t="s">
        <v>64</v>
      </c>
      <c r="AP9" s="201" t="s">
        <v>65</v>
      </c>
      <c r="AQ9" s="245" t="s">
        <v>66</v>
      </c>
      <c r="AR9" s="201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1" t="s">
        <v>72</v>
      </c>
      <c r="C10" s="201" t="s">
        <v>73</v>
      </c>
      <c r="D10" s="201" t="s">
        <v>74</v>
      </c>
      <c r="E10" s="201" t="s">
        <v>75</v>
      </c>
      <c r="F10" s="201" t="s">
        <v>74</v>
      </c>
      <c r="G10" s="201" t="s">
        <v>75</v>
      </c>
      <c r="H10" s="241"/>
      <c r="I10" s="201" t="s">
        <v>75</v>
      </c>
      <c r="J10" s="201" t="s">
        <v>75</v>
      </c>
      <c r="K10" s="201" t="s">
        <v>75</v>
      </c>
      <c r="L10" s="28" t="s">
        <v>29</v>
      </c>
      <c r="M10" s="244"/>
      <c r="N10" s="28" t="s">
        <v>29</v>
      </c>
      <c r="O10" s="246"/>
      <c r="P10" s="246"/>
      <c r="Q10" s="1">
        <f>'MAR 27'!Q34</f>
        <v>75933334</v>
      </c>
      <c r="R10" s="255"/>
      <c r="S10" s="256"/>
      <c r="T10" s="257"/>
      <c r="U10" s="201" t="s">
        <v>75</v>
      </c>
      <c r="V10" s="201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27'!$AG$34</f>
        <v>45167748</v>
      </c>
      <c r="AH10" s="247"/>
      <c r="AI10" s="263"/>
      <c r="AJ10" s="201" t="s">
        <v>84</v>
      </c>
      <c r="AK10" s="201" t="s">
        <v>84</v>
      </c>
      <c r="AL10" s="201" t="s">
        <v>84</v>
      </c>
      <c r="AM10" s="201" t="s">
        <v>84</v>
      </c>
      <c r="AN10" s="201" t="s">
        <v>84</v>
      </c>
      <c r="AO10" s="201" t="s">
        <v>84</v>
      </c>
      <c r="AP10" s="1">
        <f>'MAR 27'!$AP$34</f>
        <v>10523884</v>
      </c>
      <c r="AQ10" s="246"/>
      <c r="AR10" s="198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11</v>
      </c>
      <c r="E11" s="41">
        <f t="shared" ref="E11:E34" si="0">D11/1.42</f>
        <v>7.746478873239437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124</v>
      </c>
      <c r="P11" s="111">
        <v>95</v>
      </c>
      <c r="Q11" s="111">
        <v>75937386</v>
      </c>
      <c r="R11" s="46">
        <f>IF(ISBLANK(Q11),"-",Q11-Q10)</f>
        <v>4052</v>
      </c>
      <c r="S11" s="47">
        <f>R11*24/1000</f>
        <v>97.248000000000005</v>
      </c>
      <c r="T11" s="47">
        <f>R11/1000</f>
        <v>4.0519999999999996</v>
      </c>
      <c r="U11" s="112">
        <v>7.6</v>
      </c>
      <c r="V11" s="112">
        <f t="shared" ref="V11:V34" si="1">U11</f>
        <v>7.6</v>
      </c>
      <c r="W11" s="113" t="s">
        <v>124</v>
      </c>
      <c r="X11" s="115">
        <v>0</v>
      </c>
      <c r="Y11" s="115">
        <v>0</v>
      </c>
      <c r="Z11" s="115">
        <v>957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45168460</v>
      </c>
      <c r="AH11" s="49">
        <f>IF(ISBLANK(AG11),"-",AG11-AG10)</f>
        <v>712</v>
      </c>
      <c r="AI11" s="50">
        <f>AH11/T11</f>
        <v>175.71569595261602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0.45</v>
      </c>
      <c r="AP11" s="115">
        <v>10524924</v>
      </c>
      <c r="AQ11" s="115">
        <f t="shared" ref="AQ11:AQ34" si="2">AP11-AP10</f>
        <v>1040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13</v>
      </c>
      <c r="E12" s="41">
        <f t="shared" si="0"/>
        <v>9.1549295774647899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124</v>
      </c>
      <c r="P12" s="111">
        <v>95</v>
      </c>
      <c r="Q12" s="111">
        <v>75941393</v>
      </c>
      <c r="R12" s="46">
        <f t="shared" ref="R12:R34" si="5">IF(ISBLANK(Q12),"-",Q12-Q11)</f>
        <v>4007</v>
      </c>
      <c r="S12" s="47">
        <f t="shared" ref="S12:S34" si="6">R12*24/1000</f>
        <v>96.168000000000006</v>
      </c>
      <c r="T12" s="47">
        <f t="shared" ref="T12:T34" si="7">R12/1000</f>
        <v>4.0069999999999997</v>
      </c>
      <c r="U12" s="112">
        <v>8.8000000000000007</v>
      </c>
      <c r="V12" s="112">
        <f t="shared" si="1"/>
        <v>8.8000000000000007</v>
      </c>
      <c r="W12" s="113" t="s">
        <v>124</v>
      </c>
      <c r="X12" s="115">
        <v>0</v>
      </c>
      <c r="Y12" s="115">
        <v>0</v>
      </c>
      <c r="Z12" s="115">
        <v>936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45169156</v>
      </c>
      <c r="AH12" s="49">
        <f>IF(ISBLANK(AG12),"-",AG12-AG11)</f>
        <v>696</v>
      </c>
      <c r="AI12" s="50">
        <f t="shared" ref="AI12:AI34" si="8">AH12/T12</f>
        <v>173.69603194409785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0.45</v>
      </c>
      <c r="AP12" s="115">
        <v>10526040</v>
      </c>
      <c r="AQ12" s="115">
        <f t="shared" si="2"/>
        <v>1116</v>
      </c>
      <c r="AR12" s="118">
        <v>1.1399999999999999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17</v>
      </c>
      <c r="E13" s="41">
        <f t="shared" si="0"/>
        <v>11.971830985915494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97</v>
      </c>
      <c r="P13" s="111">
        <v>96</v>
      </c>
      <c r="Q13" s="111">
        <v>75945312</v>
      </c>
      <c r="R13" s="46">
        <f t="shared" si="5"/>
        <v>3919</v>
      </c>
      <c r="S13" s="47">
        <f t="shared" si="6"/>
        <v>94.055999999999997</v>
      </c>
      <c r="T13" s="47">
        <f t="shared" si="7"/>
        <v>3.919</v>
      </c>
      <c r="U13" s="112">
        <v>9.5</v>
      </c>
      <c r="V13" s="112">
        <f t="shared" si="1"/>
        <v>9.5</v>
      </c>
      <c r="W13" s="113" t="s">
        <v>124</v>
      </c>
      <c r="X13" s="115">
        <v>0</v>
      </c>
      <c r="Y13" s="115">
        <v>0</v>
      </c>
      <c r="Z13" s="115">
        <v>936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45169820</v>
      </c>
      <c r="AH13" s="49">
        <f>IF(ISBLANK(AG13),"-",AG13-AG12)</f>
        <v>664</v>
      </c>
      <c r="AI13" s="50">
        <f t="shared" si="8"/>
        <v>169.43097729012504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0.45</v>
      </c>
      <c r="AP13" s="115">
        <v>10526595</v>
      </c>
      <c r="AQ13" s="115">
        <f t="shared" si="2"/>
        <v>555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14</v>
      </c>
      <c r="E14" s="41">
        <f t="shared" si="0"/>
        <v>9.8591549295774659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99</v>
      </c>
      <c r="P14" s="111">
        <v>96</v>
      </c>
      <c r="Q14" s="111">
        <v>75949226</v>
      </c>
      <c r="R14" s="46">
        <f t="shared" si="5"/>
        <v>3914</v>
      </c>
      <c r="S14" s="47">
        <f t="shared" si="6"/>
        <v>93.936000000000007</v>
      </c>
      <c r="T14" s="47">
        <f t="shared" si="7"/>
        <v>3.9140000000000001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936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45170474</v>
      </c>
      <c r="AH14" s="49">
        <f t="shared" ref="AH14:AH34" si="9">IF(ISBLANK(AG14),"-",AG14-AG13)</f>
        <v>654</v>
      </c>
      <c r="AI14" s="50">
        <f t="shared" si="8"/>
        <v>167.09248850281043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</v>
      </c>
      <c r="AP14" s="115">
        <v>10526595</v>
      </c>
      <c r="AQ14" s="115">
        <f t="shared" si="2"/>
        <v>0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14</v>
      </c>
      <c r="E15" s="41">
        <f t="shared" si="0"/>
        <v>9.8591549295774659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111</v>
      </c>
      <c r="P15" s="111">
        <v>105</v>
      </c>
      <c r="Q15" s="111">
        <v>75953293</v>
      </c>
      <c r="R15" s="46">
        <f t="shared" si="5"/>
        <v>4067</v>
      </c>
      <c r="S15" s="47">
        <f t="shared" si="6"/>
        <v>97.608000000000004</v>
      </c>
      <c r="T15" s="47">
        <f t="shared" si="7"/>
        <v>4.0670000000000002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947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45171140</v>
      </c>
      <c r="AH15" s="49">
        <f t="shared" si="9"/>
        <v>666</v>
      </c>
      <c r="AI15" s="50">
        <f t="shared" si="8"/>
        <v>163.75706909269732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</v>
      </c>
      <c r="AP15" s="115">
        <v>10526595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14</v>
      </c>
      <c r="E16" s="41">
        <f t="shared" si="0"/>
        <v>9.8591549295774659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129</v>
      </c>
      <c r="P16" s="111">
        <v>125</v>
      </c>
      <c r="Q16" s="111">
        <v>75958235</v>
      </c>
      <c r="R16" s="46">
        <f t="shared" si="5"/>
        <v>4942</v>
      </c>
      <c r="S16" s="47">
        <f t="shared" si="6"/>
        <v>118.608</v>
      </c>
      <c r="T16" s="47">
        <f t="shared" si="7"/>
        <v>4.9420000000000002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1187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45171932</v>
      </c>
      <c r="AH16" s="49">
        <f t="shared" si="9"/>
        <v>792</v>
      </c>
      <c r="AI16" s="50">
        <f t="shared" si="8"/>
        <v>160.25900445163902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10526595</v>
      </c>
      <c r="AQ16" s="115">
        <v>0</v>
      </c>
      <c r="AR16" s="53">
        <v>0.96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7</v>
      </c>
      <c r="E17" s="41">
        <f t="shared" si="0"/>
        <v>4.9295774647887329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140</v>
      </c>
      <c r="P17" s="111">
        <v>149</v>
      </c>
      <c r="Q17" s="111">
        <v>75964260</v>
      </c>
      <c r="R17" s="46">
        <f t="shared" si="5"/>
        <v>6025</v>
      </c>
      <c r="S17" s="47">
        <f t="shared" si="6"/>
        <v>144.6</v>
      </c>
      <c r="T17" s="47">
        <f t="shared" si="7"/>
        <v>6.0250000000000004</v>
      </c>
      <c r="U17" s="112">
        <v>9.1999999999999993</v>
      </c>
      <c r="V17" s="112">
        <f t="shared" si="1"/>
        <v>9.1999999999999993</v>
      </c>
      <c r="W17" s="113" t="s">
        <v>130</v>
      </c>
      <c r="X17" s="115">
        <v>1048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45173260</v>
      </c>
      <c r="AH17" s="49">
        <f t="shared" si="9"/>
        <v>1328</v>
      </c>
      <c r="AI17" s="50">
        <f t="shared" si="8"/>
        <v>220.41493775933608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10526595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7</v>
      </c>
      <c r="E18" s="41">
        <f t="shared" si="0"/>
        <v>4.9295774647887329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138</v>
      </c>
      <c r="P18" s="111">
        <v>150</v>
      </c>
      <c r="Q18" s="111">
        <v>75970463</v>
      </c>
      <c r="R18" s="46">
        <f t="shared" si="5"/>
        <v>6203</v>
      </c>
      <c r="S18" s="47">
        <f t="shared" si="6"/>
        <v>148.87200000000001</v>
      </c>
      <c r="T18" s="47">
        <f t="shared" si="7"/>
        <v>6.2030000000000003</v>
      </c>
      <c r="U18" s="112">
        <v>8.6</v>
      </c>
      <c r="V18" s="112">
        <f t="shared" si="1"/>
        <v>8.6</v>
      </c>
      <c r="W18" s="113" t="s">
        <v>130</v>
      </c>
      <c r="X18" s="115">
        <v>1047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45174668</v>
      </c>
      <c r="AH18" s="49">
        <f t="shared" si="9"/>
        <v>1408</v>
      </c>
      <c r="AI18" s="50">
        <f t="shared" si="8"/>
        <v>226.9869418023537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10526595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7</v>
      </c>
      <c r="E19" s="41">
        <f t="shared" si="0"/>
        <v>4.9295774647887329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137</v>
      </c>
      <c r="P19" s="111">
        <v>150</v>
      </c>
      <c r="Q19" s="111">
        <v>75976639</v>
      </c>
      <c r="R19" s="46">
        <f t="shared" si="5"/>
        <v>6176</v>
      </c>
      <c r="S19" s="47">
        <f t="shared" si="6"/>
        <v>148.22399999999999</v>
      </c>
      <c r="T19" s="47">
        <f t="shared" si="7"/>
        <v>6.1760000000000002</v>
      </c>
      <c r="U19" s="112">
        <v>8</v>
      </c>
      <c r="V19" s="112">
        <f t="shared" si="1"/>
        <v>8</v>
      </c>
      <c r="W19" s="113" t="s">
        <v>130</v>
      </c>
      <c r="X19" s="115">
        <v>1048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45176012</v>
      </c>
      <c r="AH19" s="49">
        <f t="shared" si="9"/>
        <v>1344</v>
      </c>
      <c r="AI19" s="50">
        <f t="shared" si="8"/>
        <v>217.61658031088083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10526595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7</v>
      </c>
      <c r="E20" s="41">
        <f t="shared" si="0"/>
        <v>4.9295774647887329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139</v>
      </c>
      <c r="P20" s="111">
        <v>153</v>
      </c>
      <c r="Q20" s="111">
        <v>75982955</v>
      </c>
      <c r="R20" s="46">
        <f t="shared" si="5"/>
        <v>6316</v>
      </c>
      <c r="S20" s="47">
        <f t="shared" si="6"/>
        <v>151.584</v>
      </c>
      <c r="T20" s="47">
        <f t="shared" si="7"/>
        <v>6.3159999999999998</v>
      </c>
      <c r="U20" s="112">
        <v>7.5</v>
      </c>
      <c r="V20" s="112">
        <f t="shared" si="1"/>
        <v>7.5</v>
      </c>
      <c r="W20" s="113" t="s">
        <v>130</v>
      </c>
      <c r="X20" s="115">
        <v>1047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45177404</v>
      </c>
      <c r="AH20" s="49">
        <f t="shared" si="9"/>
        <v>1392</v>
      </c>
      <c r="AI20" s="50">
        <f t="shared" si="8"/>
        <v>220.39265357821407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10526595</v>
      </c>
      <c r="AQ20" s="115">
        <f t="shared" si="2"/>
        <v>0</v>
      </c>
      <c r="AR20" s="53">
        <v>1.19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8</v>
      </c>
      <c r="E21" s="41">
        <f t="shared" si="0"/>
        <v>5.6338028169014089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137</v>
      </c>
      <c r="P21" s="111">
        <v>144</v>
      </c>
      <c r="Q21" s="111">
        <v>75988254</v>
      </c>
      <c r="R21" s="46">
        <f t="shared" si="5"/>
        <v>5299</v>
      </c>
      <c r="S21" s="47">
        <f t="shared" si="6"/>
        <v>127.176</v>
      </c>
      <c r="T21" s="47">
        <f t="shared" si="7"/>
        <v>5.2990000000000004</v>
      </c>
      <c r="U21" s="112">
        <v>6.9</v>
      </c>
      <c r="V21" s="112">
        <f t="shared" si="1"/>
        <v>6.9</v>
      </c>
      <c r="W21" s="113" t="s">
        <v>130</v>
      </c>
      <c r="X21" s="115">
        <v>1047</v>
      </c>
      <c r="Y21" s="115">
        <v>0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45178516</v>
      </c>
      <c r="AH21" s="49">
        <f t="shared" si="9"/>
        <v>1112</v>
      </c>
      <c r="AI21" s="50">
        <f t="shared" si="8"/>
        <v>209.8509152670315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10526595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8</v>
      </c>
      <c r="E22" s="41">
        <f t="shared" si="0"/>
        <v>5.6338028169014089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137</v>
      </c>
      <c r="P22" s="111">
        <v>142</v>
      </c>
      <c r="Q22" s="111">
        <v>75994232</v>
      </c>
      <c r="R22" s="46">
        <f t="shared" si="5"/>
        <v>5978</v>
      </c>
      <c r="S22" s="47">
        <f t="shared" si="6"/>
        <v>143.47200000000001</v>
      </c>
      <c r="T22" s="47">
        <f t="shared" si="7"/>
        <v>5.9779999999999998</v>
      </c>
      <c r="U22" s="112">
        <v>6.5</v>
      </c>
      <c r="V22" s="112">
        <f t="shared" si="1"/>
        <v>6.5</v>
      </c>
      <c r="W22" s="113" t="s">
        <v>130</v>
      </c>
      <c r="X22" s="115">
        <v>1015</v>
      </c>
      <c r="Y22" s="115">
        <v>0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45179876</v>
      </c>
      <c r="AH22" s="49">
        <f t="shared" si="9"/>
        <v>1360</v>
      </c>
      <c r="AI22" s="50">
        <f t="shared" si="8"/>
        <v>227.50083640013384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10526595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6</v>
      </c>
      <c r="E23" s="41">
        <f t="shared" si="0"/>
        <v>4.2253521126760569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132</v>
      </c>
      <c r="P23" s="111">
        <v>137</v>
      </c>
      <c r="Q23" s="111">
        <v>76000048</v>
      </c>
      <c r="R23" s="46">
        <f t="shared" si="5"/>
        <v>5816</v>
      </c>
      <c r="S23" s="47">
        <f t="shared" si="6"/>
        <v>139.584</v>
      </c>
      <c r="T23" s="47">
        <f t="shared" si="7"/>
        <v>5.8159999999999998</v>
      </c>
      <c r="U23" s="112">
        <v>6.2</v>
      </c>
      <c r="V23" s="112">
        <f t="shared" si="1"/>
        <v>6.2</v>
      </c>
      <c r="W23" s="113" t="s">
        <v>130</v>
      </c>
      <c r="X23" s="115">
        <v>1016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45181208</v>
      </c>
      <c r="AH23" s="49">
        <f t="shared" si="9"/>
        <v>1332</v>
      </c>
      <c r="AI23" s="50">
        <f t="shared" si="8"/>
        <v>229.02338376891336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10526595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6</v>
      </c>
      <c r="E24" s="41">
        <f t="shared" si="0"/>
        <v>4.2253521126760569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134</v>
      </c>
      <c r="P24" s="111">
        <v>138</v>
      </c>
      <c r="Q24" s="111">
        <v>76005819</v>
      </c>
      <c r="R24" s="46">
        <f t="shared" si="5"/>
        <v>5771</v>
      </c>
      <c r="S24" s="47">
        <f t="shared" si="6"/>
        <v>138.50399999999999</v>
      </c>
      <c r="T24" s="47">
        <f t="shared" si="7"/>
        <v>5.7709999999999999</v>
      </c>
      <c r="U24" s="112">
        <v>5.8</v>
      </c>
      <c r="V24" s="112">
        <f t="shared" si="1"/>
        <v>5.8</v>
      </c>
      <c r="W24" s="113" t="s">
        <v>130</v>
      </c>
      <c r="X24" s="115">
        <v>0</v>
      </c>
      <c r="Y24" s="115">
        <v>1016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45182556</v>
      </c>
      <c r="AH24" s="49">
        <f>IF(ISBLANK(AG24),"-",AG24-AG23)</f>
        <v>1348</v>
      </c>
      <c r="AI24" s="50">
        <f t="shared" si="8"/>
        <v>233.58170161150582</v>
      </c>
      <c r="AJ24" s="98">
        <v>0</v>
      </c>
      <c r="AK24" s="98">
        <v>1</v>
      </c>
      <c r="AL24" s="98">
        <v>1</v>
      </c>
      <c r="AM24" s="98">
        <v>1</v>
      </c>
      <c r="AN24" s="98">
        <v>1</v>
      </c>
      <c r="AO24" s="98">
        <v>0</v>
      </c>
      <c r="AP24" s="115">
        <v>10526595</v>
      </c>
      <c r="AQ24" s="115">
        <f t="shared" si="2"/>
        <v>0</v>
      </c>
      <c r="AR24" s="53">
        <v>1.22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7</v>
      </c>
      <c r="E25" s="41">
        <f t="shared" si="0"/>
        <v>4.9295774647887329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136</v>
      </c>
      <c r="P25" s="111">
        <v>138</v>
      </c>
      <c r="Q25" s="111">
        <v>76011550</v>
      </c>
      <c r="R25" s="46">
        <f t="shared" si="5"/>
        <v>5731</v>
      </c>
      <c r="S25" s="47">
        <f t="shared" si="6"/>
        <v>137.54400000000001</v>
      </c>
      <c r="T25" s="47">
        <f t="shared" si="7"/>
        <v>5.7309999999999999</v>
      </c>
      <c r="U25" s="112">
        <v>5.7</v>
      </c>
      <c r="V25" s="112">
        <f t="shared" si="1"/>
        <v>5.7</v>
      </c>
      <c r="W25" s="113" t="s">
        <v>130</v>
      </c>
      <c r="X25" s="115">
        <v>0</v>
      </c>
      <c r="Y25" s="115">
        <v>1005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45183868</v>
      </c>
      <c r="AH25" s="49">
        <f t="shared" si="9"/>
        <v>1312</v>
      </c>
      <c r="AI25" s="50">
        <f t="shared" si="8"/>
        <v>228.93037864247077</v>
      </c>
      <c r="AJ25" s="98">
        <v>0</v>
      </c>
      <c r="AK25" s="98">
        <v>1</v>
      </c>
      <c r="AL25" s="98">
        <v>1</v>
      </c>
      <c r="AM25" s="98">
        <v>1</v>
      </c>
      <c r="AN25" s="98">
        <v>1</v>
      </c>
      <c r="AO25" s="98">
        <v>0</v>
      </c>
      <c r="AP25" s="115">
        <v>10526595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7</v>
      </c>
      <c r="E26" s="41">
        <f t="shared" si="0"/>
        <v>4.9295774647887329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134</v>
      </c>
      <c r="P26" s="111">
        <v>133</v>
      </c>
      <c r="Q26" s="111">
        <v>76017217</v>
      </c>
      <c r="R26" s="46">
        <f t="shared" si="5"/>
        <v>5667</v>
      </c>
      <c r="S26" s="47">
        <f t="shared" si="6"/>
        <v>136.00800000000001</v>
      </c>
      <c r="T26" s="47">
        <f t="shared" si="7"/>
        <v>5.6669999999999998</v>
      </c>
      <c r="U26" s="112">
        <v>5.5</v>
      </c>
      <c r="V26" s="112">
        <f t="shared" si="1"/>
        <v>5.5</v>
      </c>
      <c r="W26" s="113" t="s">
        <v>130</v>
      </c>
      <c r="X26" s="115">
        <v>0</v>
      </c>
      <c r="Y26" s="115">
        <v>1005</v>
      </c>
      <c r="Z26" s="115">
        <v>1167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45185180</v>
      </c>
      <c r="AH26" s="49">
        <f t="shared" si="9"/>
        <v>1312</v>
      </c>
      <c r="AI26" s="50">
        <f t="shared" si="8"/>
        <v>231.51579318863597</v>
      </c>
      <c r="AJ26" s="98">
        <v>0</v>
      </c>
      <c r="AK26" s="98">
        <v>1</v>
      </c>
      <c r="AL26" s="98">
        <v>1</v>
      </c>
      <c r="AM26" s="98">
        <v>1</v>
      </c>
      <c r="AN26" s="98">
        <v>1</v>
      </c>
      <c r="AO26" s="98">
        <v>0</v>
      </c>
      <c r="AP26" s="115">
        <v>10526595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6</v>
      </c>
      <c r="E27" s="41">
        <f t="shared" si="0"/>
        <v>4.2253521126760569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136</v>
      </c>
      <c r="P27" s="111">
        <v>137</v>
      </c>
      <c r="Q27" s="111">
        <v>76022913</v>
      </c>
      <c r="R27" s="46">
        <f t="shared" si="5"/>
        <v>5696</v>
      </c>
      <c r="S27" s="47">
        <f t="shared" si="6"/>
        <v>136.70400000000001</v>
      </c>
      <c r="T27" s="47">
        <f t="shared" si="7"/>
        <v>5.6959999999999997</v>
      </c>
      <c r="U27" s="112">
        <v>5.4</v>
      </c>
      <c r="V27" s="112">
        <f t="shared" si="1"/>
        <v>5.4</v>
      </c>
      <c r="W27" s="113" t="s">
        <v>130</v>
      </c>
      <c r="X27" s="115">
        <v>0</v>
      </c>
      <c r="Y27" s="115">
        <v>1006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45186484</v>
      </c>
      <c r="AH27" s="49">
        <f t="shared" si="9"/>
        <v>1304</v>
      </c>
      <c r="AI27" s="50">
        <f t="shared" si="8"/>
        <v>228.93258426966293</v>
      </c>
      <c r="AJ27" s="98">
        <v>0</v>
      </c>
      <c r="AK27" s="98">
        <v>1</v>
      </c>
      <c r="AL27" s="98">
        <v>1</v>
      </c>
      <c r="AM27" s="98">
        <v>1</v>
      </c>
      <c r="AN27" s="98">
        <v>1</v>
      </c>
      <c r="AO27" s="98">
        <v>0</v>
      </c>
      <c r="AP27" s="115">
        <v>10526595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6</v>
      </c>
      <c r="E28" s="41">
        <f t="shared" si="0"/>
        <v>4.2253521126760569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132</v>
      </c>
      <c r="P28" s="111">
        <v>134</v>
      </c>
      <c r="Q28" s="111">
        <v>76028533</v>
      </c>
      <c r="R28" s="46">
        <f t="shared" si="5"/>
        <v>5620</v>
      </c>
      <c r="S28" s="47">
        <f t="shared" si="6"/>
        <v>134.88</v>
      </c>
      <c r="T28" s="47">
        <f t="shared" si="7"/>
        <v>5.62</v>
      </c>
      <c r="U28" s="112">
        <v>5.0999999999999996</v>
      </c>
      <c r="V28" s="112">
        <f t="shared" si="1"/>
        <v>5.0999999999999996</v>
      </c>
      <c r="W28" s="113" t="s">
        <v>130</v>
      </c>
      <c r="X28" s="115">
        <v>0</v>
      </c>
      <c r="Y28" s="115">
        <v>1006</v>
      </c>
      <c r="Z28" s="115">
        <v>1147</v>
      </c>
      <c r="AA28" s="115">
        <v>1185</v>
      </c>
      <c r="AB28" s="115">
        <v>1147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45187748</v>
      </c>
      <c r="AH28" s="49">
        <f t="shared" si="9"/>
        <v>1264</v>
      </c>
      <c r="AI28" s="50">
        <f t="shared" si="8"/>
        <v>224.91103202846975</v>
      </c>
      <c r="AJ28" s="98">
        <v>0</v>
      </c>
      <c r="AK28" s="98">
        <v>1</v>
      </c>
      <c r="AL28" s="98">
        <v>1</v>
      </c>
      <c r="AM28" s="98">
        <v>1</v>
      </c>
      <c r="AN28" s="98">
        <v>1</v>
      </c>
      <c r="AO28" s="98">
        <v>0</v>
      </c>
      <c r="AP28" s="115">
        <v>10526595</v>
      </c>
      <c r="AQ28" s="115">
        <f t="shared" si="2"/>
        <v>0</v>
      </c>
      <c r="AR28" s="53">
        <v>0.98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9</v>
      </c>
      <c r="E29" s="41">
        <f t="shared" si="0"/>
        <v>6.3380281690140849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125</v>
      </c>
      <c r="P29" s="111">
        <v>134</v>
      </c>
      <c r="Q29" s="111">
        <v>76034088</v>
      </c>
      <c r="R29" s="46">
        <f t="shared" si="5"/>
        <v>5555</v>
      </c>
      <c r="S29" s="47">
        <f t="shared" si="6"/>
        <v>133.32</v>
      </c>
      <c r="T29" s="47">
        <f t="shared" si="7"/>
        <v>5.5549999999999997</v>
      </c>
      <c r="U29" s="112">
        <v>4.9000000000000004</v>
      </c>
      <c r="V29" s="112">
        <f t="shared" si="1"/>
        <v>4.9000000000000004</v>
      </c>
      <c r="W29" s="113" t="s">
        <v>130</v>
      </c>
      <c r="X29" s="115">
        <v>0</v>
      </c>
      <c r="Y29" s="115">
        <v>1005</v>
      </c>
      <c r="Z29" s="115">
        <v>1076</v>
      </c>
      <c r="AA29" s="115">
        <v>1185</v>
      </c>
      <c r="AB29" s="115">
        <v>1148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45188976</v>
      </c>
      <c r="AH29" s="49">
        <f t="shared" si="9"/>
        <v>1228</v>
      </c>
      <c r="AI29" s="50">
        <f t="shared" si="8"/>
        <v>221.06210621062107</v>
      </c>
      <c r="AJ29" s="98">
        <v>0</v>
      </c>
      <c r="AK29" s="98">
        <v>1</v>
      </c>
      <c r="AL29" s="98">
        <v>1</v>
      </c>
      <c r="AM29" s="98">
        <v>1</v>
      </c>
      <c r="AN29" s="98">
        <v>1</v>
      </c>
      <c r="AO29" s="98">
        <v>0</v>
      </c>
      <c r="AP29" s="115">
        <v>10526595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9</v>
      </c>
      <c r="E30" s="41">
        <f t="shared" si="0"/>
        <v>6.3380281690140849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117</v>
      </c>
      <c r="P30" s="111">
        <v>125</v>
      </c>
      <c r="Q30" s="111">
        <v>76039347</v>
      </c>
      <c r="R30" s="46">
        <f t="shared" si="5"/>
        <v>5259</v>
      </c>
      <c r="S30" s="47">
        <f t="shared" si="6"/>
        <v>126.21599999999999</v>
      </c>
      <c r="T30" s="47">
        <f t="shared" si="7"/>
        <v>5.2590000000000003</v>
      </c>
      <c r="U30" s="112">
        <v>4.4000000000000004</v>
      </c>
      <c r="V30" s="112">
        <f t="shared" si="1"/>
        <v>4.4000000000000004</v>
      </c>
      <c r="W30" s="113" t="s">
        <v>135</v>
      </c>
      <c r="X30" s="115">
        <v>0</v>
      </c>
      <c r="Y30" s="115">
        <v>1026</v>
      </c>
      <c r="Z30" s="115">
        <v>0</v>
      </c>
      <c r="AA30" s="115">
        <v>1185</v>
      </c>
      <c r="AB30" s="115">
        <v>1188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45190028</v>
      </c>
      <c r="AH30" s="49">
        <f t="shared" si="9"/>
        <v>1052</v>
      </c>
      <c r="AI30" s="50">
        <f t="shared" si="8"/>
        <v>200.03803004373455</v>
      </c>
      <c r="AJ30" s="98">
        <v>0</v>
      </c>
      <c r="AK30" s="98">
        <v>1</v>
      </c>
      <c r="AL30" s="98">
        <v>0</v>
      </c>
      <c r="AM30" s="98">
        <v>1</v>
      </c>
      <c r="AN30" s="98">
        <v>1</v>
      </c>
      <c r="AO30" s="98">
        <v>0</v>
      </c>
      <c r="AP30" s="115">
        <v>10526595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9</v>
      </c>
      <c r="E31" s="41">
        <f t="shared" si="0"/>
        <v>6.3380281690140849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116</v>
      </c>
      <c r="P31" s="111">
        <v>102</v>
      </c>
      <c r="Q31" s="111">
        <v>76044664</v>
      </c>
      <c r="R31" s="46">
        <f t="shared" si="5"/>
        <v>5317</v>
      </c>
      <c r="S31" s="47">
        <f t="shared" si="6"/>
        <v>127.608</v>
      </c>
      <c r="T31" s="47">
        <f t="shared" si="7"/>
        <v>5.3170000000000002</v>
      </c>
      <c r="U31" s="112">
        <v>3.7</v>
      </c>
      <c r="V31" s="112">
        <f t="shared" si="1"/>
        <v>3.7</v>
      </c>
      <c r="W31" s="113" t="s">
        <v>135</v>
      </c>
      <c r="X31" s="115">
        <v>0</v>
      </c>
      <c r="Y31" s="115">
        <v>1037</v>
      </c>
      <c r="Z31" s="115">
        <v>0</v>
      </c>
      <c r="AA31" s="115">
        <v>1185</v>
      </c>
      <c r="AB31" s="115">
        <v>1188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45191080</v>
      </c>
      <c r="AH31" s="49">
        <f t="shared" si="9"/>
        <v>1052</v>
      </c>
      <c r="AI31" s="50">
        <f t="shared" si="8"/>
        <v>197.8559337972541</v>
      </c>
      <c r="AJ31" s="98">
        <v>0</v>
      </c>
      <c r="AK31" s="98">
        <v>1</v>
      </c>
      <c r="AL31" s="98">
        <v>0</v>
      </c>
      <c r="AM31" s="98">
        <v>1</v>
      </c>
      <c r="AN31" s="98">
        <v>1</v>
      </c>
      <c r="AO31" s="98">
        <v>0</v>
      </c>
      <c r="AP31" s="115">
        <v>10526595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10</v>
      </c>
      <c r="E32" s="41">
        <f t="shared" si="0"/>
        <v>7.042253521126761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116</v>
      </c>
      <c r="P32" s="111">
        <v>124</v>
      </c>
      <c r="Q32" s="111">
        <v>76049777</v>
      </c>
      <c r="R32" s="46">
        <f t="shared" si="5"/>
        <v>5113</v>
      </c>
      <c r="S32" s="47">
        <f t="shared" si="6"/>
        <v>122.712</v>
      </c>
      <c r="T32" s="47">
        <f t="shared" si="7"/>
        <v>5.1130000000000004</v>
      </c>
      <c r="U32" s="112">
        <v>3.3</v>
      </c>
      <c r="V32" s="112">
        <f t="shared" si="1"/>
        <v>3.3</v>
      </c>
      <c r="W32" s="113" t="s">
        <v>135</v>
      </c>
      <c r="X32" s="115">
        <v>0</v>
      </c>
      <c r="Y32" s="115">
        <v>1006</v>
      </c>
      <c r="Z32" s="115">
        <v>0</v>
      </c>
      <c r="AA32" s="115">
        <v>1185</v>
      </c>
      <c r="AB32" s="115">
        <v>1188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45192100</v>
      </c>
      <c r="AH32" s="49">
        <f t="shared" si="9"/>
        <v>1020</v>
      </c>
      <c r="AI32" s="50">
        <f t="shared" si="8"/>
        <v>199.49149227459415</v>
      </c>
      <c r="AJ32" s="98">
        <v>0</v>
      </c>
      <c r="AK32" s="98">
        <v>1</v>
      </c>
      <c r="AL32" s="98">
        <v>0</v>
      </c>
      <c r="AM32" s="98">
        <v>1</v>
      </c>
      <c r="AN32" s="98">
        <v>1</v>
      </c>
      <c r="AO32" s="98">
        <v>0</v>
      </c>
      <c r="AP32" s="115">
        <v>10526595</v>
      </c>
      <c r="AQ32" s="115">
        <f t="shared" si="2"/>
        <v>0</v>
      </c>
      <c r="AR32" s="53">
        <v>1.01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6</v>
      </c>
      <c r="E33" s="41">
        <f t="shared" si="0"/>
        <v>4.2253521126760569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129</v>
      </c>
      <c r="P33" s="111">
        <v>101</v>
      </c>
      <c r="Q33" s="111">
        <v>76054094</v>
      </c>
      <c r="R33" s="46">
        <f t="shared" si="5"/>
        <v>4317</v>
      </c>
      <c r="S33" s="47">
        <f t="shared" si="6"/>
        <v>103.608</v>
      </c>
      <c r="T33" s="47">
        <f t="shared" si="7"/>
        <v>4.3170000000000002</v>
      </c>
      <c r="U33" s="112">
        <v>4.2</v>
      </c>
      <c r="V33" s="112">
        <f t="shared" si="1"/>
        <v>4.2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1047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45192892</v>
      </c>
      <c r="AH33" s="49">
        <f t="shared" si="9"/>
        <v>792</v>
      </c>
      <c r="AI33" s="50">
        <f t="shared" si="8"/>
        <v>183.46073662265462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0.47</v>
      </c>
      <c r="AP33" s="115">
        <v>10527480</v>
      </c>
      <c r="AQ33" s="115">
        <f t="shared" si="2"/>
        <v>885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9</v>
      </c>
      <c r="E34" s="41">
        <f t="shared" si="0"/>
        <v>6.3380281690140849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138</v>
      </c>
      <c r="P34" s="111">
        <v>98</v>
      </c>
      <c r="Q34" s="111">
        <v>76058311</v>
      </c>
      <c r="R34" s="46">
        <f t="shared" si="5"/>
        <v>4217</v>
      </c>
      <c r="S34" s="47">
        <f t="shared" si="6"/>
        <v>101.208</v>
      </c>
      <c r="T34" s="47">
        <f t="shared" si="7"/>
        <v>4.2169999999999996</v>
      </c>
      <c r="U34" s="112">
        <v>5.6</v>
      </c>
      <c r="V34" s="112">
        <f t="shared" si="1"/>
        <v>5.6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997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45193628</v>
      </c>
      <c r="AH34" s="49">
        <f t="shared" si="9"/>
        <v>736</v>
      </c>
      <c r="AI34" s="50">
        <f t="shared" si="8"/>
        <v>174.53165757647619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0.47</v>
      </c>
      <c r="AP34" s="115">
        <v>10528757</v>
      </c>
      <c r="AQ34" s="115">
        <f t="shared" si="2"/>
        <v>1277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124977</v>
      </c>
      <c r="S35" s="65">
        <f>AVERAGE(S11:S34)</f>
        <v>124.97700000000003</v>
      </c>
      <c r="T35" s="65">
        <f>SUM(T11:T34)</f>
        <v>124.97700000000002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25880</v>
      </c>
      <c r="AH35" s="67">
        <f>SUM(AH11:AH34)</f>
        <v>25880</v>
      </c>
      <c r="AI35" s="68">
        <f>$AH$35/$T35</f>
        <v>207.07810237083621</v>
      </c>
      <c r="AJ35" s="98"/>
      <c r="AK35" s="98"/>
      <c r="AL35" s="98"/>
      <c r="AM35" s="98"/>
      <c r="AN35" s="98"/>
      <c r="AO35" s="69"/>
      <c r="AP35" s="70">
        <f>AP34-AP10</f>
        <v>4873</v>
      </c>
      <c r="AQ35" s="71">
        <f>SUM(AQ11:AQ34)</f>
        <v>4873</v>
      </c>
      <c r="AR35" s="72">
        <f>AVERAGE(AR11:AR34)</f>
        <v>1.0833333333333333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206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185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253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206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206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145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146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264" t="s">
        <v>258</v>
      </c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202" t="s">
        <v>255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202" t="s">
        <v>223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202" t="s">
        <v>224</v>
      </c>
      <c r="C49" s="202"/>
      <c r="D49" s="128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202" t="s">
        <v>256</v>
      </c>
      <c r="C50" s="202"/>
      <c r="D50" s="128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202" t="s">
        <v>257</v>
      </c>
      <c r="C51" s="202"/>
      <c r="D51" s="128"/>
      <c r="E51" s="202"/>
      <c r="F51" s="203"/>
      <c r="G51" s="203"/>
      <c r="H51" s="203"/>
      <c r="I51" s="204"/>
      <c r="J51" s="204"/>
      <c r="K51" s="204"/>
      <c r="L51" s="204"/>
      <c r="M51" s="204"/>
      <c r="N51" s="204"/>
      <c r="O51" s="204"/>
      <c r="P51" s="204"/>
      <c r="Q51" s="126"/>
      <c r="R51" s="126"/>
      <c r="S51" s="126"/>
      <c r="T51" s="205"/>
      <c r="U51" s="205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265" t="s">
        <v>254</v>
      </c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206" t="s">
        <v>138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9" t="s">
        <v>259</v>
      </c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49" t="s">
        <v>260</v>
      </c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206" t="s">
        <v>139</v>
      </c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50" t="s">
        <v>144</v>
      </c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206" t="s">
        <v>141</v>
      </c>
      <c r="C58" s="202"/>
      <c r="D58" s="128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49" t="s">
        <v>142</v>
      </c>
      <c r="C59" s="202"/>
      <c r="D59" s="128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A60" s="102"/>
      <c r="B60" s="206" t="s">
        <v>143</v>
      </c>
      <c r="C60" s="150"/>
      <c r="D60" s="117"/>
      <c r="E60" s="150"/>
      <c r="F60" s="150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20"/>
      <c r="U60" s="122"/>
      <c r="V60" s="79"/>
      <c r="AS60" s="97"/>
      <c r="AT60" s="97"/>
      <c r="AU60" s="97"/>
      <c r="AV60" s="97"/>
      <c r="AW60" s="97"/>
      <c r="AX60" s="97"/>
      <c r="AY60" s="97"/>
    </row>
    <row r="61" spans="1:51" x14ac:dyDescent="0.25">
      <c r="A61" s="102"/>
      <c r="B61" s="149" t="s">
        <v>261</v>
      </c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8"/>
      <c r="U61" s="79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B62" s="149"/>
      <c r="O62" s="12"/>
      <c r="P62" s="99"/>
      <c r="Q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99"/>
      <c r="Q70" s="99"/>
      <c r="R70" s="99"/>
      <c r="S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12"/>
      <c r="P71" s="99"/>
      <c r="Q71" s="99"/>
      <c r="R71" s="99"/>
      <c r="S71" s="99"/>
      <c r="T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U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T73" s="99"/>
      <c r="U73" s="99"/>
      <c r="AS73" s="97"/>
      <c r="AT73" s="97"/>
      <c r="AU73" s="97"/>
      <c r="AV73" s="97"/>
      <c r="AW73" s="97"/>
      <c r="AX73" s="97"/>
      <c r="AY73" s="97"/>
    </row>
    <row r="85" spans="45:51" x14ac:dyDescent="0.25">
      <c r="AS85" s="97"/>
      <c r="AT85" s="97"/>
      <c r="AU85" s="97"/>
      <c r="AV85" s="97"/>
      <c r="AW85" s="97"/>
      <c r="AX85" s="97"/>
      <c r="AY85" s="97"/>
    </row>
  </sheetData>
  <protectedRanges>
    <protectedRange sqref="S60:T61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59" name="Range2_2_1_10_1_1_1_2"/>
    <protectedRange sqref="N60:R61" name="Range2_12_1_6_1_1"/>
    <protectedRange sqref="L60:M61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0:K61" name="Range2_2_12_1_4_1_1_1_1_1_1_1_1_1_1_1_1_1_1_1"/>
    <protectedRange sqref="I60:I61" name="Range2_2_12_1_7_1_1_2_2_1_2"/>
    <protectedRange sqref="F60:H61" name="Range2_2_12_1_3_1_2_1_1_1_1_2_1_1_1_1_1_1_1_1_1_1_1"/>
    <protectedRange sqref="E60:E61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8:U58 F59:G59" name="Range2_12_5_1_1_1_2_2_1_1_1_1_1_1_1_1_1_1_1_2_1_1_1_2_1_1_1_1_1_1_1_1_1_1_1_1_1_1_1_1_2_1_1_1_1_1_1_1_1_1_2_1_1_3_1_1_1_3_1_1_1_1_1_1_1_1_1_1_1_1_1_1_1_1_1_1_1_1_1_1_2_1_1_1_1_1_1_1_1_1_1_1_2_2_1_2_1_1_1_1_1_1_1_1_1_1_1_1_1"/>
    <protectedRange sqref="S53:T57" name="Range2_12_5_1_1_2_1_1_1_2_1_1_1_1_1_1_1_1_1_1_1_1_1"/>
    <protectedRange sqref="N53:R57" name="Range2_12_1_6_1_1_2_1_1_1_2_1_1_1_1_1_1_1_1_1_1_1_1_1"/>
    <protectedRange sqref="L53:M57" name="Range2_2_12_1_7_1_1_3_1_1_1_2_1_1_1_1_1_1_1_1_1_1_1_1_1"/>
    <protectedRange sqref="J53:K57" name="Range2_2_12_1_4_1_1_1_1_1_1_1_1_1_1_1_1_1_1_1_2_1_1_1_2_1_1_1_1_1_1_1_1_1_1_1_1_1"/>
    <protectedRange sqref="I53:I57" name="Range2_2_12_1_7_1_1_2_2_1_2_2_1_1_1_2_1_1_1_1_1_1_1_1_1_1_1_1_1"/>
    <protectedRange sqref="G53:H57" name="Range2_2_12_1_3_1_2_1_1_1_1_2_1_1_1_1_1_1_1_1_1_1_1_2_1_1_1_2_1_1_1_1_1_1_1_1_1_1_1_1_1"/>
    <protectedRange sqref="F53:F57" name="Range2_2_12_1_3_1_2_1_1_1_1_2_1_1_1_1_1_1_1_1_1_1_1_2_2_1_1_2_1_1_1_1_1_1_1_1_1_1_1_1_1"/>
    <protectedRange sqref="E53:E5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T43" name="Range2_12_5_1_1_2_1_1_1_1_1_1_1_1_1_1_1_1_1_1_1"/>
    <protectedRange sqref="S43" name="Range2_12_4_1_1_1_4_2_2_1_1_1_1_1_1_1_1_1_1_1_1_1_1_1"/>
    <protectedRange sqref="G43:H43" name="Range2_2_12_1_3_1_1_1_1_1_4_1_1_1_1_1_1_1_1_1_1_2_1_1_1_1_1_1_1_1_1_1_1"/>
    <protectedRange sqref="Q43:R43" name="Range2_12_1_6_1_1_1_1_2_1_1_1_1_1_1_1_1_1_2_1_1_1_1_1_1_1_1_1_1"/>
    <protectedRange sqref="N43:P43" name="Range2_12_1_2_3_1_1_1_1_2_1_1_1_1_1_1_1_1_1_2_1_1_1_1_1_1_1_1_1_1"/>
    <protectedRange sqref="I43:M43" name="Range2_2_12_1_4_3_1_1_1_1_2_1_1_1_1_1_1_1_1_1_2_1_1_1_1_1_1_1_1_1_1"/>
    <protectedRange sqref="F45:U45" name="Range2_12_5_1_1_1_2_2_1_1_1_1_1_1_1_1_1_1_1_2_1_1_1_2_1_1_1_1_1_1_1_1_1_1_1_1_1_1_1_1_2_1_1_1_1_1_1_1_1_1_2_1_1_3_1_1_1_3_1_1_1_1_1_1_1_1_1_1_1_1_1_1_1_1_1_1_1_1_1_1_2_1_1_1_1_1_1_1_1_1_1_1_2_2_1_1_1_1_1_1_1_1_1"/>
    <protectedRange sqref="S44:T44" name="Range2_12_5_1_1_2_1_1_1_1_1_2_1_1_1_1_1"/>
    <protectedRange sqref="N44:R44" name="Range2_12_1_6_1_1_2_1_1_1_1_1_2_1_1_1_1_1"/>
    <protectedRange sqref="L44:M44" name="Range2_2_12_1_7_1_1_3_1_1_1_1_1_2_1_1_1_1_1"/>
    <protectedRange sqref="J44:K44" name="Range2_2_12_1_4_1_1_1_1_1_1_1_1_1_1_1_1_1_1_1_2_1_1_1_1_1_2_1_1_1_1_1"/>
    <protectedRange sqref="I44" name="Range2_2_12_1_7_1_1_2_2_1_2_2_1_1_1_1_1_2_1_1_1_1_1"/>
    <protectedRange sqref="G44:H44" name="Range2_2_12_1_3_1_2_1_1_1_1_2_1_1_1_1_1_1_1_1_1_1_1_2_1_1_1_1_1_2_1_1_1_1_1"/>
    <protectedRange sqref="F44" name="Range2_2_12_1_3_1_2_1_1_1_1_2_1_1_1_1_1_1_1_1_1_1_1_2_2_1_1_1_1_2_1_1_1_1_1"/>
    <protectedRange sqref="E44" name="Range2_2_12_1_3_1_2_1_1_1_2_1_1_1_1_3_1_1_1_1_1_1_1_1_1_2_2_1_1_1_1_2_1_1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S51:T51" name="Range2_12_5_1_1_3_1"/>
    <protectedRange sqref="R51" name="Range2_12_1_6_1_1_3_1"/>
    <protectedRange sqref="Q51" name="Range2_12_1_6_1_1_1_2_3_2_1_1_3_1_2_1"/>
    <protectedRange sqref="N51:P51" name="Range2_12_1_2_3_1_1_1_2_3_2_1_1_3_1_2_1"/>
    <protectedRange sqref="K51:M51" name="Range2_2_12_1_4_3_1_1_1_3_3_2_1_1_3_1_2_1"/>
    <protectedRange sqref="J51" name="Range2_2_12_1_4_3_1_1_1_3_2_1_2_2_1_2_1"/>
    <protectedRange sqref="G51:H51" name="Range2_2_12_1_3_1_2_1_1_1_2_1_1_1_1_1_1_2_1_1_1_3_1"/>
    <protectedRange sqref="F51" name="Range2_2_12_1_3_1_2_1_1_1_3_1_1_1_1_1_3_1_1_1_1_1_1_1"/>
    <protectedRange sqref="I51" name="Range2_2_12_1_4_3_1_1_1_2_1_2_1_1_3_1_1_1_1_1_1_1_2_1"/>
    <protectedRange sqref="F49:U49" name="Range2_12_5_1_1_1_2_2_1_1_1_1_1_1_1_1_1_1_1_2_1_1_1_2_1_1_1_1_1_1_1_1_1_1_1_1_1_1_1_1_2_1_1_1_1_1_1_1_1_1_2_1_1_3_1_1_1_3_1_1_1_1_1_1_1_1_1_1_1_1_1_1_1_1_1_1_1_1_1_1_2_1_1_1_1_1_1_1_1_1_1_1_2_2_1_1"/>
    <protectedRange sqref="S48:T48" name="Range2_12_5_1_1_2_1_1_1_1"/>
    <protectedRange sqref="N48:R48" name="Range2_12_1_6_1_1_2_1_1_1_1"/>
    <protectedRange sqref="L48:M48" name="Range2_2_12_1_7_1_1_3_1_1_1_1"/>
    <protectedRange sqref="J48:K48" name="Range2_2_12_1_4_1_1_1_1_1_1_1_1_1_1_1_1_1_1_1_2_1_1_1_1"/>
    <protectedRange sqref="I48" name="Range2_2_12_1_7_1_1_2_2_1_2_2_1_1_1_1"/>
    <protectedRange sqref="G48:H48" name="Range2_2_12_1_3_1_2_1_1_1_1_2_1_1_1_1_1_1_1_1_1_1_1_2_1_1_1_1"/>
    <protectedRange sqref="F48" name="Range2_2_12_1_3_1_2_1_1_1_1_2_1_1_1_1_1_1_1_1_1_1_1_2_2_1_1_1"/>
    <protectedRange sqref="E48" name="Range2_2_12_1_3_1_2_1_1_1_2_1_1_1_1_3_1_1_1_1_1_1_1_1_1_2_2_1_1_1"/>
    <protectedRange sqref="S47:T47" name="Range2_12_5_1_1_2_1_1_1_1_1_1"/>
    <protectedRange sqref="N47:R47" name="Range2_12_1_6_1_1_2_1_1_1_1_1_1"/>
    <protectedRange sqref="L47:M47" name="Range2_2_12_1_7_1_1_3_1_1_1_1_1_1"/>
    <protectedRange sqref="J47:K47" name="Range2_2_12_1_4_1_1_1_1_1_1_1_1_1_1_1_1_1_1_1_2_1_1_1_1_1_1"/>
    <protectedRange sqref="I47" name="Range2_2_12_1_7_1_1_2_2_1_2_2_1_1_1_1_1_1"/>
    <protectedRange sqref="G47:H47" name="Range2_2_12_1_3_1_2_1_1_1_1_2_1_1_1_1_1_1_1_1_1_1_1_2_1_1_1_1_1_1"/>
    <protectedRange sqref="T46" name="Range2_12_5_1_1_2_2_1_1_1_1_1_1_1_1_1_1_1_1_2_1_1_1_1_1_1_1_1"/>
    <protectedRange sqref="S46" name="Range2_12_4_1_1_1_4_2_2_2_2_1_1_1_1_1_1_1_1_1_1_1_2_1_1_1_1_1_1_1_1"/>
    <protectedRange sqref="Q46:R46" name="Range2_12_1_6_1_1_1_2_3_2_1_1_3_1_1_1_1_1_1_1_1_1_1_1_1_1_2_1_1_1_1_1_1_1_1"/>
    <protectedRange sqref="N46:P46" name="Range2_12_1_2_3_1_1_1_2_3_2_1_1_3_1_1_1_1_1_1_1_1_1_1_1_1_1_2_1_1_1_1_1_1_1_1"/>
    <protectedRange sqref="K46:M46" name="Range2_2_12_1_4_3_1_1_1_3_3_2_1_1_3_1_1_1_1_1_1_1_1_1_1_1_1_1_2_1_1_1_1_1_1_1_1"/>
    <protectedRange sqref="J46" name="Range2_2_12_1_4_3_1_1_1_3_2_1_2_2_1_1_1_1_1_1_1_1_1_1_1_1_1_2_1_1_1_1_1_1_1_1"/>
    <protectedRange sqref="E46:H46" name="Range2_2_12_1_3_1_2_1_1_1_1_2_1_1_1_1_1_1_1_1_1_1_2_1_1_1_1_1_1_1_1_2_1_1_1_1_1_1_1_1"/>
    <protectedRange sqref="D46" name="Range2_2_12_1_3_1_2_1_1_1_2_1_2_3_1_1_1_1_1_1_2_1_1_1_1_1_1_1_1_1_1_2_1_1_1_1_1_1_1_1"/>
    <protectedRange sqref="I46" name="Range2_2_12_1_4_2_1_1_1_4_1_2_1_1_1_2_2_1_1_1_1_1_1_1_1_1_1_1_1_1_1_2_1_1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"/>
    <protectedRange sqref="F47" name="Range2_2_12_1_3_1_2_1_1_1_1_2_1_1_1_1_1_1_1_1_1_1_1_2_2_1_1_1_1_1"/>
    <protectedRange sqref="E47" name="Range2_2_12_1_3_1_2_1_1_1_2_1_1_1_1_3_1_1_1_1_1_1_1_1_1_2_2_1_1_1_1_1"/>
    <protectedRange sqref="B47" name="Range2_12_5_1_1_1_2_1_1_1_1_1_1_1_1_1_1_1_2_1_2_1_1_1_1_1_1_1_1_1_2_1_1_1_1_1_1_1_1_1_1_1_1_1_1_1_1_1_1_1_1_1_1_1_1_1_1_1_1_1_1_1_1_1_1_1_1_1_1_1_1_1_1_1_2_1_1_1_1_1_1_1_1_1_2_1_2_1_1_1_1_1_2_1_1_1_1_1_1_1_1_2_1_1_1_1_1"/>
    <protectedRange sqref="B48" name="Range2_12_5_1_1_1_1_1_2_1_1_1_1_1_1_1_1_1_1_1_1_1_1_1_1_1_1_1_1_2_1_1_1_1_1_1_1_1_1_1_1_1_1_3_1_1_1_2_1_1_1_1_1_1_1_1_1_1_1_1_2_1_1_1_1_1_1_1_1_1_1_1_1_1_1_1_1_1_1_1_1_1_1_1_1_1_1_1_1_3_1_2_1_1_1_2_2_1"/>
    <protectedRange sqref="B49" name="Range2_12_5_1_1_1_2_2_1_1_1_1_1_1_1_1_1_1_1_2_1_1_1_1_1_1_1_1_1_3_1_3_1_2_1_1_1_1_1_1_1_1_1_1_1_1_1_2_1_1_1_1_1_2_1_1_1_1_1_1_1_1_2_1_1_3_1_1_1_2_1_1_1_1_1_1_1_1_1_1_1_1_1_1_1_1_1_2_1_1_1_1_1_1_1_1_1_1_1_1_1_1_1_1_1_1_1_2_3_1_2_1_1_1_2_2_1_1"/>
    <protectedRange sqref="B50" name="Range2_12_5_1_1_1_1_1_2_1_1_2_1_1_1_1_1_1_1_1_1_1_1_1_1_1_1_1_1_2_1_1_1_1_1_1_1_1_1_1_1_1_1_1_3_1_1_1_2_1_1_1_1_1_1_1_1_1_2_1_1_1_1_1_1_1_1_1_1_1_1_1_1_1_1_1_1_1_1_1_1_1_1_1_1_2_1_1_1_2_2_1_1"/>
    <protectedRange sqref="B51" name="Range2_12_5_1_1_1_2_2_1_1_1_1_1_1_1_1_1_1_1_2_1_1_1_2_1_1_1_1_1_1_1_1_1_1_1_1_1_1_1_1_2_1_1_1_1_1_1_1_1_1_2_1_1_3_1_1_1_3_1_1_1_1_1_1_1_1_1_1_1_1_1_1_1_1_1_1_1_1_1_1_2_1_1_1_1_1_1_1_1_1_2_2_1_1_1_2_2_1_1"/>
    <protectedRange sqref="T52" name="Range2_12_5_1_1_2_2_1_1_1_1_1_1_1_1_1_1_1_1_2_1_1_1_1_1_1_1_1_1_1_1_1_1_1_1_2"/>
    <protectedRange sqref="S52" name="Range2_12_4_1_1_1_4_2_2_2_2_1_1_1_1_1_1_1_1_1_1_1_2_1_1_1_1_1_1_1_1_1_1_1_1_1_1_1_2"/>
    <protectedRange sqref="Q52:R52" name="Range2_12_1_6_1_1_1_2_3_2_1_1_3_1_1_1_1_1_1_1_1_1_1_1_1_1_2_1_1_1_1_1_1_1_1_1_1_1_1_1_1_1_2"/>
    <protectedRange sqref="N52:P52" name="Range2_12_1_2_3_1_1_1_2_3_2_1_1_3_1_1_1_1_1_1_1_1_1_1_1_1_1_2_1_1_1_1_1_1_1_1_1_1_1_1_1_1_1_2"/>
    <protectedRange sqref="K52:M52" name="Range2_2_12_1_4_3_1_1_1_3_3_2_1_1_3_1_1_1_1_1_1_1_1_1_1_1_1_1_2_1_1_1_1_1_1_1_1_1_1_1_1_1_1_1_2"/>
    <protectedRange sqref="J52" name="Range2_2_12_1_4_3_1_1_1_3_2_1_2_2_1_1_1_1_1_1_1_1_1_1_1_1_1_2_1_1_1_1_1_1_1_1_1_1_1_1_1_1_1_2"/>
    <protectedRange sqref="E52:H52" name="Range2_2_12_1_3_1_2_1_1_1_1_2_1_1_1_1_1_1_1_1_1_1_2_1_1_1_1_1_1_1_1_2_1_1_1_1_1_1_1_1_1_1_1_1_1_1_1_2"/>
    <protectedRange sqref="D52" name="Range2_2_12_1_3_1_2_1_1_1_2_1_2_3_1_1_1_1_1_1_2_1_1_1_1_1_1_1_1_1_1_2_1_1_1_1_1_1_1_1_1_1_1_1_1_1_1_2"/>
    <protectedRange sqref="I52" name="Range2_2_12_1_4_2_1_1_1_4_1_2_1_1_1_2_2_1_1_1_1_1_1_1_1_1_1_1_1_1_1_2_1_1_1_1_1_1_1_1_1_1_1_1_1_1_1_2"/>
    <protectedRange sqref="B52" name="Range2_12_5_1_1_1_2_2_1_1_1_1_1_1_1_1_1_1_1_2_1_1_1_2_1_1_1_2_1_1_1_3_1_1_1_1_1_1_1_1_1_1_1_1_1_1_1_1_1_1_1_1_1_1_1_1_1_1_1_1_1_1_1_1_1_1_1_1_1_1_1_1_1_1_1_1_1_1_1_1_1_1_1_1_1_1_1_1_1_1_2_1_1_1_1_1_1_1_1_1_1_1_1_1_1_1_2_1_1_1_1_1_1_1_1_1_1_1_1_1_1_1_2"/>
    <protectedRange sqref="B53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61:B62" name="Range2_12_5_1_1_1_1_1_2_1_1_1_1_1_1_1_1_1_1_1_1_1_1_1_1_1_1_1_1_2_1_1_1_1_1_1_1_1_1_1_1_1_1_3_1_1_1_2_1_1_1_1_1_1_1_1_1_1_1_1_2_1_1_1_1_1_1_1_1_1_1_1_1_1_1_1_1_1_1_1_1_1_1_1_1_1_1_1_1_3_1_2_1_1_1_2_2_1_2_1_1_1_1_1_1_1_1_1_1_1_1_1_1_1_1_1_1_1_2_1_1_1_1__3"/>
  </protectedRanges>
  <mergeCells count="43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B52:U52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163" priority="28" operator="containsText" text="N/A">
      <formula>NOT(ISERROR(SEARCH("N/A",X11)))</formula>
    </cfRule>
    <cfRule type="cellIs" dxfId="162" priority="41" operator="equal">
      <formula>0</formula>
    </cfRule>
  </conditionalFormatting>
  <conditionalFormatting sqref="AC11:AE34 X11:Y34 AA11:AA34">
    <cfRule type="cellIs" dxfId="161" priority="40" operator="greaterThanOrEqual">
      <formula>1185</formula>
    </cfRule>
  </conditionalFormatting>
  <conditionalFormatting sqref="AC11:AE34 X11:Y34 AA11:AA34">
    <cfRule type="cellIs" dxfId="160" priority="39" operator="between">
      <formula>0.1</formula>
      <formula>1184</formula>
    </cfRule>
  </conditionalFormatting>
  <conditionalFormatting sqref="X8">
    <cfRule type="cellIs" dxfId="159" priority="38" operator="equal">
      <formula>0</formula>
    </cfRule>
  </conditionalFormatting>
  <conditionalFormatting sqref="X8">
    <cfRule type="cellIs" dxfId="158" priority="37" operator="greaterThan">
      <formula>1179</formula>
    </cfRule>
  </conditionalFormatting>
  <conditionalFormatting sqref="X8">
    <cfRule type="cellIs" dxfId="157" priority="36" operator="greaterThan">
      <formula>99</formula>
    </cfRule>
  </conditionalFormatting>
  <conditionalFormatting sqref="X8">
    <cfRule type="cellIs" dxfId="156" priority="35" operator="greaterThan">
      <formula>0.99</formula>
    </cfRule>
  </conditionalFormatting>
  <conditionalFormatting sqref="AB8">
    <cfRule type="cellIs" dxfId="155" priority="34" operator="equal">
      <formula>0</formula>
    </cfRule>
  </conditionalFormatting>
  <conditionalFormatting sqref="AB8">
    <cfRule type="cellIs" dxfId="154" priority="33" operator="greaterThan">
      <formula>1179</formula>
    </cfRule>
  </conditionalFormatting>
  <conditionalFormatting sqref="AB8">
    <cfRule type="cellIs" dxfId="153" priority="32" operator="greaterThan">
      <formula>99</formula>
    </cfRule>
  </conditionalFormatting>
  <conditionalFormatting sqref="AB8">
    <cfRule type="cellIs" dxfId="152" priority="31" operator="greaterThan">
      <formula>0.99</formula>
    </cfRule>
  </conditionalFormatting>
  <conditionalFormatting sqref="AH11:AH31">
    <cfRule type="cellIs" dxfId="151" priority="29" operator="greaterThan">
      <formula>$AH$8</formula>
    </cfRule>
    <cfRule type="cellIs" dxfId="150" priority="30" operator="greaterThan">
      <formula>$AH$8</formula>
    </cfRule>
  </conditionalFormatting>
  <conditionalFormatting sqref="AB11:AB34">
    <cfRule type="containsText" dxfId="149" priority="24" operator="containsText" text="N/A">
      <formula>NOT(ISERROR(SEARCH("N/A",AB11)))</formula>
    </cfRule>
    <cfRule type="cellIs" dxfId="148" priority="27" operator="equal">
      <formula>0</formula>
    </cfRule>
  </conditionalFormatting>
  <conditionalFormatting sqref="AB11:AB34">
    <cfRule type="cellIs" dxfId="147" priority="26" operator="greaterThanOrEqual">
      <formula>1185</formula>
    </cfRule>
  </conditionalFormatting>
  <conditionalFormatting sqref="AB11:AB34">
    <cfRule type="cellIs" dxfId="146" priority="25" operator="between">
      <formula>0.1</formula>
      <formula>1184</formula>
    </cfRule>
  </conditionalFormatting>
  <conditionalFormatting sqref="AO11:AO34 AN11:AN35">
    <cfRule type="cellIs" dxfId="145" priority="23" operator="equal">
      <formula>0</formula>
    </cfRule>
  </conditionalFormatting>
  <conditionalFormatting sqref="AO11:AO34 AN11:AN35">
    <cfRule type="cellIs" dxfId="144" priority="22" operator="greaterThan">
      <formula>1179</formula>
    </cfRule>
  </conditionalFormatting>
  <conditionalFormatting sqref="AO11:AO34 AN11:AN35">
    <cfRule type="cellIs" dxfId="143" priority="21" operator="greaterThan">
      <formula>99</formula>
    </cfRule>
  </conditionalFormatting>
  <conditionalFormatting sqref="AO11:AO34 AN11:AN35">
    <cfRule type="cellIs" dxfId="142" priority="20" operator="greaterThan">
      <formula>0.99</formula>
    </cfRule>
  </conditionalFormatting>
  <conditionalFormatting sqref="AQ11:AQ34">
    <cfRule type="cellIs" dxfId="141" priority="19" operator="equal">
      <formula>0</formula>
    </cfRule>
  </conditionalFormatting>
  <conditionalFormatting sqref="AQ11:AQ34">
    <cfRule type="cellIs" dxfId="140" priority="18" operator="greaterThan">
      <formula>1179</formula>
    </cfRule>
  </conditionalFormatting>
  <conditionalFormatting sqref="AQ11:AQ34">
    <cfRule type="cellIs" dxfId="139" priority="17" operator="greaterThan">
      <formula>99</formula>
    </cfRule>
  </conditionalFormatting>
  <conditionalFormatting sqref="AQ11:AQ34">
    <cfRule type="cellIs" dxfId="138" priority="16" operator="greaterThan">
      <formula>0.99</formula>
    </cfRule>
  </conditionalFormatting>
  <conditionalFormatting sqref="Z11:Z34">
    <cfRule type="containsText" dxfId="137" priority="12" operator="containsText" text="N/A">
      <formula>NOT(ISERROR(SEARCH("N/A",Z11)))</formula>
    </cfRule>
    <cfRule type="cellIs" dxfId="136" priority="15" operator="equal">
      <formula>0</formula>
    </cfRule>
  </conditionalFormatting>
  <conditionalFormatting sqref="Z11:Z34">
    <cfRule type="cellIs" dxfId="135" priority="14" operator="greaterThanOrEqual">
      <formula>1185</formula>
    </cfRule>
  </conditionalFormatting>
  <conditionalFormatting sqref="Z11:Z34">
    <cfRule type="cellIs" dxfId="134" priority="13" operator="between">
      <formula>0.1</formula>
      <formula>1184</formula>
    </cfRule>
  </conditionalFormatting>
  <conditionalFormatting sqref="AJ11:AN35">
    <cfRule type="cellIs" dxfId="133" priority="11" operator="equal">
      <formula>0</formula>
    </cfRule>
  </conditionalFormatting>
  <conditionalFormatting sqref="AJ11:AN35">
    <cfRule type="cellIs" dxfId="132" priority="10" operator="greaterThan">
      <formula>1179</formula>
    </cfRule>
  </conditionalFormatting>
  <conditionalFormatting sqref="AJ11:AN35">
    <cfRule type="cellIs" dxfId="131" priority="9" operator="greaterThan">
      <formula>99</formula>
    </cfRule>
  </conditionalFormatting>
  <conditionalFormatting sqref="AJ11:AN35">
    <cfRule type="cellIs" dxfId="130" priority="8" operator="greaterThan">
      <formula>0.99</formula>
    </cfRule>
  </conditionalFormatting>
  <conditionalFormatting sqref="AP11:AP34">
    <cfRule type="cellIs" dxfId="129" priority="7" operator="equal">
      <formula>0</formula>
    </cfRule>
  </conditionalFormatting>
  <conditionalFormatting sqref="AP11:AP34">
    <cfRule type="cellIs" dxfId="128" priority="6" operator="greaterThan">
      <formula>1179</formula>
    </cfRule>
  </conditionalFormatting>
  <conditionalFormatting sqref="AP11:AP34">
    <cfRule type="cellIs" dxfId="127" priority="5" operator="greaterThan">
      <formula>99</formula>
    </cfRule>
  </conditionalFormatting>
  <conditionalFormatting sqref="AP11:AP34">
    <cfRule type="cellIs" dxfId="126" priority="4" operator="greaterThan">
      <formula>0.99</formula>
    </cfRule>
  </conditionalFormatting>
  <conditionalFormatting sqref="AH32:AH34">
    <cfRule type="cellIs" dxfId="125" priority="2" operator="greaterThan">
      <formula>$AH$8</formula>
    </cfRule>
    <cfRule type="cellIs" dxfId="124" priority="3" operator="greaterThan">
      <formula>$AH$8</formula>
    </cfRule>
  </conditionalFormatting>
  <conditionalFormatting sqref="AI11:AI34">
    <cfRule type="cellIs" dxfId="123" priority="1" operator="greaterThan">
      <formula>$AI$8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2"/>
  <sheetViews>
    <sheetView topLeftCell="A31" zoomScaleNormal="100" workbookViewId="0">
      <selection activeCell="B51" sqref="B51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126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200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9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97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42458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26888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201" t="s">
        <v>51</v>
      </c>
      <c r="V9" s="201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99" t="s">
        <v>55</v>
      </c>
      <c r="AG9" s="199" t="s">
        <v>56</v>
      </c>
      <c r="AH9" s="247" t="s">
        <v>57</v>
      </c>
      <c r="AI9" s="262" t="s">
        <v>58</v>
      </c>
      <c r="AJ9" s="201" t="s">
        <v>59</v>
      </c>
      <c r="AK9" s="201" t="s">
        <v>60</v>
      </c>
      <c r="AL9" s="201" t="s">
        <v>61</v>
      </c>
      <c r="AM9" s="201" t="s">
        <v>62</v>
      </c>
      <c r="AN9" s="201" t="s">
        <v>63</v>
      </c>
      <c r="AO9" s="201" t="s">
        <v>64</v>
      </c>
      <c r="AP9" s="201" t="s">
        <v>65</v>
      </c>
      <c r="AQ9" s="245" t="s">
        <v>66</v>
      </c>
      <c r="AR9" s="201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1" t="s">
        <v>72</v>
      </c>
      <c r="C10" s="201" t="s">
        <v>73</v>
      </c>
      <c r="D10" s="201" t="s">
        <v>74</v>
      </c>
      <c r="E10" s="201" t="s">
        <v>75</v>
      </c>
      <c r="F10" s="201" t="s">
        <v>74</v>
      </c>
      <c r="G10" s="201" t="s">
        <v>75</v>
      </c>
      <c r="H10" s="241"/>
      <c r="I10" s="201" t="s">
        <v>75</v>
      </c>
      <c r="J10" s="201" t="s">
        <v>75</v>
      </c>
      <c r="K10" s="201" t="s">
        <v>75</v>
      </c>
      <c r="L10" s="28" t="s">
        <v>29</v>
      </c>
      <c r="M10" s="244"/>
      <c r="N10" s="28" t="s">
        <v>29</v>
      </c>
      <c r="O10" s="246"/>
      <c r="P10" s="246"/>
      <c r="Q10" s="1">
        <f>'MAR 28'!Q34</f>
        <v>76058311</v>
      </c>
      <c r="R10" s="255"/>
      <c r="S10" s="256"/>
      <c r="T10" s="257"/>
      <c r="U10" s="201" t="s">
        <v>75</v>
      </c>
      <c r="V10" s="201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28'!$AG$34</f>
        <v>45193628</v>
      </c>
      <c r="AH10" s="247"/>
      <c r="AI10" s="263"/>
      <c r="AJ10" s="201" t="s">
        <v>84</v>
      </c>
      <c r="AK10" s="201" t="s">
        <v>84</v>
      </c>
      <c r="AL10" s="201" t="s">
        <v>84</v>
      </c>
      <c r="AM10" s="201" t="s">
        <v>84</v>
      </c>
      <c r="AN10" s="201" t="s">
        <v>84</v>
      </c>
      <c r="AO10" s="201" t="s">
        <v>84</v>
      </c>
      <c r="AP10" s="1">
        <f>'MAR 28'!$AP$34</f>
        <v>10528757</v>
      </c>
      <c r="AQ10" s="246"/>
      <c r="AR10" s="198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10</v>
      </c>
      <c r="E11" s="41">
        <f t="shared" ref="E11:E34" si="0">D11/1.42</f>
        <v>7.042253521126761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130</v>
      </c>
      <c r="P11" s="111">
        <v>97</v>
      </c>
      <c r="Q11" s="111">
        <v>76062301</v>
      </c>
      <c r="R11" s="46">
        <f>IF(ISBLANK(Q11),"-",Q11-Q10)</f>
        <v>3990</v>
      </c>
      <c r="S11" s="47">
        <f>R11*24/1000</f>
        <v>95.76</v>
      </c>
      <c r="T11" s="47">
        <f>R11/1000</f>
        <v>3.99</v>
      </c>
      <c r="U11" s="112">
        <v>7</v>
      </c>
      <c r="V11" s="112">
        <f t="shared" ref="V11:V34" si="1">U11</f>
        <v>7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976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45194330</v>
      </c>
      <c r="AH11" s="49">
        <f>IF(ISBLANK(AG11),"-",AG11-AG10)</f>
        <v>702</v>
      </c>
      <c r="AI11" s="50">
        <f>AH11/T11</f>
        <v>175.93984962406014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0.56999999999999995</v>
      </c>
      <c r="AP11" s="115">
        <v>10529877</v>
      </c>
      <c r="AQ11" s="115">
        <f t="shared" ref="AQ11:AQ34" si="2">AP11-AP10</f>
        <v>1120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12</v>
      </c>
      <c r="E12" s="41">
        <f t="shared" si="0"/>
        <v>8.4507042253521139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128</v>
      </c>
      <c r="P12" s="111">
        <v>96</v>
      </c>
      <c r="Q12" s="111">
        <v>76066296</v>
      </c>
      <c r="R12" s="46">
        <f t="shared" ref="R12:R34" si="5">IF(ISBLANK(Q12),"-",Q12-Q11)</f>
        <v>3995</v>
      </c>
      <c r="S12" s="47">
        <f t="shared" ref="S12:S34" si="6">R12*24/1000</f>
        <v>95.88</v>
      </c>
      <c r="T12" s="47">
        <f t="shared" ref="T12:T34" si="7">R12/1000</f>
        <v>3.9950000000000001</v>
      </c>
      <c r="U12" s="112">
        <v>8.3000000000000007</v>
      </c>
      <c r="V12" s="112">
        <f t="shared" si="1"/>
        <v>8.3000000000000007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976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45195032</v>
      </c>
      <c r="AH12" s="49">
        <f>IF(ISBLANK(AG12),"-",AG12-AG11)</f>
        <v>702</v>
      </c>
      <c r="AI12" s="50">
        <f t="shared" ref="AI12:AI34" si="8">AH12/T12</f>
        <v>175.71964956195242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0.56999999999999995</v>
      </c>
      <c r="AP12" s="115">
        <v>10531000</v>
      </c>
      <c r="AQ12" s="115">
        <f t="shared" si="2"/>
        <v>1123</v>
      </c>
      <c r="AR12" s="118">
        <v>1.0900000000000001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11</v>
      </c>
      <c r="E13" s="41">
        <f t="shared" si="0"/>
        <v>7.746478873239437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124</v>
      </c>
      <c r="P13" s="111">
        <v>95</v>
      </c>
      <c r="Q13" s="111">
        <v>76070307</v>
      </c>
      <c r="R13" s="46">
        <f t="shared" si="5"/>
        <v>4011</v>
      </c>
      <c r="S13" s="47">
        <f t="shared" si="6"/>
        <v>96.263999999999996</v>
      </c>
      <c r="T13" s="47">
        <f t="shared" si="7"/>
        <v>4.0110000000000001</v>
      </c>
      <c r="U13" s="112">
        <v>9.1999999999999993</v>
      </c>
      <c r="V13" s="112">
        <f t="shared" si="1"/>
        <v>9.1999999999999993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976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45195760</v>
      </c>
      <c r="AH13" s="49">
        <f>IF(ISBLANK(AG13),"-",AG13-AG12)</f>
        <v>728</v>
      </c>
      <c r="AI13" s="50">
        <f t="shared" si="8"/>
        <v>181.50087260034903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0.56999999999999995</v>
      </c>
      <c r="AP13" s="115">
        <v>10532134</v>
      </c>
      <c r="AQ13" s="115">
        <f t="shared" si="2"/>
        <v>1134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12</v>
      </c>
      <c r="E14" s="41">
        <f t="shared" si="0"/>
        <v>8.4507042253521139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115</v>
      </c>
      <c r="P14" s="111">
        <v>98</v>
      </c>
      <c r="Q14" s="111">
        <v>76074447</v>
      </c>
      <c r="R14" s="46">
        <f t="shared" si="5"/>
        <v>4140</v>
      </c>
      <c r="S14" s="47">
        <f t="shared" si="6"/>
        <v>99.36</v>
      </c>
      <c r="T14" s="47">
        <f t="shared" si="7"/>
        <v>4.1399999999999997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967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45196459</v>
      </c>
      <c r="AH14" s="49">
        <f t="shared" ref="AH14:AH34" si="9">IF(ISBLANK(AG14),"-",AG14-AG13)</f>
        <v>699</v>
      </c>
      <c r="AI14" s="50">
        <f t="shared" si="8"/>
        <v>168.84057971014494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0.56999999999999995</v>
      </c>
      <c r="AP14" s="115">
        <v>10532416</v>
      </c>
      <c r="AQ14" s="115">
        <f t="shared" si="2"/>
        <v>282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14</v>
      </c>
      <c r="E15" s="41">
        <f t="shared" si="0"/>
        <v>9.8591549295774659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105</v>
      </c>
      <c r="P15" s="111">
        <v>101</v>
      </c>
      <c r="Q15" s="111">
        <v>76078606</v>
      </c>
      <c r="R15" s="46">
        <f t="shared" si="5"/>
        <v>4159</v>
      </c>
      <c r="S15" s="47">
        <f t="shared" si="6"/>
        <v>99.816000000000003</v>
      </c>
      <c r="T15" s="47">
        <f t="shared" si="7"/>
        <v>4.1589999999999998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967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45197176</v>
      </c>
      <c r="AH15" s="49">
        <f t="shared" si="9"/>
        <v>717</v>
      </c>
      <c r="AI15" s="50">
        <f t="shared" si="8"/>
        <v>172.39721086799713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</v>
      </c>
      <c r="AP15" s="115">
        <v>10532416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11</v>
      </c>
      <c r="E16" s="41">
        <f t="shared" si="0"/>
        <v>7.746478873239437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128</v>
      </c>
      <c r="P16" s="111">
        <v>126</v>
      </c>
      <c r="Q16" s="111">
        <v>76083718</v>
      </c>
      <c r="R16" s="46">
        <f t="shared" si="5"/>
        <v>5112</v>
      </c>
      <c r="S16" s="47">
        <f t="shared" si="6"/>
        <v>122.688</v>
      </c>
      <c r="T16" s="47">
        <f t="shared" si="7"/>
        <v>5.1120000000000001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1188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45198092</v>
      </c>
      <c r="AH16" s="49">
        <f t="shared" si="9"/>
        <v>916</v>
      </c>
      <c r="AI16" s="50">
        <f t="shared" si="8"/>
        <v>179.18622848200312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10532416</v>
      </c>
      <c r="AQ16" s="115">
        <v>0</v>
      </c>
      <c r="AR16" s="53">
        <v>0.98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132</v>
      </c>
      <c r="P17" s="111">
        <v>146</v>
      </c>
      <c r="Q17" s="111">
        <v>76089743</v>
      </c>
      <c r="R17" s="46">
        <f t="shared" si="5"/>
        <v>6025</v>
      </c>
      <c r="S17" s="47">
        <f t="shared" si="6"/>
        <v>144.6</v>
      </c>
      <c r="T17" s="47">
        <f t="shared" si="7"/>
        <v>6.0250000000000004</v>
      </c>
      <c r="U17" s="112">
        <v>8.9</v>
      </c>
      <c r="V17" s="112">
        <f t="shared" si="1"/>
        <v>8.9</v>
      </c>
      <c r="W17" s="113" t="s">
        <v>130</v>
      </c>
      <c r="X17" s="115">
        <v>0</v>
      </c>
      <c r="Y17" s="115">
        <v>1067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45199440</v>
      </c>
      <c r="AH17" s="49">
        <f t="shared" si="9"/>
        <v>1348</v>
      </c>
      <c r="AI17" s="50">
        <f t="shared" si="8"/>
        <v>223.7344398340249</v>
      </c>
      <c r="AJ17" s="98">
        <v>0</v>
      </c>
      <c r="AK17" s="98">
        <v>1</v>
      </c>
      <c r="AL17" s="98">
        <v>1</v>
      </c>
      <c r="AM17" s="98">
        <v>1</v>
      </c>
      <c r="AN17" s="98">
        <v>1</v>
      </c>
      <c r="AO17" s="98">
        <v>0</v>
      </c>
      <c r="AP17" s="115">
        <v>10532416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7</v>
      </c>
      <c r="E18" s="41">
        <f t="shared" si="0"/>
        <v>4.9295774647887329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134</v>
      </c>
      <c r="P18" s="111">
        <v>146</v>
      </c>
      <c r="Q18" s="111">
        <v>76095924</v>
      </c>
      <c r="R18" s="46">
        <f t="shared" si="5"/>
        <v>6181</v>
      </c>
      <c r="S18" s="47">
        <f t="shared" si="6"/>
        <v>148.34399999999999</v>
      </c>
      <c r="T18" s="47">
        <f t="shared" si="7"/>
        <v>6.181</v>
      </c>
      <c r="U18" s="112">
        <v>8.3000000000000007</v>
      </c>
      <c r="V18" s="112">
        <f t="shared" si="1"/>
        <v>8.3000000000000007</v>
      </c>
      <c r="W18" s="113" t="s">
        <v>130</v>
      </c>
      <c r="X18" s="115">
        <v>0</v>
      </c>
      <c r="Y18" s="115">
        <v>1068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45200836</v>
      </c>
      <c r="AH18" s="49">
        <f t="shared" si="9"/>
        <v>1396</v>
      </c>
      <c r="AI18" s="50">
        <f t="shared" si="8"/>
        <v>225.85342177641158</v>
      </c>
      <c r="AJ18" s="98">
        <v>0</v>
      </c>
      <c r="AK18" s="98">
        <v>1</v>
      </c>
      <c r="AL18" s="98">
        <v>1</v>
      </c>
      <c r="AM18" s="98">
        <v>1</v>
      </c>
      <c r="AN18" s="98">
        <v>1</v>
      </c>
      <c r="AO18" s="98">
        <v>0</v>
      </c>
      <c r="AP18" s="115">
        <v>10532416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135</v>
      </c>
      <c r="P19" s="111">
        <v>151</v>
      </c>
      <c r="Q19" s="111">
        <v>76102066</v>
      </c>
      <c r="R19" s="46">
        <f t="shared" si="5"/>
        <v>6142</v>
      </c>
      <c r="S19" s="47">
        <f t="shared" si="6"/>
        <v>147.40799999999999</v>
      </c>
      <c r="T19" s="47">
        <f t="shared" si="7"/>
        <v>6.1420000000000003</v>
      </c>
      <c r="U19" s="112">
        <v>7.6</v>
      </c>
      <c r="V19" s="112">
        <f t="shared" si="1"/>
        <v>7.6</v>
      </c>
      <c r="W19" s="113" t="s">
        <v>130</v>
      </c>
      <c r="X19" s="115">
        <v>0</v>
      </c>
      <c r="Y19" s="115">
        <v>1068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45202220</v>
      </c>
      <c r="AH19" s="49">
        <f t="shared" si="9"/>
        <v>1384</v>
      </c>
      <c r="AI19" s="50">
        <f t="shared" si="8"/>
        <v>225.33376750244219</v>
      </c>
      <c r="AJ19" s="98">
        <v>0</v>
      </c>
      <c r="AK19" s="98">
        <v>1</v>
      </c>
      <c r="AL19" s="98">
        <v>1</v>
      </c>
      <c r="AM19" s="98">
        <v>1</v>
      </c>
      <c r="AN19" s="98">
        <v>1</v>
      </c>
      <c r="AO19" s="98">
        <v>0</v>
      </c>
      <c r="AP19" s="115">
        <v>10532416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7</v>
      </c>
      <c r="E20" s="41">
        <f t="shared" si="0"/>
        <v>4.9295774647887329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138</v>
      </c>
      <c r="P20" s="111">
        <v>143</v>
      </c>
      <c r="Q20" s="111">
        <v>76108191</v>
      </c>
      <c r="R20" s="46">
        <f t="shared" si="5"/>
        <v>6125</v>
      </c>
      <c r="S20" s="47">
        <f t="shared" si="6"/>
        <v>147</v>
      </c>
      <c r="T20" s="47">
        <f t="shared" si="7"/>
        <v>6.125</v>
      </c>
      <c r="U20" s="112">
        <v>7</v>
      </c>
      <c r="V20" s="112">
        <f t="shared" si="1"/>
        <v>7</v>
      </c>
      <c r="W20" s="113" t="s">
        <v>130</v>
      </c>
      <c r="X20" s="115">
        <v>0</v>
      </c>
      <c r="Y20" s="115">
        <v>1047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45203596</v>
      </c>
      <c r="AH20" s="49">
        <f t="shared" si="9"/>
        <v>1376</v>
      </c>
      <c r="AI20" s="50">
        <f t="shared" si="8"/>
        <v>224.65306122448979</v>
      </c>
      <c r="AJ20" s="98">
        <v>0</v>
      </c>
      <c r="AK20" s="98">
        <v>1</v>
      </c>
      <c r="AL20" s="98">
        <v>1</v>
      </c>
      <c r="AM20" s="98">
        <v>1</v>
      </c>
      <c r="AN20" s="98">
        <v>1</v>
      </c>
      <c r="AO20" s="98">
        <v>0</v>
      </c>
      <c r="AP20" s="115">
        <v>10532416</v>
      </c>
      <c r="AQ20" s="115">
        <f t="shared" si="2"/>
        <v>0</v>
      </c>
      <c r="AR20" s="53">
        <v>1.03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8</v>
      </c>
      <c r="E21" s="41">
        <f t="shared" si="0"/>
        <v>5.6338028169014089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139</v>
      </c>
      <c r="P21" s="111">
        <v>144</v>
      </c>
      <c r="Q21" s="111">
        <v>76114355</v>
      </c>
      <c r="R21" s="46">
        <f t="shared" si="5"/>
        <v>6164</v>
      </c>
      <c r="S21" s="47">
        <f t="shared" si="6"/>
        <v>147.93600000000001</v>
      </c>
      <c r="T21" s="47">
        <f t="shared" si="7"/>
        <v>6.1639999999999997</v>
      </c>
      <c r="U21" s="112">
        <v>6.5</v>
      </c>
      <c r="V21" s="112">
        <f t="shared" si="1"/>
        <v>6.5</v>
      </c>
      <c r="W21" s="113" t="s">
        <v>130</v>
      </c>
      <c r="X21" s="115">
        <v>0</v>
      </c>
      <c r="Y21" s="115">
        <v>1046</v>
      </c>
      <c r="Z21" s="115">
        <v>1186</v>
      </c>
      <c r="AA21" s="115">
        <v>1185</v>
      </c>
      <c r="AB21" s="115">
        <v>1188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45204984</v>
      </c>
      <c r="AH21" s="49">
        <f t="shared" si="9"/>
        <v>1388</v>
      </c>
      <c r="AI21" s="50">
        <f t="shared" si="8"/>
        <v>225.17845554834526</v>
      </c>
      <c r="AJ21" s="98">
        <v>0</v>
      </c>
      <c r="AK21" s="98">
        <v>1</v>
      </c>
      <c r="AL21" s="98">
        <v>1</v>
      </c>
      <c r="AM21" s="98">
        <v>1</v>
      </c>
      <c r="AN21" s="98">
        <v>1</v>
      </c>
      <c r="AO21" s="98">
        <v>0</v>
      </c>
      <c r="AP21" s="115">
        <v>10532416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8</v>
      </c>
      <c r="E22" s="41">
        <f t="shared" si="0"/>
        <v>5.6338028169014089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139</v>
      </c>
      <c r="P22" s="111">
        <v>139</v>
      </c>
      <c r="Q22" s="111">
        <v>76120415</v>
      </c>
      <c r="R22" s="46">
        <f t="shared" si="5"/>
        <v>6060</v>
      </c>
      <c r="S22" s="47">
        <f t="shared" si="6"/>
        <v>145.44</v>
      </c>
      <c r="T22" s="47">
        <f t="shared" si="7"/>
        <v>6.06</v>
      </c>
      <c r="U22" s="112">
        <v>6</v>
      </c>
      <c r="V22" s="112">
        <f t="shared" si="1"/>
        <v>6</v>
      </c>
      <c r="W22" s="113" t="s">
        <v>130</v>
      </c>
      <c r="X22" s="115">
        <v>0</v>
      </c>
      <c r="Y22" s="115">
        <v>1046</v>
      </c>
      <c r="Z22" s="115">
        <v>1188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45206344</v>
      </c>
      <c r="AH22" s="49">
        <f t="shared" si="9"/>
        <v>1360</v>
      </c>
      <c r="AI22" s="50">
        <f t="shared" si="8"/>
        <v>224.42244224422444</v>
      </c>
      <c r="AJ22" s="98">
        <v>0</v>
      </c>
      <c r="AK22" s="98">
        <v>1</v>
      </c>
      <c r="AL22" s="98">
        <v>1</v>
      </c>
      <c r="AM22" s="98">
        <v>1</v>
      </c>
      <c r="AN22" s="98">
        <v>1</v>
      </c>
      <c r="AO22" s="98">
        <v>0</v>
      </c>
      <c r="AP22" s="115">
        <v>10532416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7</v>
      </c>
      <c r="E23" s="41">
        <f t="shared" si="0"/>
        <v>4.9295774647887329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139</v>
      </c>
      <c r="P23" s="111">
        <v>141</v>
      </c>
      <c r="Q23" s="111">
        <v>76126319</v>
      </c>
      <c r="R23" s="46">
        <f t="shared" si="5"/>
        <v>5904</v>
      </c>
      <c r="S23" s="47">
        <f t="shared" si="6"/>
        <v>141.696</v>
      </c>
      <c r="T23" s="47">
        <f t="shared" si="7"/>
        <v>5.9039999999999999</v>
      </c>
      <c r="U23" s="112">
        <v>5.8</v>
      </c>
      <c r="V23" s="112">
        <f t="shared" si="1"/>
        <v>5.8</v>
      </c>
      <c r="W23" s="113" t="s">
        <v>130</v>
      </c>
      <c r="X23" s="115">
        <v>0</v>
      </c>
      <c r="Y23" s="115">
        <v>994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45207684</v>
      </c>
      <c r="AH23" s="49">
        <f t="shared" si="9"/>
        <v>1340</v>
      </c>
      <c r="AI23" s="50">
        <f t="shared" si="8"/>
        <v>226.96476964769647</v>
      </c>
      <c r="AJ23" s="98">
        <v>0</v>
      </c>
      <c r="AK23" s="98">
        <v>1</v>
      </c>
      <c r="AL23" s="98">
        <v>1</v>
      </c>
      <c r="AM23" s="98">
        <v>1</v>
      </c>
      <c r="AN23" s="98">
        <v>1</v>
      </c>
      <c r="AO23" s="98">
        <v>0</v>
      </c>
      <c r="AP23" s="115">
        <v>10532416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5</v>
      </c>
      <c r="E24" s="41">
        <f t="shared" si="0"/>
        <v>3.5211267605633805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134</v>
      </c>
      <c r="P24" s="111">
        <v>135</v>
      </c>
      <c r="Q24" s="111">
        <v>76131995</v>
      </c>
      <c r="R24" s="46">
        <f t="shared" si="5"/>
        <v>5676</v>
      </c>
      <c r="S24" s="47">
        <f t="shared" si="6"/>
        <v>136.22399999999999</v>
      </c>
      <c r="T24" s="47">
        <f t="shared" si="7"/>
        <v>5.6760000000000002</v>
      </c>
      <c r="U24" s="112">
        <v>5.7</v>
      </c>
      <c r="V24" s="112">
        <f t="shared" si="1"/>
        <v>5.7</v>
      </c>
      <c r="W24" s="113" t="s">
        <v>130</v>
      </c>
      <c r="X24" s="115">
        <v>0</v>
      </c>
      <c r="Y24" s="115">
        <v>995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45208996</v>
      </c>
      <c r="AH24" s="49">
        <f>IF(ISBLANK(AG24),"-",AG24-AG23)</f>
        <v>1312</v>
      </c>
      <c r="AI24" s="50">
        <f t="shared" si="8"/>
        <v>231.14869626497534</v>
      </c>
      <c r="AJ24" s="98">
        <v>0</v>
      </c>
      <c r="AK24" s="98">
        <v>1</v>
      </c>
      <c r="AL24" s="98">
        <v>1</v>
      </c>
      <c r="AM24" s="98">
        <v>1</v>
      </c>
      <c r="AN24" s="98">
        <v>1</v>
      </c>
      <c r="AO24" s="98">
        <v>0</v>
      </c>
      <c r="AP24" s="115">
        <v>10532416</v>
      </c>
      <c r="AQ24" s="115">
        <f t="shared" si="2"/>
        <v>0</v>
      </c>
      <c r="AR24" s="53">
        <v>1.08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6</v>
      </c>
      <c r="E25" s="41">
        <f t="shared" si="0"/>
        <v>4.2253521126760569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135</v>
      </c>
      <c r="P25" s="111">
        <v>135</v>
      </c>
      <c r="Q25" s="111">
        <v>76137702</v>
      </c>
      <c r="R25" s="46">
        <f t="shared" si="5"/>
        <v>5707</v>
      </c>
      <c r="S25" s="47">
        <f t="shared" si="6"/>
        <v>136.96799999999999</v>
      </c>
      <c r="T25" s="47">
        <f t="shared" si="7"/>
        <v>5.7069999999999999</v>
      </c>
      <c r="U25" s="112">
        <v>5.6</v>
      </c>
      <c r="V25" s="112">
        <f t="shared" si="1"/>
        <v>5.6</v>
      </c>
      <c r="W25" s="113" t="s">
        <v>130</v>
      </c>
      <c r="X25" s="115">
        <v>0</v>
      </c>
      <c r="Y25" s="115">
        <v>994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45210312</v>
      </c>
      <c r="AH25" s="49">
        <f t="shared" si="9"/>
        <v>1316</v>
      </c>
      <c r="AI25" s="50">
        <f t="shared" si="8"/>
        <v>230.59400735938323</v>
      </c>
      <c r="AJ25" s="98">
        <v>0</v>
      </c>
      <c r="AK25" s="98">
        <v>1</v>
      </c>
      <c r="AL25" s="98">
        <v>1</v>
      </c>
      <c r="AM25" s="98">
        <v>1</v>
      </c>
      <c r="AN25" s="98">
        <v>1</v>
      </c>
      <c r="AO25" s="98">
        <v>0</v>
      </c>
      <c r="AP25" s="115">
        <v>10532416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6</v>
      </c>
      <c r="E26" s="41">
        <f t="shared" si="0"/>
        <v>4.2253521126760569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135</v>
      </c>
      <c r="P26" s="111">
        <v>133</v>
      </c>
      <c r="Q26" s="111">
        <v>76143459</v>
      </c>
      <c r="R26" s="46">
        <f t="shared" si="5"/>
        <v>5757</v>
      </c>
      <c r="S26" s="47">
        <f t="shared" si="6"/>
        <v>138.16800000000001</v>
      </c>
      <c r="T26" s="47">
        <f t="shared" si="7"/>
        <v>5.7569999999999997</v>
      </c>
      <c r="U26" s="112">
        <v>5.4</v>
      </c>
      <c r="V26" s="112">
        <f t="shared" si="1"/>
        <v>5.4</v>
      </c>
      <c r="W26" s="113" t="s">
        <v>130</v>
      </c>
      <c r="X26" s="115">
        <v>0</v>
      </c>
      <c r="Y26" s="115">
        <v>1005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45211640</v>
      </c>
      <c r="AH26" s="49">
        <f t="shared" si="9"/>
        <v>1328</v>
      </c>
      <c r="AI26" s="50">
        <f t="shared" si="8"/>
        <v>230.67569914886226</v>
      </c>
      <c r="AJ26" s="98">
        <v>0</v>
      </c>
      <c r="AK26" s="98">
        <v>1</v>
      </c>
      <c r="AL26" s="98">
        <v>1</v>
      </c>
      <c r="AM26" s="98">
        <v>1</v>
      </c>
      <c r="AN26" s="98">
        <v>1</v>
      </c>
      <c r="AO26" s="98">
        <v>0</v>
      </c>
      <c r="AP26" s="115">
        <v>10532416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5</v>
      </c>
      <c r="E27" s="41">
        <f t="shared" si="0"/>
        <v>3.5211267605633805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134</v>
      </c>
      <c r="P27" s="111">
        <v>141</v>
      </c>
      <c r="Q27" s="111">
        <v>76149285</v>
      </c>
      <c r="R27" s="46">
        <f t="shared" si="5"/>
        <v>5826</v>
      </c>
      <c r="S27" s="47">
        <f t="shared" si="6"/>
        <v>139.82400000000001</v>
      </c>
      <c r="T27" s="47">
        <f t="shared" si="7"/>
        <v>5.8259999999999996</v>
      </c>
      <c r="U27" s="112">
        <v>5.2</v>
      </c>
      <c r="V27" s="112">
        <f t="shared" si="1"/>
        <v>5.2</v>
      </c>
      <c r="W27" s="113" t="s">
        <v>130</v>
      </c>
      <c r="X27" s="115">
        <v>0</v>
      </c>
      <c r="Y27" s="115">
        <v>1026</v>
      </c>
      <c r="Z27" s="115">
        <v>1187</v>
      </c>
      <c r="AA27" s="115">
        <v>1185</v>
      </c>
      <c r="AB27" s="115">
        <v>1186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45212972</v>
      </c>
      <c r="AH27" s="49">
        <f t="shared" si="9"/>
        <v>1332</v>
      </c>
      <c r="AI27" s="50">
        <f t="shared" si="8"/>
        <v>228.6302780638517</v>
      </c>
      <c r="AJ27" s="98">
        <v>0</v>
      </c>
      <c r="AK27" s="98">
        <v>1</v>
      </c>
      <c r="AL27" s="98">
        <v>1</v>
      </c>
      <c r="AM27" s="98">
        <v>1</v>
      </c>
      <c r="AN27" s="98">
        <v>1</v>
      </c>
      <c r="AO27" s="98">
        <v>0</v>
      </c>
      <c r="AP27" s="115">
        <v>10532416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134</v>
      </c>
      <c r="P28" s="111">
        <v>140</v>
      </c>
      <c r="Q28" s="111">
        <v>76155126</v>
      </c>
      <c r="R28" s="46">
        <f t="shared" si="5"/>
        <v>5841</v>
      </c>
      <c r="S28" s="47">
        <f t="shared" si="6"/>
        <v>140.184</v>
      </c>
      <c r="T28" s="47">
        <f t="shared" si="7"/>
        <v>5.8410000000000002</v>
      </c>
      <c r="U28" s="112">
        <v>4.9000000000000004</v>
      </c>
      <c r="V28" s="112">
        <f t="shared" si="1"/>
        <v>4.9000000000000004</v>
      </c>
      <c r="W28" s="113" t="s">
        <v>130</v>
      </c>
      <c r="X28" s="115">
        <v>0</v>
      </c>
      <c r="Y28" s="115">
        <v>1006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45214308</v>
      </c>
      <c r="AH28" s="49">
        <f t="shared" si="9"/>
        <v>1336</v>
      </c>
      <c r="AI28" s="50">
        <f t="shared" si="8"/>
        <v>228.72795754151684</v>
      </c>
      <c r="AJ28" s="98">
        <v>0</v>
      </c>
      <c r="AK28" s="98">
        <v>1</v>
      </c>
      <c r="AL28" s="98">
        <v>1</v>
      </c>
      <c r="AM28" s="98">
        <v>1</v>
      </c>
      <c r="AN28" s="98">
        <v>1</v>
      </c>
      <c r="AO28" s="98">
        <v>0</v>
      </c>
      <c r="AP28" s="115">
        <v>10532416</v>
      </c>
      <c r="AQ28" s="115">
        <f t="shared" si="2"/>
        <v>0</v>
      </c>
      <c r="AR28" s="53">
        <v>0.86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134</v>
      </c>
      <c r="P29" s="111">
        <v>135</v>
      </c>
      <c r="Q29" s="111">
        <v>76160920</v>
      </c>
      <c r="R29" s="46">
        <f t="shared" si="5"/>
        <v>5794</v>
      </c>
      <c r="S29" s="47">
        <f t="shared" si="6"/>
        <v>139.05600000000001</v>
      </c>
      <c r="T29" s="47">
        <f t="shared" si="7"/>
        <v>5.7939999999999996</v>
      </c>
      <c r="U29" s="112">
        <v>4.5999999999999996</v>
      </c>
      <c r="V29" s="112">
        <f t="shared" si="1"/>
        <v>4.5999999999999996</v>
      </c>
      <c r="W29" s="113" t="s">
        <v>130</v>
      </c>
      <c r="X29" s="115">
        <v>0</v>
      </c>
      <c r="Y29" s="115">
        <v>1006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45215636</v>
      </c>
      <c r="AH29" s="49">
        <f t="shared" si="9"/>
        <v>1328</v>
      </c>
      <c r="AI29" s="50">
        <f t="shared" si="8"/>
        <v>229.2026234035209</v>
      </c>
      <c r="AJ29" s="98">
        <v>0</v>
      </c>
      <c r="AK29" s="98">
        <v>1</v>
      </c>
      <c r="AL29" s="98">
        <v>1</v>
      </c>
      <c r="AM29" s="98">
        <v>1</v>
      </c>
      <c r="AN29" s="98">
        <v>1</v>
      </c>
      <c r="AO29" s="98">
        <v>0</v>
      </c>
      <c r="AP29" s="115">
        <v>10532416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7</v>
      </c>
      <c r="E30" s="41">
        <f t="shared" si="0"/>
        <v>4.9295774647887329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114</v>
      </c>
      <c r="P30" s="111">
        <v>130</v>
      </c>
      <c r="Q30" s="111">
        <v>76166430</v>
      </c>
      <c r="R30" s="46">
        <f t="shared" si="5"/>
        <v>5510</v>
      </c>
      <c r="S30" s="47">
        <f t="shared" si="6"/>
        <v>132.24</v>
      </c>
      <c r="T30" s="47">
        <f t="shared" si="7"/>
        <v>5.51</v>
      </c>
      <c r="U30" s="112">
        <v>3.9</v>
      </c>
      <c r="V30" s="112">
        <f t="shared" si="1"/>
        <v>3.9</v>
      </c>
      <c r="W30" s="113" t="s">
        <v>135</v>
      </c>
      <c r="X30" s="115">
        <v>0</v>
      </c>
      <c r="Y30" s="115">
        <v>1099</v>
      </c>
      <c r="Z30" s="115">
        <v>1188</v>
      </c>
      <c r="AA30" s="115">
        <v>1185</v>
      </c>
      <c r="AB30" s="115">
        <v>0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45216732</v>
      </c>
      <c r="AH30" s="49">
        <f t="shared" si="9"/>
        <v>1096</v>
      </c>
      <c r="AI30" s="50">
        <f t="shared" si="8"/>
        <v>198.91107078039929</v>
      </c>
      <c r="AJ30" s="98">
        <v>0</v>
      </c>
      <c r="AK30" s="98">
        <v>1</v>
      </c>
      <c r="AL30" s="98">
        <v>1</v>
      </c>
      <c r="AM30" s="98">
        <v>1</v>
      </c>
      <c r="AN30" s="98">
        <v>0</v>
      </c>
      <c r="AO30" s="98">
        <v>0</v>
      </c>
      <c r="AP30" s="115">
        <v>10532416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8</v>
      </c>
      <c r="E31" s="41">
        <f t="shared" si="0"/>
        <v>5.6338028169014089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116</v>
      </c>
      <c r="P31" s="111">
        <v>131</v>
      </c>
      <c r="Q31" s="111">
        <v>76171881</v>
      </c>
      <c r="R31" s="46">
        <f t="shared" si="5"/>
        <v>5451</v>
      </c>
      <c r="S31" s="47">
        <f t="shared" si="6"/>
        <v>130.82400000000001</v>
      </c>
      <c r="T31" s="47">
        <f t="shared" si="7"/>
        <v>5.4509999999999996</v>
      </c>
      <c r="U31" s="112">
        <v>3.2</v>
      </c>
      <c r="V31" s="112">
        <f t="shared" si="1"/>
        <v>3.2</v>
      </c>
      <c r="W31" s="113" t="s">
        <v>135</v>
      </c>
      <c r="X31" s="115">
        <v>0</v>
      </c>
      <c r="Y31" s="115">
        <v>1066</v>
      </c>
      <c r="Z31" s="115">
        <v>1188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45217796</v>
      </c>
      <c r="AH31" s="49">
        <f t="shared" si="9"/>
        <v>1064</v>
      </c>
      <c r="AI31" s="50">
        <f t="shared" si="8"/>
        <v>195.1935424692717</v>
      </c>
      <c r="AJ31" s="98">
        <v>0</v>
      </c>
      <c r="AK31" s="98">
        <v>1</v>
      </c>
      <c r="AL31" s="98">
        <v>1</v>
      </c>
      <c r="AM31" s="98">
        <v>1</v>
      </c>
      <c r="AN31" s="98">
        <v>0</v>
      </c>
      <c r="AO31" s="98">
        <v>0</v>
      </c>
      <c r="AP31" s="115">
        <v>10532416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9</v>
      </c>
      <c r="E32" s="41">
        <f t="shared" si="0"/>
        <v>6.3380281690140849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112</v>
      </c>
      <c r="P32" s="111">
        <v>130</v>
      </c>
      <c r="Q32" s="111">
        <v>76177426</v>
      </c>
      <c r="R32" s="46">
        <f t="shared" si="5"/>
        <v>5545</v>
      </c>
      <c r="S32" s="47">
        <f t="shared" si="6"/>
        <v>133.08000000000001</v>
      </c>
      <c r="T32" s="47">
        <f t="shared" si="7"/>
        <v>5.5449999999999999</v>
      </c>
      <c r="U32" s="112">
        <v>2.5</v>
      </c>
      <c r="V32" s="112">
        <f t="shared" si="1"/>
        <v>2.5</v>
      </c>
      <c r="W32" s="113" t="s">
        <v>135</v>
      </c>
      <c r="X32" s="115">
        <v>0</v>
      </c>
      <c r="Y32" s="115">
        <v>1067</v>
      </c>
      <c r="Z32" s="115">
        <v>1188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45218892</v>
      </c>
      <c r="AH32" s="49">
        <f t="shared" si="9"/>
        <v>1096</v>
      </c>
      <c r="AI32" s="50">
        <f t="shared" si="8"/>
        <v>197.65554553651938</v>
      </c>
      <c r="AJ32" s="98">
        <v>0</v>
      </c>
      <c r="AK32" s="98">
        <v>1</v>
      </c>
      <c r="AL32" s="98">
        <v>1</v>
      </c>
      <c r="AM32" s="98">
        <v>1</v>
      </c>
      <c r="AN32" s="98">
        <v>0</v>
      </c>
      <c r="AO32" s="98">
        <v>0</v>
      </c>
      <c r="AP32" s="115">
        <v>10532416</v>
      </c>
      <c r="AQ32" s="115">
        <f t="shared" si="2"/>
        <v>0</v>
      </c>
      <c r="AR32" s="53">
        <v>0.95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5</v>
      </c>
      <c r="E33" s="41">
        <f t="shared" si="0"/>
        <v>3.5211267605633805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132</v>
      </c>
      <c r="P33" s="111">
        <v>111</v>
      </c>
      <c r="Q33" s="111">
        <v>76181845</v>
      </c>
      <c r="R33" s="46">
        <f t="shared" si="5"/>
        <v>4419</v>
      </c>
      <c r="S33" s="47">
        <f t="shared" si="6"/>
        <v>106.056</v>
      </c>
      <c r="T33" s="47">
        <f t="shared" si="7"/>
        <v>4.4189999999999996</v>
      </c>
      <c r="U33" s="112">
        <v>3</v>
      </c>
      <c r="V33" s="112">
        <f t="shared" si="1"/>
        <v>3</v>
      </c>
      <c r="W33" s="113" t="s">
        <v>124</v>
      </c>
      <c r="X33" s="115">
        <v>0</v>
      </c>
      <c r="Y33" s="115">
        <v>0</v>
      </c>
      <c r="Z33" s="115">
        <v>1137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45219732</v>
      </c>
      <c r="AH33" s="49">
        <f t="shared" si="9"/>
        <v>840</v>
      </c>
      <c r="AI33" s="50">
        <f t="shared" si="8"/>
        <v>190.08825526137136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0.45</v>
      </c>
      <c r="AP33" s="115">
        <v>10533091</v>
      </c>
      <c r="AQ33" s="115">
        <f t="shared" si="2"/>
        <v>675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8</v>
      </c>
      <c r="E34" s="41">
        <f t="shared" si="0"/>
        <v>5.6338028169014089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137</v>
      </c>
      <c r="P34" s="111">
        <v>114</v>
      </c>
      <c r="Q34" s="111">
        <v>76186167</v>
      </c>
      <c r="R34" s="46">
        <f t="shared" si="5"/>
        <v>4322</v>
      </c>
      <c r="S34" s="47">
        <f t="shared" si="6"/>
        <v>103.72799999999999</v>
      </c>
      <c r="T34" s="47">
        <f t="shared" si="7"/>
        <v>4.3220000000000001</v>
      </c>
      <c r="U34" s="112">
        <v>4.4000000000000004</v>
      </c>
      <c r="V34" s="112">
        <f t="shared" si="1"/>
        <v>4.4000000000000004</v>
      </c>
      <c r="W34" s="113" t="s">
        <v>124</v>
      </c>
      <c r="X34" s="115">
        <v>0</v>
      </c>
      <c r="Y34" s="115">
        <v>0</v>
      </c>
      <c r="Z34" s="115">
        <v>1047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45220516</v>
      </c>
      <c r="AH34" s="49">
        <f t="shared" si="9"/>
        <v>784</v>
      </c>
      <c r="AI34" s="50">
        <f t="shared" si="8"/>
        <v>181.39750115687181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0.45</v>
      </c>
      <c r="AP34" s="115">
        <v>10534245</v>
      </c>
      <c r="AQ34" s="115">
        <f t="shared" si="2"/>
        <v>1154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127856</v>
      </c>
      <c r="S35" s="65">
        <f>AVERAGE(S11:S34)</f>
        <v>127.85599999999999</v>
      </c>
      <c r="T35" s="65">
        <f>SUM(T11:T34)</f>
        <v>127.85599999999998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26888</v>
      </c>
      <c r="AH35" s="67">
        <f>SUM(AH11:AH34)</f>
        <v>26888</v>
      </c>
      <c r="AI35" s="68">
        <f>$AH$35/$T35</f>
        <v>210.29908647228135</v>
      </c>
      <c r="AJ35" s="98"/>
      <c r="AK35" s="98"/>
      <c r="AL35" s="98"/>
      <c r="AM35" s="98"/>
      <c r="AN35" s="98"/>
      <c r="AO35" s="69"/>
      <c r="AP35" s="70">
        <f>AP34-AP10</f>
        <v>5488</v>
      </c>
      <c r="AQ35" s="71">
        <f>SUM(AQ11:AQ34)</f>
        <v>5488</v>
      </c>
      <c r="AR35" s="72">
        <f>AVERAGE(AR11:AR34)</f>
        <v>0.99833333333333352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206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262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263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206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206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137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264</v>
      </c>
      <c r="C45" s="134"/>
      <c r="D45" s="135"/>
      <c r="E45" s="134"/>
      <c r="F45" s="134"/>
      <c r="G45" s="134"/>
      <c r="H45" s="134"/>
      <c r="I45" s="134"/>
      <c r="J45" s="136"/>
      <c r="K45" s="136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265" t="s">
        <v>265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206" t="s">
        <v>138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206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140</v>
      </c>
      <c r="C49" s="202"/>
      <c r="D49" s="128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206" t="s">
        <v>141</v>
      </c>
      <c r="C50" s="202"/>
      <c r="D50" s="128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266</v>
      </c>
      <c r="C51" s="124"/>
      <c r="D51" s="125"/>
      <c r="E51" s="124"/>
      <c r="F51" s="124"/>
      <c r="G51" s="124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206" t="s">
        <v>143</v>
      </c>
      <c r="C52" s="124"/>
      <c r="D52" s="125"/>
      <c r="E52" s="124"/>
      <c r="F52" s="124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210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50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206"/>
      <c r="C55" s="202"/>
      <c r="D55" s="128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49"/>
      <c r="C56" s="202"/>
      <c r="D56" s="128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2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A57" s="102"/>
      <c r="B57" s="206"/>
      <c r="C57" s="150"/>
      <c r="D57" s="117"/>
      <c r="E57" s="150"/>
      <c r="F57" s="150"/>
      <c r="G57" s="105"/>
      <c r="H57" s="105"/>
      <c r="I57" s="105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20"/>
      <c r="U57" s="122"/>
      <c r="V57" s="79"/>
      <c r="AS57" s="97"/>
      <c r="AT57" s="97"/>
      <c r="AU57" s="97"/>
      <c r="AV57" s="97"/>
      <c r="AW57" s="97"/>
      <c r="AX57" s="97"/>
      <c r="AY57" s="97"/>
    </row>
    <row r="58" spans="1:51" x14ac:dyDescent="0.25">
      <c r="A58" s="102"/>
      <c r="B58" s="149"/>
      <c r="C58" s="150"/>
      <c r="D58" s="117"/>
      <c r="E58" s="150"/>
      <c r="F58" s="150"/>
      <c r="G58" s="105"/>
      <c r="H58" s="105"/>
      <c r="I58" s="105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8"/>
      <c r="U58" s="79"/>
      <c r="V58" s="79"/>
      <c r="AS58" s="97"/>
      <c r="AT58" s="97"/>
      <c r="AU58" s="97"/>
      <c r="AV58" s="97"/>
      <c r="AW58" s="97"/>
      <c r="AX58" s="97"/>
      <c r="AY58" s="97"/>
    </row>
    <row r="59" spans="1:51" x14ac:dyDescent="0.25">
      <c r="B59" s="149"/>
      <c r="O59" s="12"/>
      <c r="P59" s="99"/>
      <c r="Q59" s="99"/>
      <c r="AS59" s="97"/>
      <c r="AT59" s="97"/>
      <c r="AU59" s="97"/>
      <c r="AV59" s="97"/>
      <c r="AW59" s="97"/>
      <c r="AX59" s="97"/>
      <c r="AY59" s="97"/>
    </row>
    <row r="60" spans="1:51" x14ac:dyDescent="0.25">
      <c r="O60" s="12"/>
      <c r="P60" s="99"/>
      <c r="Q60" s="99"/>
      <c r="AS60" s="97"/>
      <c r="AT60" s="97"/>
      <c r="AU60" s="97"/>
      <c r="AV60" s="97"/>
      <c r="AW60" s="97"/>
      <c r="AX60" s="97"/>
      <c r="AY60" s="97"/>
    </row>
    <row r="61" spans="1:51" x14ac:dyDescent="0.25">
      <c r="O61" s="12"/>
      <c r="P61" s="99"/>
      <c r="Q61" s="9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R63" s="99"/>
      <c r="S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R64" s="99"/>
      <c r="S64" s="99"/>
      <c r="T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R65" s="99"/>
      <c r="S65" s="99"/>
      <c r="T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T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99"/>
      <c r="Q67" s="99"/>
      <c r="R67" s="99"/>
      <c r="S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Q69" s="99"/>
      <c r="R69" s="99"/>
      <c r="S69" s="99"/>
      <c r="T69" s="99"/>
      <c r="U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12"/>
      <c r="P70" s="99"/>
      <c r="T70" s="99"/>
      <c r="U70" s="99"/>
      <c r="AS70" s="97"/>
      <c r="AT70" s="97"/>
      <c r="AU70" s="97"/>
      <c r="AV70" s="97"/>
      <c r="AW70" s="97"/>
      <c r="AX70" s="97"/>
      <c r="AY70" s="97"/>
    </row>
    <row r="82" spans="45:51" x14ac:dyDescent="0.25">
      <c r="AS82" s="97"/>
      <c r="AT82" s="97"/>
      <c r="AU82" s="97"/>
      <c r="AV82" s="97"/>
      <c r="AW82" s="97"/>
      <c r="AX82" s="97"/>
      <c r="AY82" s="97"/>
    </row>
  </sheetData>
  <protectedRanges>
    <protectedRange sqref="S57:T58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56" name="Range2_2_1_10_1_1_1_2"/>
    <protectedRange sqref="N57:R58" name="Range2_12_1_6_1_1"/>
    <protectedRange sqref="L57:M58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57:K58" name="Range2_2_12_1_4_1_1_1_1_1_1_1_1_1_1_1_1_1_1_1"/>
    <protectedRange sqref="I57:I58" name="Range2_2_12_1_7_1_1_2_2_1_2"/>
    <protectedRange sqref="F57:H58" name="Range2_2_12_1_3_1_2_1_1_1_1_2_1_1_1_1_1_1_1_1_1_1_1"/>
    <protectedRange sqref="E57:E58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5:U55 F56:G56" name="Range2_12_5_1_1_1_2_2_1_1_1_1_1_1_1_1_1_1_1_2_1_1_1_2_1_1_1_1_1_1_1_1_1_1_1_1_1_1_1_1_2_1_1_1_1_1_1_1_1_1_2_1_1_3_1_1_1_3_1_1_1_1_1_1_1_1_1_1_1_1_1_1_1_1_1_1_1_1_1_1_2_1_1_1_1_1_1_1_1_1_1_1_2_2_1_2_1_1_1_1_1_1_1_1_1_1_1_1_1"/>
    <protectedRange sqref="S51:T54" name="Range2_12_5_1_1_2_1_1_1_2_1_1_1_1_1_1_1_1_1_1_1_1_1"/>
    <protectedRange sqref="N51:R54" name="Range2_12_1_6_1_1_2_1_1_1_2_1_1_1_1_1_1_1_1_1_1_1_1_1"/>
    <protectedRange sqref="L51:M54" name="Range2_2_12_1_7_1_1_3_1_1_1_2_1_1_1_1_1_1_1_1_1_1_1_1_1"/>
    <protectedRange sqref="J51:K54" name="Range2_2_12_1_4_1_1_1_1_1_1_1_1_1_1_1_1_1_1_1_2_1_1_1_2_1_1_1_1_1_1_1_1_1_1_1_1_1"/>
    <protectedRange sqref="I51:I54" name="Range2_2_12_1_7_1_1_2_2_1_2_2_1_1_1_2_1_1_1_1_1_1_1_1_1_1_1_1_1"/>
    <protectedRange sqref="G51:H54" name="Range2_2_12_1_3_1_2_1_1_1_1_2_1_1_1_1_1_1_1_1_1_1_1_2_1_1_1_2_1_1_1_1_1_1_1_1_1_1_1_1_1"/>
    <protectedRange sqref="F51:F54" name="Range2_2_12_1_3_1_2_1_1_1_1_2_1_1_1_1_1_1_1_1_1_1_1_2_2_1_1_2_1_1_1_1_1_1_1_1_1_1_1_1_1"/>
    <protectedRange sqref="E51:E54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F49:U49" name="Range2_12_5_1_1_1_2_2_1_1_1_1_1_1_1_1_1_1_1_2_1_1_1_2_1_1_1_1_1_1_1_1_1_1_1_1_1_1_1_1_2_1_1_1_1_1_1_1_1_1_2_1_1_3_1_1_1_3_1_1_1_1_1_1_1_1_1_1_1_1_1_1_1_1_1_1_1_1_1_1_2_1_1_1_1_1_1_1_1_1_1_1_2_2_1_1"/>
    <protectedRange sqref="S48:T48" name="Range2_12_5_1_1_2_1_1_1_1"/>
    <protectedRange sqref="N48:R48" name="Range2_12_1_6_1_1_2_1_1_1_1"/>
    <protectedRange sqref="L48:M48" name="Range2_2_12_1_7_1_1_3_1_1_1_1"/>
    <protectedRange sqref="J48:K48" name="Range2_2_12_1_4_1_1_1_1_1_1_1_1_1_1_1_1_1_1_1_2_1_1_1_1"/>
    <protectedRange sqref="I48" name="Range2_2_12_1_7_1_1_2_2_1_2_2_1_1_1_1"/>
    <protectedRange sqref="G48:H48" name="Range2_2_12_1_3_1_2_1_1_1_1_2_1_1_1_1_1_1_1_1_1_1_1_2_1_1_1_1"/>
    <protectedRange sqref="F48" name="Range2_2_12_1_3_1_2_1_1_1_1_2_1_1_1_1_1_1_1_1_1_1_1_2_2_1_1_1"/>
    <protectedRange sqref="E48" name="Range2_2_12_1_3_1_2_1_1_1_2_1_1_1_1_3_1_1_1_1_1_1_1_1_1_2_2_1_1_1"/>
    <protectedRange sqref="S47:T47" name="Range2_12_5_1_1_2_1_1_1_1_1_1"/>
    <protectedRange sqref="N47:R47" name="Range2_12_1_6_1_1_2_1_1_1_1_1_1"/>
    <protectedRange sqref="L47:M47" name="Range2_2_12_1_7_1_1_3_1_1_1_1_1_1"/>
    <protectedRange sqref="J47:K47" name="Range2_2_12_1_4_1_1_1_1_1_1_1_1_1_1_1_1_1_1_1_2_1_1_1_1_1_1"/>
    <protectedRange sqref="I47" name="Range2_2_12_1_7_1_1_2_2_1_2_2_1_1_1_1_1_1"/>
    <protectedRange sqref="G47:H47" name="Range2_2_12_1_3_1_2_1_1_1_1_2_1_1_1_1_1_1_1_1_1_1_1_2_1_1_1_1_1_1"/>
    <protectedRange sqref="F47" name="Range2_2_12_1_3_1_2_1_1_1_1_2_1_1_1_1_1_1_1_1_1_1_1_2_2_1_1_1_1_1"/>
    <protectedRange sqref="E47" name="Range2_2_12_1_3_1_2_1_1_1_2_1_1_1_1_3_1_1_1_1_1_1_1_1_1_2_2_1_1_1_1_1"/>
    <protectedRange sqref="B58:B59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T43" name="Range2_12_5_1_1_2_1_1_1_1_1_1_1_1_1_1_1_1_1_1"/>
    <protectedRange sqref="S43" name="Range2_12_4_1_1_1_4_2_2_1_1_1_1_1_1_1_1_1_1_1_1_1_1"/>
    <protectedRange sqref="G43:H43" name="Range2_2_12_1_3_1_1_1_1_1_4_1_1_1_1_1_1_1_1_1_1_2_1_1_1_1_1_1_1_1_1_1"/>
    <protectedRange sqref="Q43:R43" name="Range2_12_1_6_1_1_1_1_2_1_1_1_1_1_1_1_1_1_2_1_1_1_1_1_1_1_1_1"/>
    <protectedRange sqref="N43:P43" name="Range2_12_1_2_3_1_1_1_1_2_1_1_1_1_1_1_1_1_1_2_1_1_1_1_1_1_1_1_1"/>
    <protectedRange sqref="I43:M43" name="Range2_2_12_1_4_3_1_1_1_1_2_1_1_1_1_1_1_1_1_1_2_1_1_1_1_1_1_1_1_1"/>
    <protectedRange sqref="F45:U45" name="Range2_12_5_1_1_1_2_2_1_1_1_1_1_1_1_1_1_1_1_2_1_1_1_2_1_1_1_1_1_1_1_1_1_1_1_1_1_1_1_1_2_1_1_1_1_1_1_1_1_1_2_1_1_3_1_1_1_3_1_1_1_1_1_1_1_1_1_1_1_1_1_1_1_1_1_1_1_1_1_1_2_1_1_1_1_1_1_1_1_1_1_1_2_2_1_1_1_1_1_1_1_1"/>
    <protectedRange sqref="S44:T44" name="Range2_12_5_1_1_2_1_1_1_1_1_2_1_1_1_1"/>
    <protectedRange sqref="N44:R44" name="Range2_12_1_6_1_1_2_1_1_1_1_1_2_1_1_1_1"/>
    <protectedRange sqref="L44:M44" name="Range2_2_12_1_7_1_1_3_1_1_1_1_1_2_1_1_1_1"/>
    <protectedRange sqref="J44:K44" name="Range2_2_12_1_4_1_1_1_1_1_1_1_1_1_1_1_1_1_1_1_2_1_1_1_1_1_2_1_1_1_1"/>
    <protectedRange sqref="I44" name="Range2_2_12_1_7_1_1_2_2_1_2_2_1_1_1_1_1_2_1_1_1_1"/>
    <protectedRange sqref="G44:H44" name="Range2_2_12_1_3_1_2_1_1_1_1_2_1_1_1_1_1_1_1_1_1_1_1_2_1_1_1_1_1_2_1_1_1_1"/>
    <protectedRange sqref="F44" name="Range2_2_12_1_3_1_2_1_1_1_1_2_1_1_1_1_1_1_1_1_1_1_1_2_2_1_1_1_1_2_1_1_1_1"/>
    <protectedRange sqref="E44" name="Range2_2_12_1_3_1_2_1_1_1_2_1_1_1_1_3_1_1_1_1_1_1_1_1_1_2_2_1_1_1_1_2_1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T46" name="Range2_12_5_1_1_2_2_1_1_1_1_1_1_1_1_1_1_1_1_2_1_1_1_1_1_1_1_1_1_1_1_1_1_1_1"/>
    <protectedRange sqref="S46" name="Range2_12_4_1_1_1_4_2_2_2_2_1_1_1_1_1_1_1_1_1_1_1_2_1_1_1_1_1_1_1_1_1_1_1_1_1_1_1"/>
    <protectedRange sqref="Q46:R46" name="Range2_12_1_6_1_1_1_2_3_2_1_1_3_1_1_1_1_1_1_1_1_1_1_1_1_1_2_1_1_1_1_1_1_1_1_1_1_1_1_1_1_1"/>
    <protectedRange sqref="N46:P46" name="Range2_12_1_2_3_1_1_1_2_3_2_1_1_3_1_1_1_1_1_1_1_1_1_1_1_1_1_2_1_1_1_1_1_1_1_1_1_1_1_1_1_1_1"/>
    <protectedRange sqref="K46:M46" name="Range2_2_12_1_4_3_1_1_1_3_3_2_1_1_3_1_1_1_1_1_1_1_1_1_1_1_1_1_2_1_1_1_1_1_1_1_1_1_1_1_1_1_1_1"/>
    <protectedRange sqref="J46" name="Range2_2_12_1_4_3_1_1_1_3_2_1_2_2_1_1_1_1_1_1_1_1_1_1_1_1_1_2_1_1_1_1_1_1_1_1_1_1_1_1_1_1_1"/>
    <protectedRange sqref="E46:H46" name="Range2_2_12_1_3_1_2_1_1_1_1_2_1_1_1_1_1_1_1_1_1_1_2_1_1_1_1_1_1_1_1_2_1_1_1_1_1_1_1_1_1_1_1_1_1_1_1"/>
    <protectedRange sqref="D46" name="Range2_2_12_1_3_1_2_1_1_1_2_1_2_3_1_1_1_1_1_1_2_1_1_1_1_1_1_1_1_1_1_2_1_1_1_1_1_1_1_1_1_1_1_1_1_1_1"/>
    <protectedRange sqref="I46" name="Range2_2_12_1_4_2_1_1_1_4_1_2_1_1_1_2_2_1_1_1_1_1_1_1_1_1_1_1_1_1_1_2_1_1_1_1_1_1_1_1_1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AC11:AE34 AA11:AA34 X11:Y34">
    <cfRule type="containsText" dxfId="122" priority="28" operator="containsText" text="N/A">
      <formula>NOT(ISERROR(SEARCH("N/A",X11)))</formula>
    </cfRule>
    <cfRule type="cellIs" dxfId="121" priority="41" operator="equal">
      <formula>0</formula>
    </cfRule>
  </conditionalFormatting>
  <conditionalFormatting sqref="AC11:AE34 AA11:AA34 X11:Y34">
    <cfRule type="cellIs" dxfId="120" priority="40" operator="greaterThanOrEqual">
      <formula>1185</formula>
    </cfRule>
  </conditionalFormatting>
  <conditionalFormatting sqref="AC11:AE34 AA11:AA34 X11:Y34">
    <cfRule type="cellIs" dxfId="119" priority="39" operator="between">
      <formula>0.1</formula>
      <formula>1184</formula>
    </cfRule>
  </conditionalFormatting>
  <conditionalFormatting sqref="X8">
    <cfRule type="cellIs" dxfId="118" priority="38" operator="equal">
      <formula>0</formula>
    </cfRule>
  </conditionalFormatting>
  <conditionalFormatting sqref="X8">
    <cfRule type="cellIs" dxfId="117" priority="37" operator="greaterThan">
      <formula>1179</formula>
    </cfRule>
  </conditionalFormatting>
  <conditionalFormatting sqref="X8">
    <cfRule type="cellIs" dxfId="116" priority="36" operator="greaterThan">
      <formula>99</formula>
    </cfRule>
  </conditionalFormatting>
  <conditionalFormatting sqref="X8">
    <cfRule type="cellIs" dxfId="115" priority="35" operator="greaterThan">
      <formula>0.99</formula>
    </cfRule>
  </conditionalFormatting>
  <conditionalFormatting sqref="AB8">
    <cfRule type="cellIs" dxfId="114" priority="34" operator="equal">
      <formula>0</formula>
    </cfRule>
  </conditionalFormatting>
  <conditionalFormatting sqref="AB8">
    <cfRule type="cellIs" dxfId="113" priority="33" operator="greaterThan">
      <formula>1179</formula>
    </cfRule>
  </conditionalFormatting>
  <conditionalFormatting sqref="AB8">
    <cfRule type="cellIs" dxfId="112" priority="32" operator="greaterThan">
      <formula>99</formula>
    </cfRule>
  </conditionalFormatting>
  <conditionalFormatting sqref="AB8">
    <cfRule type="cellIs" dxfId="111" priority="31" operator="greaterThan">
      <formula>0.99</formula>
    </cfRule>
  </conditionalFormatting>
  <conditionalFormatting sqref="AH11:AH31">
    <cfRule type="cellIs" dxfId="110" priority="29" operator="greaterThan">
      <formula>$AH$8</formula>
    </cfRule>
    <cfRule type="cellIs" dxfId="109" priority="30" operator="greaterThan">
      <formula>$AH$8</formula>
    </cfRule>
  </conditionalFormatting>
  <conditionalFormatting sqref="AB11:AB34">
    <cfRule type="containsText" dxfId="108" priority="24" operator="containsText" text="N/A">
      <formula>NOT(ISERROR(SEARCH("N/A",AB11)))</formula>
    </cfRule>
    <cfRule type="cellIs" dxfId="107" priority="27" operator="equal">
      <formula>0</formula>
    </cfRule>
  </conditionalFormatting>
  <conditionalFormatting sqref="AB11:AB34">
    <cfRule type="cellIs" dxfId="106" priority="26" operator="greaterThanOrEqual">
      <formula>1185</formula>
    </cfRule>
  </conditionalFormatting>
  <conditionalFormatting sqref="AB11:AB34">
    <cfRule type="cellIs" dxfId="105" priority="25" operator="between">
      <formula>0.1</formula>
      <formula>1184</formula>
    </cfRule>
  </conditionalFormatting>
  <conditionalFormatting sqref="AN11:AN35 AO11:AO34">
    <cfRule type="cellIs" dxfId="104" priority="23" operator="equal">
      <formula>0</formula>
    </cfRule>
  </conditionalFormatting>
  <conditionalFormatting sqref="AN11:AN35 AO11:AO34">
    <cfRule type="cellIs" dxfId="103" priority="22" operator="greaterThan">
      <formula>1179</formula>
    </cfRule>
  </conditionalFormatting>
  <conditionalFormatting sqref="AN11:AN35 AO11:AO34">
    <cfRule type="cellIs" dxfId="102" priority="21" operator="greaterThan">
      <formula>99</formula>
    </cfRule>
  </conditionalFormatting>
  <conditionalFormatting sqref="AN11:AN35 AO11:AO34">
    <cfRule type="cellIs" dxfId="101" priority="20" operator="greaterThan">
      <formula>0.99</formula>
    </cfRule>
  </conditionalFormatting>
  <conditionalFormatting sqref="AQ11:AQ34">
    <cfRule type="cellIs" dxfId="100" priority="19" operator="equal">
      <formula>0</formula>
    </cfRule>
  </conditionalFormatting>
  <conditionalFormatting sqref="AQ11:AQ34">
    <cfRule type="cellIs" dxfId="99" priority="18" operator="greaterThan">
      <formula>1179</formula>
    </cfRule>
  </conditionalFormatting>
  <conditionalFormatting sqref="AQ11:AQ34">
    <cfRule type="cellIs" dxfId="98" priority="17" operator="greaterThan">
      <formula>99</formula>
    </cfRule>
  </conditionalFormatting>
  <conditionalFormatting sqref="AQ11:AQ34">
    <cfRule type="cellIs" dxfId="97" priority="16" operator="greaterThan">
      <formula>0.99</formula>
    </cfRule>
  </conditionalFormatting>
  <conditionalFormatting sqref="Z11:Z34">
    <cfRule type="containsText" dxfId="96" priority="12" operator="containsText" text="N/A">
      <formula>NOT(ISERROR(SEARCH("N/A",Z11)))</formula>
    </cfRule>
    <cfRule type="cellIs" dxfId="95" priority="15" operator="equal">
      <formula>0</formula>
    </cfRule>
  </conditionalFormatting>
  <conditionalFormatting sqref="Z11:Z34">
    <cfRule type="cellIs" dxfId="94" priority="14" operator="greaterThanOrEqual">
      <formula>1185</formula>
    </cfRule>
  </conditionalFormatting>
  <conditionalFormatting sqref="Z11:Z34">
    <cfRule type="cellIs" dxfId="93" priority="13" operator="between">
      <formula>0.1</formula>
      <formula>1184</formula>
    </cfRule>
  </conditionalFormatting>
  <conditionalFormatting sqref="AJ11:AN35">
    <cfRule type="cellIs" dxfId="92" priority="11" operator="equal">
      <formula>0</formula>
    </cfRule>
  </conditionalFormatting>
  <conditionalFormatting sqref="AJ11:AN35">
    <cfRule type="cellIs" dxfId="91" priority="10" operator="greaterThan">
      <formula>1179</formula>
    </cfRule>
  </conditionalFormatting>
  <conditionalFormatting sqref="AJ11:AN35">
    <cfRule type="cellIs" dxfId="90" priority="9" operator="greaterThan">
      <formula>99</formula>
    </cfRule>
  </conditionalFormatting>
  <conditionalFormatting sqref="AJ11:AN35">
    <cfRule type="cellIs" dxfId="89" priority="8" operator="greaterThan">
      <formula>0.99</formula>
    </cfRule>
  </conditionalFormatting>
  <conditionalFormatting sqref="AP11:AP34">
    <cfRule type="cellIs" dxfId="88" priority="7" operator="equal">
      <formula>0</formula>
    </cfRule>
  </conditionalFormatting>
  <conditionalFormatting sqref="AP11:AP34">
    <cfRule type="cellIs" dxfId="87" priority="6" operator="greaterThan">
      <formula>1179</formula>
    </cfRule>
  </conditionalFormatting>
  <conditionalFormatting sqref="AP11:AP34">
    <cfRule type="cellIs" dxfId="86" priority="5" operator="greaterThan">
      <formula>99</formula>
    </cfRule>
  </conditionalFormatting>
  <conditionalFormatting sqref="AP11:AP34">
    <cfRule type="cellIs" dxfId="85" priority="4" operator="greaterThan">
      <formula>0.99</formula>
    </cfRule>
  </conditionalFormatting>
  <conditionalFormatting sqref="AH32:AH34">
    <cfRule type="cellIs" dxfId="84" priority="2" operator="greaterThan">
      <formula>$AH$8</formula>
    </cfRule>
    <cfRule type="cellIs" dxfId="83" priority="3" operator="greaterThan">
      <formula>$AH$8</formula>
    </cfRule>
  </conditionalFormatting>
  <conditionalFormatting sqref="AI11:AI34">
    <cfRule type="cellIs" dxfId="82" priority="1" operator="greaterThan">
      <formula>$AI$8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8"/>
  <sheetViews>
    <sheetView topLeftCell="A34" zoomScaleNormal="100" workbookViewId="0">
      <selection activeCell="B53" sqref="B53:B55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128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126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154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51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51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42432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26352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155" t="s">
        <v>51</v>
      </c>
      <c r="V9" s="155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53" t="s">
        <v>55</v>
      </c>
      <c r="AG9" s="153" t="s">
        <v>56</v>
      </c>
      <c r="AH9" s="247" t="s">
        <v>57</v>
      </c>
      <c r="AI9" s="262" t="s">
        <v>58</v>
      </c>
      <c r="AJ9" s="155" t="s">
        <v>59</v>
      </c>
      <c r="AK9" s="155" t="s">
        <v>60</v>
      </c>
      <c r="AL9" s="155" t="s">
        <v>61</v>
      </c>
      <c r="AM9" s="155" t="s">
        <v>62</v>
      </c>
      <c r="AN9" s="155" t="s">
        <v>63</v>
      </c>
      <c r="AO9" s="155" t="s">
        <v>64</v>
      </c>
      <c r="AP9" s="155" t="s">
        <v>65</v>
      </c>
      <c r="AQ9" s="245" t="s">
        <v>66</v>
      </c>
      <c r="AR9" s="155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5" t="s">
        <v>72</v>
      </c>
      <c r="C10" s="155" t="s">
        <v>73</v>
      </c>
      <c r="D10" s="155" t="s">
        <v>74</v>
      </c>
      <c r="E10" s="155" t="s">
        <v>75</v>
      </c>
      <c r="F10" s="155" t="s">
        <v>74</v>
      </c>
      <c r="G10" s="155" t="s">
        <v>75</v>
      </c>
      <c r="H10" s="241"/>
      <c r="I10" s="155" t="s">
        <v>75</v>
      </c>
      <c r="J10" s="155" t="s">
        <v>75</v>
      </c>
      <c r="K10" s="155" t="s">
        <v>75</v>
      </c>
      <c r="L10" s="28" t="s">
        <v>29</v>
      </c>
      <c r="M10" s="244"/>
      <c r="N10" s="28" t="s">
        <v>29</v>
      </c>
      <c r="O10" s="246"/>
      <c r="P10" s="246"/>
      <c r="Q10" s="1">
        <f>'MAR 2'!Q34</f>
        <v>72743609</v>
      </c>
      <c r="R10" s="255"/>
      <c r="S10" s="256"/>
      <c r="T10" s="257"/>
      <c r="U10" s="155" t="s">
        <v>75</v>
      </c>
      <c r="V10" s="155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2'!$AG$34</f>
        <v>44503164</v>
      </c>
      <c r="AH10" s="247"/>
      <c r="AI10" s="263"/>
      <c r="AJ10" s="155" t="s">
        <v>84</v>
      </c>
      <c r="AK10" s="155" t="s">
        <v>84</v>
      </c>
      <c r="AL10" s="155" t="s">
        <v>84</v>
      </c>
      <c r="AM10" s="155" t="s">
        <v>84</v>
      </c>
      <c r="AN10" s="155" t="s">
        <v>84</v>
      </c>
      <c r="AO10" s="155" t="s">
        <v>84</v>
      </c>
      <c r="AP10" s="1">
        <f>'MAR 2'!$AP$34</f>
        <v>10364663</v>
      </c>
      <c r="AQ10" s="246"/>
      <c r="AR10" s="152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10</v>
      </c>
      <c r="E11" s="41">
        <f t="shared" ref="E11:E34" si="0">D11/1.42</f>
        <v>7.042253521126761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119</v>
      </c>
      <c r="P11" s="111">
        <v>92</v>
      </c>
      <c r="Q11" s="111">
        <v>72747621</v>
      </c>
      <c r="R11" s="46">
        <f>IF(ISBLANK(Q11),"-",Q11-Q10)</f>
        <v>4012</v>
      </c>
      <c r="S11" s="47">
        <f>R11*24/1000</f>
        <v>96.287999999999997</v>
      </c>
      <c r="T11" s="47">
        <f>R11/1000</f>
        <v>4.0119999999999996</v>
      </c>
      <c r="U11" s="112">
        <v>6.8</v>
      </c>
      <c r="V11" s="112">
        <f t="shared" ref="V11:V34" si="1">U11</f>
        <v>6.8</v>
      </c>
      <c r="W11" s="113" t="s">
        <v>124</v>
      </c>
      <c r="X11" s="115">
        <v>0</v>
      </c>
      <c r="Y11" s="115">
        <v>0</v>
      </c>
      <c r="Z11" s="115">
        <v>1048</v>
      </c>
      <c r="AA11" s="115">
        <v>0</v>
      </c>
      <c r="AB11" s="115">
        <v>1047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44503844</v>
      </c>
      <c r="AH11" s="49">
        <f>IF(ISBLANK(AG11),"-",AG11-AG10)</f>
        <v>680</v>
      </c>
      <c r="AI11" s="50">
        <f>AH11/T11</f>
        <v>169.49152542372883</v>
      </c>
      <c r="AJ11" s="98">
        <v>0</v>
      </c>
      <c r="AK11" s="98">
        <v>0</v>
      </c>
      <c r="AL11" s="98">
        <v>1</v>
      </c>
      <c r="AM11" s="98">
        <v>0</v>
      </c>
      <c r="AN11" s="98">
        <v>1</v>
      </c>
      <c r="AO11" s="98">
        <v>0.4</v>
      </c>
      <c r="AP11" s="115">
        <v>10365711</v>
      </c>
      <c r="AQ11" s="115">
        <f t="shared" ref="AQ11:AQ34" si="2">AP11-AP10</f>
        <v>1048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12</v>
      </c>
      <c r="E12" s="41">
        <f t="shared" si="0"/>
        <v>8.4507042253521139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118</v>
      </c>
      <c r="P12" s="111">
        <v>89</v>
      </c>
      <c r="Q12" s="111">
        <v>72751393</v>
      </c>
      <c r="R12" s="46">
        <f t="shared" ref="R12:R34" si="5">IF(ISBLANK(Q12),"-",Q12-Q11)</f>
        <v>3772</v>
      </c>
      <c r="S12" s="47">
        <f t="shared" ref="S12:S34" si="6">R12*24/1000</f>
        <v>90.528000000000006</v>
      </c>
      <c r="T12" s="47">
        <f t="shared" ref="T12:T34" si="7">R12/1000</f>
        <v>3.7719999999999998</v>
      </c>
      <c r="U12" s="112">
        <v>7.9</v>
      </c>
      <c r="V12" s="112">
        <f t="shared" si="1"/>
        <v>7.9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956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44504496</v>
      </c>
      <c r="AH12" s="49">
        <f>IF(ISBLANK(AG12),"-",AG12-AG11)</f>
        <v>652</v>
      </c>
      <c r="AI12" s="50">
        <f t="shared" ref="AI12:AI34" si="8">AH12/T12</f>
        <v>172.8525980911983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0.4</v>
      </c>
      <c r="AP12" s="115">
        <v>10366849</v>
      </c>
      <c r="AQ12" s="115">
        <f t="shared" si="2"/>
        <v>1138</v>
      </c>
      <c r="AR12" s="118">
        <v>1.1299999999999999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13</v>
      </c>
      <c r="E13" s="41">
        <f t="shared" si="0"/>
        <v>9.1549295774647899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127</v>
      </c>
      <c r="P13" s="111">
        <v>88</v>
      </c>
      <c r="Q13" s="111">
        <v>72755044</v>
      </c>
      <c r="R13" s="46">
        <f t="shared" si="5"/>
        <v>3651</v>
      </c>
      <c r="S13" s="47">
        <f t="shared" si="6"/>
        <v>87.623999999999995</v>
      </c>
      <c r="T13" s="47">
        <f t="shared" si="7"/>
        <v>3.6509999999999998</v>
      </c>
      <c r="U13" s="112">
        <v>9</v>
      </c>
      <c r="V13" s="112">
        <f t="shared" si="1"/>
        <v>9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957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44505168</v>
      </c>
      <c r="AH13" s="49">
        <f>IF(ISBLANK(AG13),"-",AG13-AG12)</f>
        <v>672</v>
      </c>
      <c r="AI13" s="50">
        <f t="shared" si="8"/>
        <v>184.05916187345935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0.4</v>
      </c>
      <c r="AP13" s="115">
        <v>10367930</v>
      </c>
      <c r="AQ13" s="115">
        <f t="shared" si="2"/>
        <v>1081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14</v>
      </c>
      <c r="E14" s="41">
        <f t="shared" si="0"/>
        <v>9.8591549295774659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116</v>
      </c>
      <c r="P14" s="111">
        <v>91</v>
      </c>
      <c r="Q14" s="111">
        <v>72758667</v>
      </c>
      <c r="R14" s="46">
        <f t="shared" si="5"/>
        <v>3623</v>
      </c>
      <c r="S14" s="47">
        <f t="shared" si="6"/>
        <v>86.951999999999998</v>
      </c>
      <c r="T14" s="47">
        <f t="shared" si="7"/>
        <v>3.6230000000000002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957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44505812</v>
      </c>
      <c r="AH14" s="49">
        <f t="shared" ref="AH14:AH34" si="9">IF(ISBLANK(AG14),"-",AG14-AG13)</f>
        <v>644</v>
      </c>
      <c r="AI14" s="50">
        <f t="shared" si="8"/>
        <v>177.75324316864476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0.4</v>
      </c>
      <c r="AP14" s="115">
        <v>10368903</v>
      </c>
      <c r="AQ14" s="115">
        <f t="shared" si="2"/>
        <v>973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x14ac:dyDescent="0.25">
      <c r="B15" s="40">
        <v>2.1666666666666701</v>
      </c>
      <c r="C15" s="40">
        <v>0.20833333333333301</v>
      </c>
      <c r="D15" s="110">
        <v>15</v>
      </c>
      <c r="E15" s="41">
        <f t="shared" si="0"/>
        <v>10.563380281690142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113</v>
      </c>
      <c r="P15" s="111">
        <v>110</v>
      </c>
      <c r="Q15" s="111">
        <v>72763306</v>
      </c>
      <c r="R15" s="46">
        <f t="shared" si="5"/>
        <v>4639</v>
      </c>
      <c r="S15" s="47">
        <f t="shared" si="6"/>
        <v>111.336</v>
      </c>
      <c r="T15" s="47">
        <f t="shared" si="7"/>
        <v>4.6390000000000002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958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44506664</v>
      </c>
      <c r="AH15" s="49">
        <f t="shared" si="9"/>
        <v>852</v>
      </c>
      <c r="AI15" s="50">
        <f t="shared" si="8"/>
        <v>183.66027161026082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0.4</v>
      </c>
      <c r="AP15" s="115">
        <v>10368913</v>
      </c>
      <c r="AQ15" s="115">
        <f t="shared" si="2"/>
        <v>10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11</v>
      </c>
      <c r="E16" s="41">
        <f t="shared" si="0"/>
        <v>7.746478873239437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127</v>
      </c>
      <c r="P16" s="111">
        <v>122</v>
      </c>
      <c r="Q16" s="111">
        <v>72767920</v>
      </c>
      <c r="R16" s="46">
        <f t="shared" si="5"/>
        <v>4614</v>
      </c>
      <c r="S16" s="47">
        <f t="shared" si="6"/>
        <v>110.736</v>
      </c>
      <c r="T16" s="47">
        <f t="shared" si="7"/>
        <v>4.6139999999999999</v>
      </c>
      <c r="U16" s="112">
        <v>9.5</v>
      </c>
      <c r="V16" s="112">
        <f t="shared" si="1"/>
        <v>9.5</v>
      </c>
      <c r="W16" s="113" t="s">
        <v>124</v>
      </c>
      <c r="X16" s="115">
        <v>1058</v>
      </c>
      <c r="Y16" s="115">
        <v>0</v>
      </c>
      <c r="Z16" s="115">
        <v>1187</v>
      </c>
      <c r="AA16" s="115">
        <v>1185</v>
      </c>
      <c r="AB16" s="115">
        <v>1188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44507364</v>
      </c>
      <c r="AH16" s="49">
        <f t="shared" si="9"/>
        <v>700</v>
      </c>
      <c r="AI16" s="50">
        <f t="shared" si="8"/>
        <v>151.71218032076291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10368913</v>
      </c>
      <c r="AQ16" s="115">
        <f t="shared" si="2"/>
        <v>0</v>
      </c>
      <c r="AR16" s="53">
        <v>1.19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130</v>
      </c>
      <c r="P17" s="111">
        <v>144</v>
      </c>
      <c r="Q17" s="111">
        <v>72773937</v>
      </c>
      <c r="R17" s="46">
        <f t="shared" si="5"/>
        <v>6017</v>
      </c>
      <c r="S17" s="47">
        <f t="shared" si="6"/>
        <v>144.40799999999999</v>
      </c>
      <c r="T17" s="47">
        <f t="shared" si="7"/>
        <v>6.0170000000000003</v>
      </c>
      <c r="U17" s="112">
        <v>9.1999999999999993</v>
      </c>
      <c r="V17" s="112">
        <f t="shared" si="1"/>
        <v>9.1999999999999993</v>
      </c>
      <c r="W17" s="113" t="s">
        <v>130</v>
      </c>
      <c r="X17" s="115">
        <v>1037</v>
      </c>
      <c r="Y17" s="115">
        <v>0</v>
      </c>
      <c r="Z17" s="115">
        <v>1187</v>
      </c>
      <c r="AA17" s="115">
        <v>1185</v>
      </c>
      <c r="AB17" s="115">
        <v>1188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44508716</v>
      </c>
      <c r="AH17" s="49">
        <f t="shared" si="9"/>
        <v>1352</v>
      </c>
      <c r="AI17" s="50">
        <f t="shared" si="8"/>
        <v>224.6966927040053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10368913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7</v>
      </c>
      <c r="E18" s="41">
        <f t="shared" si="0"/>
        <v>4.9295774647887329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135</v>
      </c>
      <c r="P18" s="111">
        <v>146</v>
      </c>
      <c r="Q18" s="111">
        <v>72780108</v>
      </c>
      <c r="R18" s="46">
        <f t="shared" si="5"/>
        <v>6171</v>
      </c>
      <c r="S18" s="47">
        <f t="shared" si="6"/>
        <v>148.10400000000001</v>
      </c>
      <c r="T18" s="47">
        <f t="shared" si="7"/>
        <v>6.1710000000000003</v>
      </c>
      <c r="U18" s="112">
        <v>9</v>
      </c>
      <c r="V18" s="112">
        <f t="shared" si="1"/>
        <v>9</v>
      </c>
      <c r="W18" s="113" t="s">
        <v>130</v>
      </c>
      <c r="X18" s="115">
        <v>1037</v>
      </c>
      <c r="Y18" s="115">
        <v>0</v>
      </c>
      <c r="Z18" s="115">
        <v>1187</v>
      </c>
      <c r="AA18" s="115">
        <v>1185</v>
      </c>
      <c r="AB18" s="115">
        <v>1188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44510100</v>
      </c>
      <c r="AH18" s="49">
        <f t="shared" si="9"/>
        <v>1384</v>
      </c>
      <c r="AI18" s="50">
        <f t="shared" si="8"/>
        <v>224.27483390050233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10368913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136</v>
      </c>
      <c r="P19" s="111">
        <v>145</v>
      </c>
      <c r="Q19" s="111">
        <v>72786172</v>
      </c>
      <c r="R19" s="46">
        <f t="shared" si="5"/>
        <v>6064</v>
      </c>
      <c r="S19" s="47">
        <f t="shared" si="6"/>
        <v>145.536</v>
      </c>
      <c r="T19" s="47">
        <f t="shared" si="7"/>
        <v>6.0640000000000001</v>
      </c>
      <c r="U19" s="112">
        <v>8.4</v>
      </c>
      <c r="V19" s="112">
        <f t="shared" si="1"/>
        <v>8.4</v>
      </c>
      <c r="W19" s="113" t="s">
        <v>130</v>
      </c>
      <c r="X19" s="115">
        <v>1037</v>
      </c>
      <c r="Y19" s="115">
        <v>0</v>
      </c>
      <c r="Z19" s="115">
        <v>1187</v>
      </c>
      <c r="AA19" s="115">
        <v>1185</v>
      </c>
      <c r="AB19" s="115">
        <v>1188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44511460</v>
      </c>
      <c r="AH19" s="49">
        <f t="shared" si="9"/>
        <v>1360</v>
      </c>
      <c r="AI19" s="50">
        <f t="shared" si="8"/>
        <v>224.27440633245382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10368913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7</v>
      </c>
      <c r="E20" s="41">
        <f t="shared" si="0"/>
        <v>4.9295774647887329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138</v>
      </c>
      <c r="P20" s="111">
        <v>144</v>
      </c>
      <c r="Q20" s="111">
        <v>72792326</v>
      </c>
      <c r="R20" s="46">
        <f t="shared" si="5"/>
        <v>6154</v>
      </c>
      <c r="S20" s="47">
        <f t="shared" si="6"/>
        <v>147.696</v>
      </c>
      <c r="T20" s="47">
        <f t="shared" si="7"/>
        <v>6.1539999999999999</v>
      </c>
      <c r="U20" s="112">
        <v>7.9</v>
      </c>
      <c r="V20" s="112">
        <f t="shared" si="1"/>
        <v>7.9</v>
      </c>
      <c r="W20" s="113" t="s">
        <v>130</v>
      </c>
      <c r="X20" s="115">
        <v>1037</v>
      </c>
      <c r="Y20" s="115">
        <v>0</v>
      </c>
      <c r="Z20" s="115">
        <v>1187</v>
      </c>
      <c r="AA20" s="115">
        <v>1185</v>
      </c>
      <c r="AB20" s="115">
        <v>1188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44512836</v>
      </c>
      <c r="AH20" s="49">
        <f t="shared" si="9"/>
        <v>1376</v>
      </c>
      <c r="AI20" s="50">
        <f t="shared" si="8"/>
        <v>223.59441013974651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10368913</v>
      </c>
      <c r="AQ20" s="115">
        <f t="shared" si="2"/>
        <v>0</v>
      </c>
      <c r="AR20" s="53">
        <v>1.29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8</v>
      </c>
      <c r="E21" s="41">
        <f t="shared" si="0"/>
        <v>5.6338028169014089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138</v>
      </c>
      <c r="P21" s="111">
        <v>145</v>
      </c>
      <c r="Q21" s="111">
        <v>72798398</v>
      </c>
      <c r="R21" s="46">
        <f t="shared" si="5"/>
        <v>6072</v>
      </c>
      <c r="S21" s="47">
        <f t="shared" si="6"/>
        <v>145.72800000000001</v>
      </c>
      <c r="T21" s="47">
        <f t="shared" si="7"/>
        <v>6.0720000000000001</v>
      </c>
      <c r="U21" s="112">
        <v>7.5</v>
      </c>
      <c r="V21" s="112">
        <f t="shared" si="1"/>
        <v>7.5</v>
      </c>
      <c r="W21" s="113" t="s">
        <v>130</v>
      </c>
      <c r="X21" s="115">
        <v>1025</v>
      </c>
      <c r="Y21" s="115">
        <v>0</v>
      </c>
      <c r="Z21" s="115">
        <v>1187</v>
      </c>
      <c r="AA21" s="115">
        <v>1185</v>
      </c>
      <c r="AB21" s="115">
        <v>1188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44514196</v>
      </c>
      <c r="AH21" s="49">
        <f t="shared" si="9"/>
        <v>1360</v>
      </c>
      <c r="AI21" s="50">
        <f t="shared" si="8"/>
        <v>223.97891963109353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10368913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9</v>
      </c>
      <c r="E22" s="41">
        <f t="shared" si="0"/>
        <v>6.3380281690140849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138</v>
      </c>
      <c r="P22" s="111">
        <v>143</v>
      </c>
      <c r="Q22" s="111">
        <v>72804427</v>
      </c>
      <c r="R22" s="46">
        <f t="shared" si="5"/>
        <v>6029</v>
      </c>
      <c r="S22" s="47">
        <f t="shared" si="6"/>
        <v>144.696</v>
      </c>
      <c r="T22" s="47">
        <f t="shared" si="7"/>
        <v>6.0289999999999999</v>
      </c>
      <c r="U22" s="112">
        <v>7.1</v>
      </c>
      <c r="V22" s="112">
        <f t="shared" si="1"/>
        <v>7.1</v>
      </c>
      <c r="W22" s="113" t="s">
        <v>130</v>
      </c>
      <c r="X22" s="115">
        <v>1016</v>
      </c>
      <c r="Y22" s="115">
        <v>0</v>
      </c>
      <c r="Z22" s="115">
        <v>1187</v>
      </c>
      <c r="AA22" s="115">
        <v>1185</v>
      </c>
      <c r="AB22" s="115">
        <v>1188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44515540</v>
      </c>
      <c r="AH22" s="49">
        <f t="shared" si="9"/>
        <v>1344</v>
      </c>
      <c r="AI22" s="50">
        <f t="shared" si="8"/>
        <v>222.92254105158401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10368913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8</v>
      </c>
      <c r="E23" s="41">
        <f t="shared" si="0"/>
        <v>5.6338028169014089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135</v>
      </c>
      <c r="P23" s="111">
        <v>138</v>
      </c>
      <c r="Q23" s="111">
        <v>72810257</v>
      </c>
      <c r="R23" s="46">
        <f t="shared" si="5"/>
        <v>5830</v>
      </c>
      <c r="S23" s="47">
        <f t="shared" si="6"/>
        <v>139.91999999999999</v>
      </c>
      <c r="T23" s="47">
        <f t="shared" si="7"/>
        <v>5.83</v>
      </c>
      <c r="U23" s="112">
        <v>6.9</v>
      </c>
      <c r="V23" s="112">
        <f t="shared" si="1"/>
        <v>6.9</v>
      </c>
      <c r="W23" s="113" t="s">
        <v>130</v>
      </c>
      <c r="X23" s="115">
        <v>1016</v>
      </c>
      <c r="Y23" s="115">
        <v>0</v>
      </c>
      <c r="Z23" s="115">
        <v>1187</v>
      </c>
      <c r="AA23" s="115">
        <v>1185</v>
      </c>
      <c r="AB23" s="115">
        <v>1188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44516872</v>
      </c>
      <c r="AH23" s="49">
        <f t="shared" si="9"/>
        <v>1332</v>
      </c>
      <c r="AI23" s="50">
        <f t="shared" si="8"/>
        <v>228.47341337907375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10368913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6</v>
      </c>
      <c r="E24" s="41">
        <f t="shared" si="0"/>
        <v>4.2253521126760569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133</v>
      </c>
      <c r="P24" s="111">
        <v>135</v>
      </c>
      <c r="Q24" s="111">
        <v>72815986</v>
      </c>
      <c r="R24" s="46">
        <f t="shared" si="5"/>
        <v>5729</v>
      </c>
      <c r="S24" s="47">
        <f t="shared" si="6"/>
        <v>137.49600000000001</v>
      </c>
      <c r="T24" s="47">
        <f t="shared" si="7"/>
        <v>5.7290000000000001</v>
      </c>
      <c r="U24" s="112">
        <v>6.6</v>
      </c>
      <c r="V24" s="112">
        <f t="shared" si="1"/>
        <v>6.6</v>
      </c>
      <c r="W24" s="113" t="s">
        <v>130</v>
      </c>
      <c r="X24" s="115">
        <v>1016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44518196</v>
      </c>
      <c r="AH24" s="49">
        <f>IF(ISBLANK(AG24),"-",AG24-AG23)</f>
        <v>1324</v>
      </c>
      <c r="AI24" s="50">
        <f t="shared" si="8"/>
        <v>231.10490486995985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10368913</v>
      </c>
      <c r="AQ24" s="115">
        <f t="shared" si="2"/>
        <v>0</v>
      </c>
      <c r="AR24" s="53">
        <v>1.32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8</v>
      </c>
      <c r="E25" s="41">
        <f t="shared" si="0"/>
        <v>5.6338028169014089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132</v>
      </c>
      <c r="P25" s="111">
        <v>132</v>
      </c>
      <c r="Q25" s="111">
        <v>72821490</v>
      </c>
      <c r="R25" s="46">
        <f t="shared" si="5"/>
        <v>5504</v>
      </c>
      <c r="S25" s="47">
        <f t="shared" si="6"/>
        <v>132.096</v>
      </c>
      <c r="T25" s="47">
        <f t="shared" si="7"/>
        <v>5.5039999999999996</v>
      </c>
      <c r="U25" s="112">
        <v>6.4</v>
      </c>
      <c r="V25" s="112">
        <f t="shared" si="1"/>
        <v>6.4</v>
      </c>
      <c r="W25" s="113" t="s">
        <v>130</v>
      </c>
      <c r="X25" s="115">
        <v>1005</v>
      </c>
      <c r="Y25" s="115">
        <v>0</v>
      </c>
      <c r="Z25" s="115">
        <v>1148</v>
      </c>
      <c r="AA25" s="115">
        <v>1185</v>
      </c>
      <c r="AB25" s="115">
        <v>1167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44519452</v>
      </c>
      <c r="AH25" s="49">
        <f t="shared" si="9"/>
        <v>1256</v>
      </c>
      <c r="AI25" s="50">
        <f t="shared" si="8"/>
        <v>228.19767441860466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10368913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7</v>
      </c>
      <c r="E26" s="41">
        <f t="shared" si="0"/>
        <v>4.9295774647887329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133</v>
      </c>
      <c r="P26" s="111">
        <v>137</v>
      </c>
      <c r="Q26" s="111">
        <v>72827152</v>
      </c>
      <c r="R26" s="46">
        <f t="shared" si="5"/>
        <v>5662</v>
      </c>
      <c r="S26" s="47">
        <f t="shared" si="6"/>
        <v>135.88800000000001</v>
      </c>
      <c r="T26" s="47">
        <f t="shared" si="7"/>
        <v>5.6619999999999999</v>
      </c>
      <c r="U26" s="112">
        <v>6.1</v>
      </c>
      <c r="V26" s="112">
        <f t="shared" si="1"/>
        <v>6.1</v>
      </c>
      <c r="W26" s="113" t="s">
        <v>130</v>
      </c>
      <c r="X26" s="115">
        <v>1005</v>
      </c>
      <c r="Y26" s="115">
        <v>0</v>
      </c>
      <c r="Z26" s="115">
        <v>1167</v>
      </c>
      <c r="AA26" s="115">
        <v>1185</v>
      </c>
      <c r="AB26" s="115">
        <v>1167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44520716</v>
      </c>
      <c r="AH26" s="49">
        <f t="shared" si="9"/>
        <v>1264</v>
      </c>
      <c r="AI26" s="50">
        <f t="shared" si="8"/>
        <v>223.24267043447546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10368913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6</v>
      </c>
      <c r="E27" s="41">
        <f t="shared" si="0"/>
        <v>4.2253521126760569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134</v>
      </c>
      <c r="P27" s="111">
        <v>139</v>
      </c>
      <c r="Q27" s="111">
        <v>72832980</v>
      </c>
      <c r="R27" s="46">
        <f t="shared" si="5"/>
        <v>5828</v>
      </c>
      <c r="S27" s="47">
        <f t="shared" si="6"/>
        <v>139.87200000000001</v>
      </c>
      <c r="T27" s="47">
        <f t="shared" si="7"/>
        <v>5.8280000000000003</v>
      </c>
      <c r="U27" s="112">
        <v>5.8</v>
      </c>
      <c r="V27" s="112">
        <f t="shared" si="1"/>
        <v>5.8</v>
      </c>
      <c r="W27" s="113" t="s">
        <v>130</v>
      </c>
      <c r="X27" s="115">
        <v>1026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44522052</v>
      </c>
      <c r="AH27" s="49">
        <f t="shared" si="9"/>
        <v>1336</v>
      </c>
      <c r="AI27" s="50">
        <f t="shared" si="8"/>
        <v>229.23816060398076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10368913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5</v>
      </c>
      <c r="E28" s="41">
        <f t="shared" si="0"/>
        <v>3.5211267605633805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136</v>
      </c>
      <c r="P28" s="111">
        <v>144</v>
      </c>
      <c r="Q28" s="111">
        <v>72838863</v>
      </c>
      <c r="R28" s="46">
        <f t="shared" si="5"/>
        <v>5883</v>
      </c>
      <c r="S28" s="47">
        <f t="shared" si="6"/>
        <v>141.19200000000001</v>
      </c>
      <c r="T28" s="47">
        <f t="shared" si="7"/>
        <v>5.883</v>
      </c>
      <c r="U28" s="112">
        <v>5.5</v>
      </c>
      <c r="V28" s="112">
        <f t="shared" si="1"/>
        <v>5.5</v>
      </c>
      <c r="W28" s="113" t="s">
        <v>130</v>
      </c>
      <c r="X28" s="115">
        <v>1005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44523396</v>
      </c>
      <c r="AH28" s="49">
        <f t="shared" si="9"/>
        <v>1344</v>
      </c>
      <c r="AI28" s="50">
        <f t="shared" si="8"/>
        <v>228.45486996430392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10368913</v>
      </c>
      <c r="AQ28" s="115">
        <f t="shared" si="2"/>
        <v>0</v>
      </c>
      <c r="AR28" s="53">
        <v>1.1200000000000001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5</v>
      </c>
      <c r="E29" s="41">
        <f t="shared" si="0"/>
        <v>3.5211267605633805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137</v>
      </c>
      <c r="P29" s="111">
        <v>147</v>
      </c>
      <c r="Q29" s="111">
        <v>72844682</v>
      </c>
      <c r="R29" s="46">
        <f t="shared" si="5"/>
        <v>5819</v>
      </c>
      <c r="S29" s="47">
        <f t="shared" si="6"/>
        <v>139.65600000000001</v>
      </c>
      <c r="T29" s="47">
        <f t="shared" si="7"/>
        <v>5.819</v>
      </c>
      <c r="U29" s="112">
        <v>5.2</v>
      </c>
      <c r="V29" s="112">
        <f t="shared" si="1"/>
        <v>5.2</v>
      </c>
      <c r="W29" s="113" t="s">
        <v>130</v>
      </c>
      <c r="X29" s="115">
        <v>1006</v>
      </c>
      <c r="Y29" s="115">
        <v>0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44524732</v>
      </c>
      <c r="AH29" s="49">
        <f t="shared" si="9"/>
        <v>1336</v>
      </c>
      <c r="AI29" s="50">
        <f t="shared" si="8"/>
        <v>229.59271352466061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10368913</v>
      </c>
      <c r="AQ29" s="115">
        <f t="shared" si="2"/>
        <v>0</v>
      </c>
      <c r="AR29" s="51" t="s">
        <v>136</v>
      </c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7</v>
      </c>
      <c r="E30" s="41">
        <f t="shared" si="0"/>
        <v>4.9295774647887329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112</v>
      </c>
      <c r="P30" s="111">
        <v>129</v>
      </c>
      <c r="Q30" s="111">
        <v>72850234</v>
      </c>
      <c r="R30" s="46">
        <f t="shared" si="5"/>
        <v>5552</v>
      </c>
      <c r="S30" s="47">
        <f t="shared" si="6"/>
        <v>133.24799999999999</v>
      </c>
      <c r="T30" s="47">
        <f t="shared" si="7"/>
        <v>5.5519999999999996</v>
      </c>
      <c r="U30" s="112">
        <v>4.5</v>
      </c>
      <c r="V30" s="112">
        <f t="shared" si="1"/>
        <v>4.5</v>
      </c>
      <c r="W30" s="113" t="s">
        <v>135</v>
      </c>
      <c r="X30" s="115">
        <v>1098</v>
      </c>
      <c r="Y30" s="115">
        <v>0</v>
      </c>
      <c r="Z30" s="115">
        <v>1187</v>
      </c>
      <c r="AA30" s="115">
        <v>1185</v>
      </c>
      <c r="AB30" s="115">
        <v>0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44525844</v>
      </c>
      <c r="AH30" s="49">
        <f t="shared" si="9"/>
        <v>1112</v>
      </c>
      <c r="AI30" s="50">
        <f t="shared" si="8"/>
        <v>200.28818443804036</v>
      </c>
      <c r="AJ30" s="98">
        <v>1</v>
      </c>
      <c r="AK30" s="98">
        <v>0</v>
      </c>
      <c r="AL30" s="98">
        <v>1</v>
      </c>
      <c r="AM30" s="98">
        <v>1</v>
      </c>
      <c r="AN30" s="98">
        <v>0</v>
      </c>
      <c r="AO30" s="98">
        <v>0</v>
      </c>
      <c r="AP30" s="115">
        <v>10368913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9</v>
      </c>
      <c r="E31" s="41">
        <f t="shared" si="0"/>
        <v>6.3380281690140849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112</v>
      </c>
      <c r="P31" s="111">
        <v>125</v>
      </c>
      <c r="Q31" s="111">
        <v>72855587</v>
      </c>
      <c r="R31" s="46">
        <f t="shared" si="5"/>
        <v>5353</v>
      </c>
      <c r="S31" s="47">
        <f t="shared" si="6"/>
        <v>128.47200000000001</v>
      </c>
      <c r="T31" s="47">
        <f t="shared" si="7"/>
        <v>5.3529999999999998</v>
      </c>
      <c r="U31" s="112">
        <v>3.6</v>
      </c>
      <c r="V31" s="112">
        <f t="shared" si="1"/>
        <v>3.6</v>
      </c>
      <c r="W31" s="113" t="s">
        <v>135</v>
      </c>
      <c r="X31" s="115">
        <v>1097</v>
      </c>
      <c r="Y31" s="115">
        <v>0</v>
      </c>
      <c r="Z31" s="115">
        <v>1187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44526924</v>
      </c>
      <c r="AH31" s="49">
        <f t="shared" si="9"/>
        <v>1080</v>
      </c>
      <c r="AI31" s="50">
        <f t="shared" si="8"/>
        <v>201.75602465906968</v>
      </c>
      <c r="AJ31" s="98">
        <v>1</v>
      </c>
      <c r="AK31" s="98">
        <v>0</v>
      </c>
      <c r="AL31" s="98">
        <v>1</v>
      </c>
      <c r="AM31" s="98">
        <v>1</v>
      </c>
      <c r="AN31" s="98">
        <v>0</v>
      </c>
      <c r="AO31" s="98">
        <v>0</v>
      </c>
      <c r="AP31" s="115">
        <v>10368913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11</v>
      </c>
      <c r="E32" s="41">
        <f t="shared" si="0"/>
        <v>7.746478873239437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117</v>
      </c>
      <c r="P32" s="111">
        <v>127</v>
      </c>
      <c r="Q32" s="111">
        <v>72860725</v>
      </c>
      <c r="R32" s="46">
        <f t="shared" si="5"/>
        <v>5138</v>
      </c>
      <c r="S32" s="47">
        <f t="shared" si="6"/>
        <v>123.312</v>
      </c>
      <c r="T32" s="47">
        <f t="shared" si="7"/>
        <v>5.1379999999999999</v>
      </c>
      <c r="U32" s="112">
        <v>2.9</v>
      </c>
      <c r="V32" s="112">
        <f t="shared" si="1"/>
        <v>2.9</v>
      </c>
      <c r="W32" s="113" t="s">
        <v>135</v>
      </c>
      <c r="X32" s="115">
        <v>1036</v>
      </c>
      <c r="Y32" s="115">
        <v>0</v>
      </c>
      <c r="Z32" s="115">
        <v>1187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44527964</v>
      </c>
      <c r="AH32" s="49">
        <f t="shared" si="9"/>
        <v>1040</v>
      </c>
      <c r="AI32" s="50">
        <f t="shared" si="8"/>
        <v>202.41339042428962</v>
      </c>
      <c r="AJ32" s="98">
        <v>1</v>
      </c>
      <c r="AK32" s="98">
        <v>0</v>
      </c>
      <c r="AL32" s="98">
        <v>1</v>
      </c>
      <c r="AM32" s="98">
        <v>1</v>
      </c>
      <c r="AN32" s="98">
        <v>0</v>
      </c>
      <c r="AO32" s="98">
        <v>0</v>
      </c>
      <c r="AP32" s="115">
        <v>10368913</v>
      </c>
      <c r="AQ32" s="115">
        <f t="shared" si="2"/>
        <v>0</v>
      </c>
      <c r="AR32" s="53">
        <v>1.18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8</v>
      </c>
      <c r="E33" s="41">
        <f t="shared" si="0"/>
        <v>5.6338028169014089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123</v>
      </c>
      <c r="P33" s="111">
        <v>101</v>
      </c>
      <c r="Q33" s="111">
        <v>72865156</v>
      </c>
      <c r="R33" s="46">
        <f t="shared" si="5"/>
        <v>4431</v>
      </c>
      <c r="S33" s="47">
        <f t="shared" si="6"/>
        <v>106.34399999999999</v>
      </c>
      <c r="T33" s="47">
        <f t="shared" si="7"/>
        <v>4.431</v>
      </c>
      <c r="U33" s="112">
        <v>3.6</v>
      </c>
      <c r="V33" s="112">
        <f t="shared" si="1"/>
        <v>3.6</v>
      </c>
      <c r="W33" s="113" t="s">
        <v>124</v>
      </c>
      <c r="X33" s="115">
        <v>0</v>
      </c>
      <c r="Y33" s="115">
        <v>0</v>
      </c>
      <c r="Z33" s="115">
        <v>1007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44528800</v>
      </c>
      <c r="AH33" s="49">
        <f t="shared" si="9"/>
        <v>836</v>
      </c>
      <c r="AI33" s="50">
        <f t="shared" si="8"/>
        <v>188.67072895508915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0.35</v>
      </c>
      <c r="AP33" s="115">
        <v>10369701</v>
      </c>
      <c r="AQ33" s="115">
        <f t="shared" si="2"/>
        <v>788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12</v>
      </c>
      <c r="E34" s="41">
        <f t="shared" si="0"/>
        <v>8.4507042253521139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124</v>
      </c>
      <c r="P34" s="111">
        <v>91</v>
      </c>
      <c r="Q34" s="111">
        <v>72869178</v>
      </c>
      <c r="R34" s="46">
        <f t="shared" si="5"/>
        <v>4022</v>
      </c>
      <c r="S34" s="47">
        <f t="shared" si="6"/>
        <v>96.528000000000006</v>
      </c>
      <c r="T34" s="47">
        <f t="shared" si="7"/>
        <v>4.0220000000000002</v>
      </c>
      <c r="U34" s="112">
        <v>4.8</v>
      </c>
      <c r="V34" s="112">
        <f t="shared" si="1"/>
        <v>4.8</v>
      </c>
      <c r="W34" s="113" t="s">
        <v>124</v>
      </c>
      <c r="X34" s="115">
        <v>0</v>
      </c>
      <c r="Y34" s="115">
        <v>0</v>
      </c>
      <c r="Z34" s="115">
        <v>967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44529516</v>
      </c>
      <c r="AH34" s="49">
        <f t="shared" si="9"/>
        <v>716</v>
      </c>
      <c r="AI34" s="50">
        <f t="shared" si="8"/>
        <v>178.02088513177523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0.35</v>
      </c>
      <c r="AP34" s="115">
        <v>10370719</v>
      </c>
      <c r="AQ34" s="115">
        <f t="shared" si="2"/>
        <v>1018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125569</v>
      </c>
      <c r="S35" s="65">
        <f>AVERAGE(S11:S34)</f>
        <v>125.569</v>
      </c>
      <c r="T35" s="65">
        <f>SUM(T11:T34)</f>
        <v>125.569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26352</v>
      </c>
      <c r="AH35" s="67">
        <f>SUM(AH11:AH34)</f>
        <v>26352</v>
      </c>
      <c r="AI35" s="68">
        <f>$AH$35/$T35</f>
        <v>209.86071402973664</v>
      </c>
      <c r="AJ35" s="98"/>
      <c r="AK35" s="98"/>
      <c r="AL35" s="98"/>
      <c r="AM35" s="98"/>
      <c r="AN35" s="98"/>
      <c r="AO35" s="69"/>
      <c r="AP35" s="70">
        <f>AP34-AP10</f>
        <v>6056</v>
      </c>
      <c r="AQ35" s="71">
        <f>SUM(AQ11:AQ34)</f>
        <v>6056</v>
      </c>
      <c r="AR35" s="72">
        <f>AVERAGE(AR11:AR34)</f>
        <v>1.2049999999999998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8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148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149" t="s">
        <v>157</v>
      </c>
      <c r="C41" s="105"/>
      <c r="D41" s="105"/>
      <c r="E41" s="105"/>
      <c r="F41" s="105"/>
      <c r="G41" s="105"/>
      <c r="H41" s="105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50" t="s">
        <v>158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85"/>
      <c r="T42" s="85"/>
      <c r="U42" s="85"/>
      <c r="V42" s="85"/>
      <c r="W42" s="102"/>
      <c r="X42" s="102"/>
      <c r="Y42" s="102"/>
      <c r="Z42" s="102"/>
      <c r="AA42" s="102"/>
      <c r="AB42" s="102"/>
      <c r="AC42" s="102"/>
      <c r="AD42" s="102"/>
      <c r="AE42" s="102"/>
      <c r="AM42" s="20"/>
      <c r="AN42" s="99"/>
      <c r="AO42" s="99"/>
      <c r="AP42" s="99"/>
      <c r="AQ42" s="99"/>
      <c r="AR42" s="102"/>
      <c r="AV42" s="130"/>
      <c r="AW42" s="130"/>
      <c r="AY42" s="101"/>
    </row>
    <row r="43" spans="1:51" x14ac:dyDescent="0.25">
      <c r="B43" s="83" t="s">
        <v>159</v>
      </c>
      <c r="C43" s="106"/>
      <c r="D43" s="106"/>
      <c r="E43" s="106"/>
      <c r="F43" s="85"/>
      <c r="G43" s="85"/>
      <c r="H43" s="85"/>
      <c r="I43" s="106"/>
      <c r="J43" s="106"/>
      <c r="K43" s="106"/>
      <c r="L43" s="85"/>
      <c r="M43" s="85"/>
      <c r="N43" s="85"/>
      <c r="O43" s="106"/>
      <c r="P43" s="106"/>
      <c r="Q43" s="106"/>
      <c r="R43" s="106"/>
      <c r="S43" s="85"/>
      <c r="T43" s="85"/>
      <c r="U43" s="85"/>
      <c r="V43" s="85"/>
      <c r="W43" s="102"/>
      <c r="X43" s="102"/>
      <c r="Y43" s="102"/>
      <c r="Z43" s="102"/>
      <c r="AA43" s="102"/>
      <c r="AB43" s="102"/>
      <c r="AC43" s="102"/>
      <c r="AD43" s="102"/>
      <c r="AE43" s="102"/>
      <c r="AM43" s="20"/>
      <c r="AN43" s="99"/>
      <c r="AO43" s="99"/>
      <c r="AP43" s="99"/>
      <c r="AQ43" s="99"/>
      <c r="AR43" s="102"/>
      <c r="AV43" s="130"/>
      <c r="AW43" s="130"/>
      <c r="AY43" s="101"/>
    </row>
    <row r="44" spans="1:51" x14ac:dyDescent="0.25">
      <c r="B44" s="148" t="s">
        <v>127</v>
      </c>
      <c r="C44" s="105"/>
      <c r="D44" s="105"/>
      <c r="E44" s="105"/>
      <c r="F44" s="105"/>
      <c r="G44" s="105"/>
      <c r="H44" s="105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7"/>
      <c r="T44" s="107"/>
      <c r="U44" s="10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8" t="s">
        <v>160</v>
      </c>
      <c r="C45" s="129"/>
      <c r="D45" s="129"/>
      <c r="E45" s="129"/>
      <c r="F45" s="129"/>
      <c r="G45" s="109"/>
      <c r="H45" s="105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8"/>
      <c r="T45" s="107"/>
      <c r="U45" s="107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A46" s="121"/>
      <c r="B46" s="149" t="s">
        <v>137</v>
      </c>
      <c r="C46" s="131"/>
      <c r="D46" s="132"/>
      <c r="E46" s="131"/>
      <c r="F46" s="131"/>
      <c r="G46" s="131"/>
      <c r="H46" s="131"/>
      <c r="I46" s="131"/>
      <c r="J46" s="133"/>
      <c r="K46" s="133"/>
      <c r="L46" s="126"/>
      <c r="M46" s="126"/>
      <c r="N46" s="126"/>
      <c r="O46" s="126"/>
      <c r="P46" s="126"/>
      <c r="Q46" s="126"/>
      <c r="R46" s="126"/>
      <c r="S46" s="126"/>
      <c r="T46" s="127"/>
      <c r="U46" s="127"/>
      <c r="V46" s="107"/>
      <c r="W46" s="102"/>
      <c r="X46" s="102"/>
      <c r="Y46" s="102"/>
      <c r="Z46" s="102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B47" s="149" t="s">
        <v>146</v>
      </c>
      <c r="C47" s="134"/>
      <c r="D47" s="135"/>
      <c r="E47" s="134"/>
      <c r="F47" s="134"/>
      <c r="G47" s="134"/>
      <c r="H47" s="134"/>
      <c r="I47" s="134"/>
      <c r="J47" s="136"/>
      <c r="K47" s="136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07"/>
      <c r="W47" s="102"/>
      <c r="X47" s="102"/>
      <c r="Y47" s="102"/>
      <c r="Z47" s="102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37" t="s">
        <v>161</v>
      </c>
      <c r="C48" s="136"/>
      <c r="D48" s="138"/>
      <c r="E48" s="136"/>
      <c r="F48" s="136"/>
      <c r="G48" s="136"/>
      <c r="H48" s="136"/>
      <c r="I48" s="136"/>
      <c r="J48" s="136"/>
      <c r="K48" s="136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02"/>
      <c r="W48" s="102"/>
      <c r="X48" s="102"/>
      <c r="Y48" s="102"/>
      <c r="Z48" s="102"/>
      <c r="AA48" s="102"/>
      <c r="AB48" s="102"/>
      <c r="AJ48" s="103"/>
      <c r="AK48" s="103"/>
      <c r="AL48" s="103"/>
      <c r="AM48" s="103"/>
      <c r="AN48" s="103"/>
      <c r="AO48" s="103"/>
      <c r="AP48" s="104"/>
      <c r="AQ48" s="99"/>
      <c r="AR48" s="99"/>
      <c r="AS48" s="101"/>
      <c r="AT48" s="97"/>
      <c r="AU48" s="97"/>
      <c r="AV48" s="97"/>
      <c r="AW48" s="97"/>
      <c r="AX48" s="97"/>
      <c r="AY48" s="97"/>
    </row>
    <row r="49" spans="1:51" x14ac:dyDescent="0.25">
      <c r="B49" s="148" t="s">
        <v>138</v>
      </c>
      <c r="C49" s="131"/>
      <c r="D49" s="132"/>
      <c r="E49" s="131"/>
      <c r="F49" s="131"/>
      <c r="G49" s="131"/>
      <c r="H49" s="131"/>
      <c r="I49" s="131"/>
      <c r="J49" s="131"/>
      <c r="K49" s="131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02"/>
      <c r="W49" s="102"/>
      <c r="X49" s="102"/>
      <c r="Y49" s="102"/>
      <c r="Z49" s="102"/>
      <c r="AA49" s="102"/>
      <c r="AB49" s="102"/>
      <c r="AJ49" s="103"/>
      <c r="AK49" s="103"/>
      <c r="AL49" s="103"/>
      <c r="AM49" s="103"/>
      <c r="AN49" s="103"/>
      <c r="AO49" s="103"/>
      <c r="AP49" s="104"/>
      <c r="AQ49" s="99"/>
      <c r="AR49" s="99"/>
      <c r="AS49" s="101"/>
      <c r="AT49" s="97"/>
      <c r="AU49" s="97"/>
      <c r="AV49" s="97"/>
      <c r="AW49" s="97"/>
      <c r="AX49" s="97"/>
      <c r="AY49" s="97"/>
    </row>
    <row r="50" spans="1:51" x14ac:dyDescent="0.25">
      <c r="B50" s="148" t="s">
        <v>139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107"/>
      <c r="W50" s="102"/>
      <c r="X50" s="102"/>
      <c r="Y50" s="102"/>
      <c r="Z50" s="102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50" t="s">
        <v>140</v>
      </c>
      <c r="C51" s="145"/>
      <c r="D51" s="128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07"/>
      <c r="W51" s="102"/>
      <c r="X51" s="102"/>
      <c r="Y51" s="102"/>
      <c r="Z51" s="102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48" t="s">
        <v>141</v>
      </c>
      <c r="C52" s="145"/>
      <c r="D52" s="128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142</v>
      </c>
      <c r="C53" s="145"/>
      <c r="D53" s="128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8" t="s">
        <v>143</v>
      </c>
      <c r="C54" s="131"/>
      <c r="D54" s="132"/>
      <c r="E54" s="131"/>
      <c r="F54" s="131"/>
      <c r="G54" s="131"/>
      <c r="H54" s="131"/>
      <c r="I54" s="131"/>
      <c r="J54" s="131"/>
      <c r="K54" s="131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49" t="s">
        <v>162</v>
      </c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49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50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149"/>
      <c r="C58" s="124"/>
      <c r="D58" s="125"/>
      <c r="E58" s="124"/>
      <c r="F58" s="124"/>
      <c r="G58" s="124"/>
      <c r="H58" s="124"/>
      <c r="I58" s="124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7"/>
      <c r="U58" s="127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49"/>
      <c r="C59" s="124"/>
      <c r="D59" s="125"/>
      <c r="E59" s="124"/>
      <c r="F59" s="124"/>
      <c r="G59" s="124"/>
      <c r="H59" s="124"/>
      <c r="I59" s="124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7"/>
      <c r="U59" s="127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B60" s="149"/>
      <c r="C60" s="124"/>
      <c r="D60" s="125"/>
      <c r="E60" s="124"/>
      <c r="F60" s="124"/>
      <c r="G60" s="124"/>
      <c r="H60" s="124"/>
      <c r="I60" s="124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7"/>
      <c r="U60" s="127"/>
      <c r="V60" s="79"/>
      <c r="W60" s="102"/>
      <c r="X60" s="102"/>
      <c r="Y60" s="102"/>
      <c r="Z60" s="80"/>
      <c r="AA60" s="102"/>
      <c r="AB60" s="102"/>
      <c r="AC60" s="102"/>
      <c r="AD60" s="102"/>
      <c r="AE60" s="102"/>
      <c r="AM60" s="103"/>
      <c r="AN60" s="103"/>
      <c r="AO60" s="103"/>
      <c r="AP60" s="103"/>
      <c r="AQ60" s="103"/>
      <c r="AR60" s="103"/>
      <c r="AS60" s="104"/>
      <c r="AV60" s="101"/>
      <c r="AW60" s="97"/>
      <c r="AX60" s="97"/>
      <c r="AY60" s="97"/>
    </row>
    <row r="61" spans="1:51" x14ac:dyDescent="0.25">
      <c r="B61" s="150"/>
      <c r="C61" s="145"/>
      <c r="D61" s="128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79"/>
      <c r="W61" s="102"/>
      <c r="X61" s="102"/>
      <c r="Y61" s="102"/>
      <c r="Z61" s="80"/>
      <c r="AA61" s="102"/>
      <c r="AB61" s="102"/>
      <c r="AC61" s="102"/>
      <c r="AD61" s="102"/>
      <c r="AE61" s="102"/>
      <c r="AM61" s="103"/>
      <c r="AN61" s="103"/>
      <c r="AO61" s="103"/>
      <c r="AP61" s="103"/>
      <c r="AQ61" s="103"/>
      <c r="AR61" s="103"/>
      <c r="AS61" s="104"/>
      <c r="AV61" s="101"/>
      <c r="AW61" s="97"/>
      <c r="AX61" s="97"/>
      <c r="AY61" s="97"/>
    </row>
    <row r="62" spans="1:51" x14ac:dyDescent="0.25">
      <c r="B62" s="148"/>
      <c r="C62" s="145"/>
      <c r="D62" s="128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79"/>
      <c r="W62" s="102"/>
      <c r="X62" s="102"/>
      <c r="Y62" s="102"/>
      <c r="Z62" s="80"/>
      <c r="AA62" s="102"/>
      <c r="AB62" s="102"/>
      <c r="AC62" s="102"/>
      <c r="AD62" s="102"/>
      <c r="AE62" s="102"/>
      <c r="AM62" s="103"/>
      <c r="AN62" s="103"/>
      <c r="AO62" s="103"/>
      <c r="AP62" s="103"/>
      <c r="AQ62" s="103"/>
      <c r="AR62" s="103"/>
      <c r="AS62" s="104"/>
      <c r="AV62" s="101"/>
      <c r="AW62" s="97"/>
      <c r="AX62" s="97"/>
      <c r="AY62" s="97"/>
    </row>
    <row r="63" spans="1:51" x14ac:dyDescent="0.25">
      <c r="A63" s="102"/>
      <c r="B63" s="149"/>
      <c r="C63" s="150"/>
      <c r="D63" s="117"/>
      <c r="E63" s="150"/>
      <c r="F63" s="150"/>
      <c r="G63" s="105"/>
      <c r="H63" s="105"/>
      <c r="I63" s="105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20"/>
      <c r="U63" s="122"/>
      <c r="V63" s="79"/>
      <c r="AS63" s="97"/>
      <c r="AT63" s="97"/>
      <c r="AU63" s="97"/>
      <c r="AV63" s="97"/>
      <c r="AW63" s="97"/>
      <c r="AX63" s="97"/>
      <c r="AY63" s="97"/>
    </row>
    <row r="64" spans="1:51" x14ac:dyDescent="0.25">
      <c r="A64" s="102"/>
      <c r="B64" s="150"/>
      <c r="C64" s="150"/>
      <c r="D64" s="117"/>
      <c r="E64" s="150"/>
      <c r="F64" s="150"/>
      <c r="G64" s="105"/>
      <c r="H64" s="105"/>
      <c r="I64" s="105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8"/>
      <c r="U64" s="79"/>
      <c r="V64" s="7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Q69" s="99"/>
      <c r="R69" s="99"/>
      <c r="S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12"/>
      <c r="P70" s="99"/>
      <c r="Q70" s="99"/>
      <c r="R70" s="99"/>
      <c r="S70" s="99"/>
      <c r="T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12"/>
      <c r="P71" s="99"/>
      <c r="Q71" s="99"/>
      <c r="R71" s="99"/>
      <c r="S71" s="99"/>
      <c r="T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T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99"/>
      <c r="Q73" s="99"/>
      <c r="R73" s="99"/>
      <c r="S73" s="99"/>
      <c r="AS73" s="97"/>
      <c r="AT73" s="97"/>
      <c r="AU73" s="97"/>
      <c r="AV73" s="97"/>
      <c r="AW73" s="97"/>
      <c r="AX73" s="97"/>
      <c r="AY73" s="97"/>
    </row>
    <row r="74" spans="15:51" x14ac:dyDescent="0.25">
      <c r="O74" s="12"/>
      <c r="P74" s="99"/>
      <c r="Q74" s="99"/>
      <c r="R74" s="99"/>
      <c r="S74" s="99"/>
      <c r="T74" s="99"/>
      <c r="AS74" s="97"/>
      <c r="AT74" s="97"/>
      <c r="AU74" s="97"/>
      <c r="AV74" s="97"/>
      <c r="AW74" s="97"/>
      <c r="AX74" s="97"/>
      <c r="AY74" s="97"/>
    </row>
    <row r="75" spans="15:51" x14ac:dyDescent="0.25">
      <c r="O75" s="12"/>
      <c r="P75" s="99"/>
      <c r="Q75" s="99"/>
      <c r="R75" s="99"/>
      <c r="S75" s="99"/>
      <c r="T75" s="99"/>
      <c r="U75" s="99"/>
      <c r="AS75" s="97"/>
      <c r="AT75" s="97"/>
      <c r="AU75" s="97"/>
      <c r="AV75" s="97"/>
      <c r="AW75" s="97"/>
      <c r="AX75" s="97"/>
      <c r="AY75" s="97"/>
    </row>
    <row r="76" spans="15:51" x14ac:dyDescent="0.25">
      <c r="O76" s="12"/>
      <c r="P76" s="99"/>
      <c r="T76" s="99"/>
      <c r="U76" s="99"/>
      <c r="AS76" s="97"/>
      <c r="AT76" s="97"/>
      <c r="AU76" s="97"/>
      <c r="AV76" s="97"/>
      <c r="AW76" s="97"/>
      <c r="AX76" s="97"/>
      <c r="AY76" s="97"/>
    </row>
    <row r="88" spans="45:51" x14ac:dyDescent="0.25">
      <c r="AS88" s="97"/>
      <c r="AT88" s="97"/>
      <c r="AU88" s="97"/>
      <c r="AV88" s="97"/>
      <c r="AW88" s="97"/>
      <c r="AX88" s="97"/>
      <c r="AY88" s="97"/>
    </row>
  </sheetData>
  <protectedRanges>
    <protectedRange sqref="S63:T64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2:Z62" name="Range2_2_1_10_1_1_1_2"/>
    <protectedRange sqref="N63:R64" name="Range2_12_1_6_1_1"/>
    <protectedRange sqref="L63:M64" name="Range2_2_12_1_7_1_1"/>
    <protectedRange sqref="AS11:AS15" name="Range1_4_1_1_1_1"/>
    <protectedRange sqref="J11:J15 J26:J34" name="Range1_1_2_1_10_1_1_1_1"/>
    <protectedRange sqref="T44" name="Range2_12_5_1_1_4"/>
    <protectedRange sqref="E44:H44" name="Range2_2_12_1_7_1_1_1"/>
    <protectedRange sqref="D44" name="Range2_3_2_1_3_1_1_2_10_1_1_1_1_1"/>
    <protectedRange sqref="C44" name="Range2_1_1_1_1_11_1_2_1_1_1"/>
    <protectedRange sqref="S38:S43 F43 L43" name="Range2_12_3_1_1_1_1"/>
    <protectedRange sqref="D38:H38 N38:R42 C43:E43 O43:R43 I43:K43" name="Range2_12_1_3_1_1_1_1"/>
    <protectedRange sqref="I38:M38 E39:M42" name="Range2_2_12_1_6_1_1_1_1"/>
    <protectedRange sqref="D39:D42" name="Range2_1_1_1_1_11_1_1_1_1_1_1"/>
    <protectedRange sqref="C39:C42" name="Range2_1_2_1_1_1_1_1"/>
    <protectedRange sqref="C38" name="Range2_3_1_1_1_1_1"/>
    <protectedRange sqref="S44" name="Range2_12_5_1_1_4_1"/>
    <protectedRange sqref="Q44:R44" name="Range2_12_1_5_1_1_1_1_1"/>
    <protectedRange sqref="N44:P44" name="Range2_12_1_2_2_1_1_1_1_1"/>
    <protectedRange sqref="K44:M44" name="Range2_2_12_1_4_2_1_1_1_1_1"/>
    <protectedRange sqref="I44:J44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3:K64" name="Range2_2_12_1_4_1_1_1_1_1_1_1_1_1_1_1_1_1_1_1"/>
    <protectedRange sqref="I63:I64" name="Range2_2_12_1_7_1_1_2_2_1_2"/>
    <protectedRange sqref="F63:H64" name="Range2_2_12_1_3_1_2_1_1_1_1_2_1_1_1_1_1_1_1_1_1_1_1"/>
    <protectedRange sqref="E63:E64" name="Range2_2_12_1_3_1_2_1_1_1_2_1_1_1_1_3_1_1_1_1_1_1_1_1_1"/>
    <protectedRange sqref="T45" name="Range2_12_5_1_1_2_1_1_1_1_1_1_1_1"/>
    <protectedRange sqref="S45" name="Range2_12_4_1_1_1_4_2_2_1_1_1_1_1_1_1_1"/>
    <protectedRange sqref="G45:H45" name="Range2_2_12_1_3_1_1_1_1_1_4_1_1_1_1_1_1_1_1_1_1_2_1_1_1_1"/>
    <protectedRange sqref="Q45:R45" name="Range2_12_1_6_1_1_1_1_2_1_1_1_1_1_1_1_1_1_2_1_1_1"/>
    <protectedRange sqref="N45:P45" name="Range2_12_1_2_3_1_1_1_1_2_1_1_1_1_1_1_1_1_1_2_1_1_1"/>
    <protectedRange sqref="I45:M45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F47:U47" name="Range2_12_5_1_1_1_2_2_1_1_1_1_1_1_1_1_1_1_1_2_1_1_1_2_1_1_1_1_1_1_1_1_1_1_1_1_1_1_1_1_2_1_1_1_1_1_1_1_1_1_2_1_1_3_1_1_1_3_1_1_1_1_1_1_1_1_1_1_1_1_1_1_1_1_1_1_1_1_1_1_2_1_1_1_1_1_1_1_1_1_1_1_2_2_1_1"/>
    <protectedRange sqref="S46:T46" name="Range2_12_5_1_1_2_1_1_1_1"/>
    <protectedRange sqref="N46:R46" name="Range2_12_1_6_1_1_2_1_1_1_1"/>
    <protectedRange sqref="L46:M46" name="Range2_2_12_1_7_1_1_3_1_1_1_1"/>
    <protectedRange sqref="J46:K46" name="Range2_2_12_1_4_1_1_1_1_1_1_1_1_1_1_1_1_1_1_1_2_1_1_1_1"/>
    <protectedRange sqref="I46" name="Range2_2_12_1_7_1_1_2_2_1_2_2_1_1_1_1"/>
    <protectedRange sqref="G46:H46" name="Range2_2_12_1_3_1_2_1_1_1_1_2_1_1_1_1_1_1_1_1_1_1_1_2_1_1_1_1"/>
    <protectedRange sqref="F46" name="Range2_2_12_1_3_1_2_1_1_1_1_2_1_1_1_1_1_1_1_1_1_1_1_2_2_1_1_1"/>
    <protectedRange sqref="E46" name="Range2_2_12_1_3_1_2_1_1_1_2_1_1_1_1_3_1_1_1_1_1_1_1_1_1_2_2_1_1_1"/>
    <protectedRange sqref="F52:U52 F53:G53" name="Range2_12_5_1_1_1_2_2_1_1_1_1_1_1_1_1_1_1_1_2_1_1_1_2_1_1_1_1_1_1_1_1_1_1_1_1_1_1_1_1_2_1_1_1_1_1_1_1_1_1_2_1_1_3_1_1_1_3_1_1_1_1_1_1_1_1_1_1_1_1_1_1_1_1_1_1_1_1_1_1_2_1_1_1_1_1_1_1_1_1_1_1_2_2_1_2_1_1_1_1_1_1_1"/>
    <protectedRange sqref="W17:W34" name="Range1_16_3_1_1_3_2_1_1_1_1_1"/>
    <protectedRange sqref="F51:U51" name="Range2_12_5_1_1_1_2_2_1_1_1_1_1_1_1_1_1_1_1_2_1_1_1_2_1_1_1_1_1_1_1_1_1_1_1_1_1_1_1_1_2_1_1_1_1_1_1_1_1_1_2_1_1_3_1_1_1_3_1_1_1_1_1_1_1_1_1_1_1_1_1_1_1_1_1_1_1_1_1_1_2_1_1_1_1_1_1_1_1_1_1_1_2_2_1_2_1_1_1_1_1_1_1_1_1_1_1_1"/>
    <protectedRange sqref="S50:T50" name="Range2_12_5_1_1_2_1_1_1_2_1_1_1_1_1_1_1_1_1_1_1_1"/>
    <protectedRange sqref="N50:R50" name="Range2_12_1_6_1_1_2_1_1_1_2_1_1_1_1_1_1_1_1_1_1_1_1"/>
    <protectedRange sqref="L50:M50" name="Range2_2_12_1_7_1_1_3_1_1_1_2_1_1_1_1_1_1_1_1_1_1_1_1"/>
    <protectedRange sqref="J50:K50" name="Range2_2_12_1_4_1_1_1_1_1_1_1_1_1_1_1_1_1_1_1_2_1_1_1_2_1_1_1_1_1_1_1_1_1_1_1_1"/>
    <protectedRange sqref="I50" name="Range2_2_12_1_7_1_1_2_2_1_2_2_1_1_1_2_1_1_1_1_1_1_1_1_1_1_1_1"/>
    <protectedRange sqref="G50:H50" name="Range2_2_12_1_3_1_2_1_1_1_1_2_1_1_1_1_1_1_1_1_1_1_1_2_1_1_1_2_1_1_1_1_1_1_1_1_1_1_1_1"/>
    <protectedRange sqref="F50" name="Range2_2_12_1_3_1_2_1_1_1_1_2_1_1_1_1_1_1_1_1_1_1_1_2_2_1_1_2_1_1_1_1_1_1_1_1_1_1_1_1"/>
    <protectedRange sqref="E50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61:U61 F62:G62" name="Range2_12_5_1_1_1_2_2_1_1_1_1_1_1_1_1_1_1_1_2_1_1_1_2_1_1_1_1_1_1_1_1_1_1_1_1_1_1_1_1_2_1_1_1_1_1_1_1_1_1_2_1_1_3_1_1_1_3_1_1_1_1_1_1_1_1_1_1_1_1_1_1_1_1_1_1_1_1_1_1_2_1_1_1_1_1_1_1_1_1_1_1_2_2_1_2_1_1_1_1_1_1_1_1_1_1_1_1_1"/>
    <protectedRange sqref="S55:T60" name="Range2_12_5_1_1_2_1_1_1_2_1_1_1_1_1_1_1_1_1_1_1_1_1"/>
    <protectedRange sqref="N55:R60" name="Range2_12_1_6_1_1_2_1_1_1_2_1_1_1_1_1_1_1_1_1_1_1_1_1"/>
    <protectedRange sqref="L55:M60" name="Range2_2_12_1_7_1_1_3_1_1_1_2_1_1_1_1_1_1_1_1_1_1_1_1_1"/>
    <protectedRange sqref="J55:K60" name="Range2_2_12_1_4_1_1_1_1_1_1_1_1_1_1_1_1_1_1_1_2_1_1_1_2_1_1_1_1_1_1_1_1_1_1_1_1_1"/>
    <protectedRange sqref="I55:I60" name="Range2_2_12_1_7_1_1_2_2_1_2_2_1_1_1_2_1_1_1_1_1_1_1_1_1_1_1_1_1"/>
    <protectedRange sqref="G55:H60" name="Range2_2_12_1_3_1_2_1_1_1_1_2_1_1_1_1_1_1_1_1_1_1_1_2_1_1_1_2_1_1_1_1_1_1_1_1_1_1_1_1_1"/>
    <protectedRange sqref="F55:F60" name="Range2_2_12_1_3_1_2_1_1_1_1_2_1_1_1_1_1_1_1_1_1_1_1_2_2_1_1_2_1_1_1_1_1_1_1_1_1_1_1_1_1"/>
    <protectedRange sqref="E55:E60" name="Range2_2_12_1_3_1_2_1_1_1_2_1_1_1_1_3_1_1_1_1_1_1_1_1_1_2_2_1_1_2_1_1_1_1_1_1_1_1_1_1_1_1_1"/>
    <protectedRange sqref="B58:B60" name="Range2_12_5_1_1_1_1_1_2_1_1_1_1_1_1_1_1_1_1_1_1_1_1_1_1_1_1_1_1_2_1_1_1_1_1_1_1_1_1_1_1_1_1_3_1_1_1_2_1_1_1_1_1_1_1_1_1_1_1_1_2_1_1_1_1_1_1_1_1_1_1_1_1_1_1_1_1_1_1_1_1_1_1_1_1_1_1_1_1_3_1_2_1_1_1_2_2_1_2_1_1_1_1_1_1_1_1_1_1_1_1_1_1_1_1_1_1_1"/>
    <protectedRange sqref="B61" name="Range2_12_5_1_1_1_2_2_1_1_1_1_1_1_1_1_1_1_1_2_1_1_1_1_1_1_1_1_1_3_1_3_1_2_1_1_1_1_1_1_1_1_1_1_1_1_1_2_1_1_1_1_1_2_1_1_1_1_1_1_1_1_2_1_1_3_1_1_1_2_1_1_1_1_1_1_1_1_1_1_1_1_1_1_1_1_1_2_1_1_1_1_1_1_1_1_1_1_1_1_1_1_1_1_1_1_1_2_3_1_2_1_1_1_2_2_1_1_2_1_1_1_1__3"/>
    <protectedRange sqref="B62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4" name="Range2_12_5_1_1_1_1_1_2_1"/>
    <protectedRange sqref="B45" name="Range2_12_5_1_1_1_2_1_1_1_1_1_1_1_1_1_1_1_2_1_1_1_1_1_1_1_1_1_1_1_1_1_1_1_1_1_1_1_1_1_1_2_1_1_1_1_1_1_1_1_1_1_1_2_1_1_1_1_2_1_1_1_1_1_1_1_1_1_1_1_2_1_1_1_1_1_1_1_1_1_1_1_1_1_1_3_1_1_1_1_2_1_1_1_1_1_1_1_2_1_1_1_1_1_1_1_1_1_1_1"/>
    <protectedRange sqref="B47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B48" name="Range2_12_5_1_1_1_2_1_1_1_1_1_1_1_1_1_1_1_2_1_1_1_1_1_1_1_1_1_1_1_1_1_1_1_1_1_1_1_1_1_1_2_1_1_1_1_1_1_1_1_1_1_1_2_1_1_1_1_2_1_1_1_1_1_1_1_1_1_1_1_2_1_1_1_1_1_1_1_1_1_1_1_1_1_1_1_1_1_1_1_1_1_1_1_2_1_1_1_1_1_1_1_2_1_1_1_1_1_1_1_1_1_1_1_1_1"/>
    <protectedRange sqref="B49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55" name="Range2_12_5_1_1_1_1_1_2_1_1_1_1_1_1_1_1_1_1_1_1_1_1_1_1_1_1_1_1_2_1_1_1_1_1_1_1_1_1_1_1_1_1_3_1_1_1_2_1_1_1_1_1_1_1_1_1_1_1_1_2_1_1_1_1_1_1_1_1_1_1_1_1_1_1_1_1_1_1_1_1_1_1_1_1_1_1_1_1_3_1_2_1_1_1_2_2_1_2_1_1_1_1_1_1_1_1_1_1_1_1_1_1_1_1_1_1_1_2_1_1_1_1_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1154" priority="25" operator="containsText" text="N/A">
      <formula>NOT(ISERROR(SEARCH("N/A",X11)))</formula>
    </cfRule>
    <cfRule type="cellIs" dxfId="1153" priority="39" operator="equal">
      <formula>0</formula>
    </cfRule>
  </conditionalFormatting>
  <conditionalFormatting sqref="AC11:AE34 X11:Y34 AA11:AA34">
    <cfRule type="cellIs" dxfId="1152" priority="38" operator="greaterThanOrEqual">
      <formula>1185</formula>
    </cfRule>
  </conditionalFormatting>
  <conditionalFormatting sqref="AC11:AE34 X11:Y34 AA11:AA34">
    <cfRule type="cellIs" dxfId="1151" priority="37" operator="between">
      <formula>0.1</formula>
      <formula>1184</formula>
    </cfRule>
  </conditionalFormatting>
  <conditionalFormatting sqref="X8">
    <cfRule type="cellIs" dxfId="1150" priority="36" operator="equal">
      <formula>0</formula>
    </cfRule>
  </conditionalFormatting>
  <conditionalFormatting sqref="X8">
    <cfRule type="cellIs" dxfId="1149" priority="35" operator="greaterThan">
      <formula>1179</formula>
    </cfRule>
  </conditionalFormatting>
  <conditionalFormatting sqref="X8">
    <cfRule type="cellIs" dxfId="1148" priority="34" operator="greaterThan">
      <formula>99</formula>
    </cfRule>
  </conditionalFormatting>
  <conditionalFormatting sqref="X8">
    <cfRule type="cellIs" dxfId="1147" priority="33" operator="greaterThan">
      <formula>0.99</formula>
    </cfRule>
  </conditionalFormatting>
  <conditionalFormatting sqref="AB8">
    <cfRule type="cellIs" dxfId="1146" priority="32" operator="equal">
      <formula>0</formula>
    </cfRule>
  </conditionalFormatting>
  <conditionalFormatting sqref="AB8">
    <cfRule type="cellIs" dxfId="1145" priority="31" operator="greaterThan">
      <formula>1179</formula>
    </cfRule>
  </conditionalFormatting>
  <conditionalFormatting sqref="AB8">
    <cfRule type="cellIs" dxfId="1144" priority="30" operator="greaterThan">
      <formula>99</formula>
    </cfRule>
  </conditionalFormatting>
  <conditionalFormatting sqref="AB8">
    <cfRule type="cellIs" dxfId="1143" priority="29" operator="greaterThan">
      <formula>0.99</formula>
    </cfRule>
  </conditionalFormatting>
  <conditionalFormatting sqref="AI11:AI34">
    <cfRule type="cellIs" dxfId="1142" priority="28" operator="greaterThan">
      <formula>$AI$8</formula>
    </cfRule>
  </conditionalFormatting>
  <conditionalFormatting sqref="AH11:AH34">
    <cfRule type="cellIs" dxfId="1141" priority="26" operator="greaterThan">
      <formula>$AH$8</formula>
    </cfRule>
    <cfRule type="cellIs" dxfId="1140" priority="27" operator="greaterThan">
      <formula>$AH$8</formula>
    </cfRule>
  </conditionalFormatting>
  <conditionalFormatting sqref="AB11:AB34">
    <cfRule type="containsText" dxfId="1139" priority="21" operator="containsText" text="N/A">
      <formula>NOT(ISERROR(SEARCH("N/A",AB11)))</formula>
    </cfRule>
    <cfRule type="cellIs" dxfId="1138" priority="24" operator="equal">
      <formula>0</formula>
    </cfRule>
  </conditionalFormatting>
  <conditionalFormatting sqref="AB11:AB34">
    <cfRule type="cellIs" dxfId="1137" priority="23" operator="greaterThanOrEqual">
      <formula>1185</formula>
    </cfRule>
  </conditionalFormatting>
  <conditionalFormatting sqref="AB11:AB34">
    <cfRule type="cellIs" dxfId="1136" priority="22" operator="between">
      <formula>0.1</formula>
      <formula>1184</formula>
    </cfRule>
  </conditionalFormatting>
  <conditionalFormatting sqref="AN11:AO11 AO12:AO34 AN12:AN35">
    <cfRule type="cellIs" dxfId="1135" priority="20" operator="equal">
      <formula>0</formula>
    </cfRule>
  </conditionalFormatting>
  <conditionalFormatting sqref="AN11:AO11 AO12:AO34 AN12:AN35">
    <cfRule type="cellIs" dxfId="1134" priority="19" operator="greaterThan">
      <formula>1179</formula>
    </cfRule>
  </conditionalFormatting>
  <conditionalFormatting sqref="AN11:AO11 AO12:AO34 AN12:AN35">
    <cfRule type="cellIs" dxfId="1133" priority="18" operator="greaterThan">
      <formula>99</formula>
    </cfRule>
  </conditionalFormatting>
  <conditionalFormatting sqref="AN11:AO11 AO12:AO34 AN12:AN35">
    <cfRule type="cellIs" dxfId="1132" priority="17" operator="greaterThan">
      <formula>0.99</formula>
    </cfRule>
  </conditionalFormatting>
  <conditionalFormatting sqref="AQ11:AQ34">
    <cfRule type="cellIs" dxfId="1131" priority="16" operator="equal">
      <formula>0</formula>
    </cfRule>
  </conditionalFormatting>
  <conditionalFormatting sqref="AQ11:AQ34">
    <cfRule type="cellIs" dxfId="1130" priority="15" operator="greaterThan">
      <formula>1179</formula>
    </cfRule>
  </conditionalFormatting>
  <conditionalFormatting sqref="AQ11:AQ34">
    <cfRule type="cellIs" dxfId="1129" priority="14" operator="greaterThan">
      <formula>99</formula>
    </cfRule>
  </conditionalFormatting>
  <conditionalFormatting sqref="AQ11:AQ34">
    <cfRule type="cellIs" dxfId="1128" priority="13" operator="greaterThan">
      <formula>0.99</formula>
    </cfRule>
  </conditionalFormatting>
  <conditionalFormatting sqref="Z11:Z34">
    <cfRule type="containsText" dxfId="1127" priority="9" operator="containsText" text="N/A">
      <formula>NOT(ISERROR(SEARCH("N/A",Z11)))</formula>
    </cfRule>
    <cfRule type="cellIs" dxfId="1126" priority="12" operator="equal">
      <formula>0</formula>
    </cfRule>
  </conditionalFormatting>
  <conditionalFormatting sqref="Z11:Z34">
    <cfRule type="cellIs" dxfId="1125" priority="11" operator="greaterThanOrEqual">
      <formula>1185</formula>
    </cfRule>
  </conditionalFormatting>
  <conditionalFormatting sqref="Z11:Z34">
    <cfRule type="cellIs" dxfId="1124" priority="10" operator="between">
      <formula>0.1</formula>
      <formula>1184</formula>
    </cfRule>
  </conditionalFormatting>
  <conditionalFormatting sqref="AJ11:AN35">
    <cfRule type="cellIs" dxfId="1123" priority="8" operator="equal">
      <formula>0</formula>
    </cfRule>
  </conditionalFormatting>
  <conditionalFormatting sqref="AJ11:AN35">
    <cfRule type="cellIs" dxfId="1122" priority="7" operator="greaterThan">
      <formula>1179</formula>
    </cfRule>
  </conditionalFormatting>
  <conditionalFormatting sqref="AJ11:AN35">
    <cfRule type="cellIs" dxfId="1121" priority="6" operator="greaterThan">
      <formula>99</formula>
    </cfRule>
  </conditionalFormatting>
  <conditionalFormatting sqref="AJ11:AN35">
    <cfRule type="cellIs" dxfId="1120" priority="5" operator="greaterThan">
      <formula>0.99</formula>
    </cfRule>
  </conditionalFormatting>
  <conditionalFormatting sqref="AP11:AP34">
    <cfRule type="cellIs" dxfId="1119" priority="4" operator="equal">
      <formula>0</formula>
    </cfRule>
  </conditionalFormatting>
  <conditionalFormatting sqref="AP11:AP34">
    <cfRule type="cellIs" dxfId="1118" priority="3" operator="greaterThan">
      <formula>1179</formula>
    </cfRule>
  </conditionalFormatting>
  <conditionalFormatting sqref="AP11:AP34">
    <cfRule type="cellIs" dxfId="1117" priority="2" operator="greaterThan">
      <formula>99</formula>
    </cfRule>
  </conditionalFormatting>
  <conditionalFormatting sqref="AP11:AP34">
    <cfRule type="cellIs" dxfId="1116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4"/>
  <sheetViews>
    <sheetView topLeftCell="A37" zoomScaleNormal="100" workbookViewId="0">
      <selection activeCell="B51" sqref="B51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126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200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97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97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42459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27256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201" t="s">
        <v>51</v>
      </c>
      <c r="V9" s="201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99" t="s">
        <v>55</v>
      </c>
      <c r="AG9" s="199" t="s">
        <v>56</v>
      </c>
      <c r="AH9" s="247" t="s">
        <v>57</v>
      </c>
      <c r="AI9" s="262" t="s">
        <v>58</v>
      </c>
      <c r="AJ9" s="201" t="s">
        <v>59</v>
      </c>
      <c r="AK9" s="201" t="s">
        <v>60</v>
      </c>
      <c r="AL9" s="201" t="s">
        <v>61</v>
      </c>
      <c r="AM9" s="201" t="s">
        <v>62</v>
      </c>
      <c r="AN9" s="201" t="s">
        <v>63</v>
      </c>
      <c r="AO9" s="201" t="s">
        <v>64</v>
      </c>
      <c r="AP9" s="201" t="s">
        <v>65</v>
      </c>
      <c r="AQ9" s="245" t="s">
        <v>66</v>
      </c>
      <c r="AR9" s="201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1" t="s">
        <v>72</v>
      </c>
      <c r="C10" s="201" t="s">
        <v>73</v>
      </c>
      <c r="D10" s="201" t="s">
        <v>74</v>
      </c>
      <c r="E10" s="201" t="s">
        <v>75</v>
      </c>
      <c r="F10" s="201" t="s">
        <v>74</v>
      </c>
      <c r="G10" s="201" t="s">
        <v>75</v>
      </c>
      <c r="H10" s="241"/>
      <c r="I10" s="201" t="s">
        <v>75</v>
      </c>
      <c r="J10" s="201" t="s">
        <v>75</v>
      </c>
      <c r="K10" s="201" t="s">
        <v>75</v>
      </c>
      <c r="L10" s="28" t="s">
        <v>29</v>
      </c>
      <c r="M10" s="244"/>
      <c r="N10" s="28" t="s">
        <v>29</v>
      </c>
      <c r="O10" s="246"/>
      <c r="P10" s="246"/>
      <c r="Q10" s="1">
        <f>'MAR 29'!Q34</f>
        <v>76186167</v>
      </c>
      <c r="R10" s="255"/>
      <c r="S10" s="256"/>
      <c r="T10" s="257"/>
      <c r="U10" s="201" t="s">
        <v>75</v>
      </c>
      <c r="V10" s="201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29'!$AG$34</f>
        <v>45220516</v>
      </c>
      <c r="AH10" s="247"/>
      <c r="AI10" s="263"/>
      <c r="AJ10" s="201" t="s">
        <v>84</v>
      </c>
      <c r="AK10" s="201" t="s">
        <v>84</v>
      </c>
      <c r="AL10" s="201" t="s">
        <v>84</v>
      </c>
      <c r="AM10" s="201" t="s">
        <v>84</v>
      </c>
      <c r="AN10" s="201" t="s">
        <v>84</v>
      </c>
      <c r="AO10" s="201" t="s">
        <v>84</v>
      </c>
      <c r="AP10" s="1">
        <f>'MAR 29'!$AP$34</f>
        <v>10534245</v>
      </c>
      <c r="AQ10" s="246"/>
      <c r="AR10" s="198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9</v>
      </c>
      <c r="E11" s="41">
        <f t="shared" ref="E11:E34" si="0">D11/1.42</f>
        <v>6.3380281690140849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134</v>
      </c>
      <c r="P11" s="111">
        <v>96</v>
      </c>
      <c r="Q11" s="111">
        <v>76190513</v>
      </c>
      <c r="R11" s="46">
        <f>IF(ISBLANK(Q11),"-",Q11-Q10)</f>
        <v>4346</v>
      </c>
      <c r="S11" s="47">
        <f>R11*24/1000</f>
        <v>104.304</v>
      </c>
      <c r="T11" s="47">
        <f>R11/1000</f>
        <v>4.3460000000000001</v>
      </c>
      <c r="U11" s="112">
        <v>5.8</v>
      </c>
      <c r="V11" s="112">
        <f t="shared" ref="V11:V34" si="1">U11</f>
        <v>5.8</v>
      </c>
      <c r="W11" s="113" t="s">
        <v>124</v>
      </c>
      <c r="X11" s="115">
        <v>0</v>
      </c>
      <c r="Y11" s="115">
        <v>0</v>
      </c>
      <c r="Z11" s="115">
        <v>997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45221296</v>
      </c>
      <c r="AH11" s="49">
        <f>IF(ISBLANK(AG11),"-",AG11-AG10)</f>
        <v>780</v>
      </c>
      <c r="AI11" s="50">
        <f>AH11/T11</f>
        <v>179.47537965945696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0.5</v>
      </c>
      <c r="AP11" s="115">
        <v>10535656</v>
      </c>
      <c r="AQ11" s="115">
        <f t="shared" ref="AQ11:AQ34" si="2">AP11-AP10</f>
        <v>1411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11</v>
      </c>
      <c r="E12" s="41">
        <f t="shared" si="0"/>
        <v>7.746478873239437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133</v>
      </c>
      <c r="P12" s="111">
        <v>94</v>
      </c>
      <c r="Q12" s="111">
        <v>76194606</v>
      </c>
      <c r="R12" s="46">
        <f t="shared" ref="R12:R34" si="5">IF(ISBLANK(Q12),"-",Q12-Q11)</f>
        <v>4093</v>
      </c>
      <c r="S12" s="47">
        <f t="shared" ref="S12:S34" si="6">R12*24/1000</f>
        <v>98.231999999999999</v>
      </c>
      <c r="T12" s="47">
        <f t="shared" ref="T12:T34" si="7">R12/1000</f>
        <v>4.093</v>
      </c>
      <c r="U12" s="112">
        <v>7.3</v>
      </c>
      <c r="V12" s="112">
        <f t="shared" si="1"/>
        <v>7.3</v>
      </c>
      <c r="W12" s="113" t="s">
        <v>124</v>
      </c>
      <c r="X12" s="115">
        <v>0</v>
      </c>
      <c r="Y12" s="115">
        <v>0</v>
      </c>
      <c r="Z12" s="115">
        <v>966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45222028</v>
      </c>
      <c r="AH12" s="49">
        <f>IF(ISBLANK(AG12),"-",AG12-AG11)</f>
        <v>732</v>
      </c>
      <c r="AI12" s="50">
        <f t="shared" ref="AI12:AI34" si="8">AH12/T12</f>
        <v>178.84192523821159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0.5</v>
      </c>
      <c r="AP12" s="115">
        <v>10537086</v>
      </c>
      <c r="AQ12" s="115">
        <f t="shared" si="2"/>
        <v>1430</v>
      </c>
      <c r="AR12" s="118">
        <v>1.08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15</v>
      </c>
      <c r="E13" s="41">
        <f t="shared" si="0"/>
        <v>10.563380281690142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120</v>
      </c>
      <c r="P13" s="111">
        <v>96</v>
      </c>
      <c r="Q13" s="111">
        <v>76198524</v>
      </c>
      <c r="R13" s="46">
        <f t="shared" si="5"/>
        <v>3918</v>
      </c>
      <c r="S13" s="47">
        <f t="shared" si="6"/>
        <v>94.031999999999996</v>
      </c>
      <c r="T13" s="47">
        <f t="shared" si="7"/>
        <v>3.9180000000000001</v>
      </c>
      <c r="U13" s="112">
        <v>8.9</v>
      </c>
      <c r="V13" s="112">
        <f t="shared" si="1"/>
        <v>8.9</v>
      </c>
      <c r="W13" s="113" t="s">
        <v>124</v>
      </c>
      <c r="X13" s="115">
        <v>0</v>
      </c>
      <c r="Y13" s="115">
        <v>0</v>
      </c>
      <c r="Z13" s="115">
        <v>916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45222708</v>
      </c>
      <c r="AH13" s="49">
        <f>IF(ISBLANK(AG13),"-",AG13-AG12)</f>
        <v>680</v>
      </c>
      <c r="AI13" s="50">
        <f t="shared" si="8"/>
        <v>173.55793772332822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0.5</v>
      </c>
      <c r="AP13" s="115">
        <v>10538647</v>
      </c>
      <c r="AQ13" s="115">
        <f t="shared" si="2"/>
        <v>1561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13</v>
      </c>
      <c r="E14" s="41">
        <f t="shared" si="0"/>
        <v>9.1549295774647899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96</v>
      </c>
      <c r="P14" s="111">
        <v>93</v>
      </c>
      <c r="Q14" s="111">
        <v>76202448</v>
      </c>
      <c r="R14" s="46">
        <f t="shared" si="5"/>
        <v>3924</v>
      </c>
      <c r="S14" s="47">
        <f t="shared" si="6"/>
        <v>94.176000000000002</v>
      </c>
      <c r="T14" s="47">
        <f t="shared" si="7"/>
        <v>3.9239999999999999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917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45223372</v>
      </c>
      <c r="AH14" s="49">
        <f t="shared" ref="AH14:AH34" si="9">IF(ISBLANK(AG14),"-",AG14-AG13)</f>
        <v>664</v>
      </c>
      <c r="AI14" s="50">
        <f t="shared" si="8"/>
        <v>169.2150866462793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0.5</v>
      </c>
      <c r="AP14" s="115">
        <v>10539151</v>
      </c>
      <c r="AQ14" s="115">
        <f t="shared" si="2"/>
        <v>504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12</v>
      </c>
      <c r="E15" s="41">
        <f t="shared" si="0"/>
        <v>8.4507042253521139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105</v>
      </c>
      <c r="P15" s="111">
        <v>104</v>
      </c>
      <c r="Q15" s="111">
        <v>76206427</v>
      </c>
      <c r="R15" s="46">
        <f t="shared" si="5"/>
        <v>3979</v>
      </c>
      <c r="S15" s="47">
        <f t="shared" si="6"/>
        <v>95.495999999999995</v>
      </c>
      <c r="T15" s="47">
        <f t="shared" si="7"/>
        <v>3.9790000000000001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957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45224044</v>
      </c>
      <c r="AH15" s="49">
        <f t="shared" si="9"/>
        <v>672</v>
      </c>
      <c r="AI15" s="50">
        <f t="shared" si="8"/>
        <v>168.88665493842674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</v>
      </c>
      <c r="AP15" s="115">
        <v>10539151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11</v>
      </c>
      <c r="E16" s="41">
        <f t="shared" si="0"/>
        <v>7.746478873239437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128</v>
      </c>
      <c r="P16" s="111">
        <v>127</v>
      </c>
      <c r="Q16" s="111">
        <v>76211505</v>
      </c>
      <c r="R16" s="46">
        <f t="shared" si="5"/>
        <v>5078</v>
      </c>
      <c r="S16" s="47">
        <f t="shared" si="6"/>
        <v>121.872</v>
      </c>
      <c r="T16" s="47">
        <f t="shared" si="7"/>
        <v>5.0780000000000003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1188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45224948</v>
      </c>
      <c r="AH16" s="49">
        <f t="shared" si="9"/>
        <v>904</v>
      </c>
      <c r="AI16" s="50">
        <f t="shared" si="8"/>
        <v>178.02284363922803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10539151</v>
      </c>
      <c r="AQ16" s="115">
        <v>0</v>
      </c>
      <c r="AR16" s="53">
        <v>1.21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5</v>
      </c>
      <c r="E17" s="41">
        <f t="shared" si="0"/>
        <v>3.5211267605633805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132</v>
      </c>
      <c r="P17" s="111">
        <v>136</v>
      </c>
      <c r="Q17" s="111">
        <v>76217537</v>
      </c>
      <c r="R17" s="46">
        <f t="shared" si="5"/>
        <v>6032</v>
      </c>
      <c r="S17" s="47">
        <f t="shared" si="6"/>
        <v>144.768</v>
      </c>
      <c r="T17" s="47">
        <f t="shared" si="7"/>
        <v>6.032</v>
      </c>
      <c r="U17" s="112">
        <v>9</v>
      </c>
      <c r="V17" s="112">
        <f t="shared" si="1"/>
        <v>9</v>
      </c>
      <c r="W17" s="113" t="s">
        <v>130</v>
      </c>
      <c r="X17" s="115">
        <v>0</v>
      </c>
      <c r="Y17" s="115">
        <v>1047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45226308</v>
      </c>
      <c r="AH17" s="49">
        <f t="shared" si="9"/>
        <v>1360</v>
      </c>
      <c r="AI17" s="50">
        <f t="shared" si="8"/>
        <v>225.46419098143235</v>
      </c>
      <c r="AJ17" s="98">
        <v>0</v>
      </c>
      <c r="AK17" s="98">
        <v>1</v>
      </c>
      <c r="AL17" s="98">
        <v>1</v>
      </c>
      <c r="AM17" s="98">
        <v>1</v>
      </c>
      <c r="AN17" s="98">
        <v>1</v>
      </c>
      <c r="AO17" s="98">
        <v>0</v>
      </c>
      <c r="AP17" s="115">
        <v>10539151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7</v>
      </c>
      <c r="E18" s="41">
        <f t="shared" si="0"/>
        <v>4.9295774647887329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134</v>
      </c>
      <c r="P18" s="111">
        <v>146</v>
      </c>
      <c r="Q18" s="111">
        <v>76223723</v>
      </c>
      <c r="R18" s="46">
        <f t="shared" si="5"/>
        <v>6186</v>
      </c>
      <c r="S18" s="47">
        <f t="shared" si="6"/>
        <v>148.464</v>
      </c>
      <c r="T18" s="47">
        <f t="shared" si="7"/>
        <v>6.1859999999999999</v>
      </c>
      <c r="U18" s="112">
        <v>8.3000000000000007</v>
      </c>
      <c r="V18" s="112">
        <f t="shared" si="1"/>
        <v>8.3000000000000007</v>
      </c>
      <c r="W18" s="113" t="s">
        <v>130</v>
      </c>
      <c r="X18" s="115">
        <v>0</v>
      </c>
      <c r="Y18" s="115">
        <v>1064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45227700</v>
      </c>
      <c r="AH18" s="49">
        <f t="shared" si="9"/>
        <v>1392</v>
      </c>
      <c r="AI18" s="50">
        <f t="shared" si="8"/>
        <v>225.02424830261882</v>
      </c>
      <c r="AJ18" s="98">
        <v>0</v>
      </c>
      <c r="AK18" s="98">
        <v>1</v>
      </c>
      <c r="AL18" s="98">
        <v>1</v>
      </c>
      <c r="AM18" s="98">
        <v>1</v>
      </c>
      <c r="AN18" s="98">
        <v>1</v>
      </c>
      <c r="AO18" s="98">
        <v>0</v>
      </c>
      <c r="AP18" s="115">
        <v>10539151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132</v>
      </c>
      <c r="P19" s="111">
        <v>144</v>
      </c>
      <c r="Q19" s="111">
        <v>76229945</v>
      </c>
      <c r="R19" s="46">
        <f t="shared" si="5"/>
        <v>6222</v>
      </c>
      <c r="S19" s="47">
        <f t="shared" si="6"/>
        <v>149.328</v>
      </c>
      <c r="T19" s="47">
        <f t="shared" si="7"/>
        <v>6.2220000000000004</v>
      </c>
      <c r="U19" s="112">
        <v>7.6</v>
      </c>
      <c r="V19" s="112">
        <f t="shared" si="1"/>
        <v>7.6</v>
      </c>
      <c r="W19" s="113" t="s">
        <v>130</v>
      </c>
      <c r="X19" s="115">
        <v>0</v>
      </c>
      <c r="Y19" s="115">
        <v>1067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45229092</v>
      </c>
      <c r="AH19" s="49">
        <f t="shared" si="9"/>
        <v>1392</v>
      </c>
      <c r="AI19" s="50">
        <f t="shared" si="8"/>
        <v>223.72227579556412</v>
      </c>
      <c r="AJ19" s="98">
        <v>0</v>
      </c>
      <c r="AK19" s="98">
        <v>1</v>
      </c>
      <c r="AL19" s="98">
        <v>1</v>
      </c>
      <c r="AM19" s="98">
        <v>1</v>
      </c>
      <c r="AN19" s="98">
        <v>1</v>
      </c>
      <c r="AO19" s="98">
        <v>0</v>
      </c>
      <c r="AP19" s="115">
        <v>10539151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8</v>
      </c>
      <c r="E20" s="41">
        <f t="shared" si="0"/>
        <v>5.6338028169014089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138</v>
      </c>
      <c r="P20" s="111">
        <v>148</v>
      </c>
      <c r="Q20" s="111">
        <v>76236107</v>
      </c>
      <c r="R20" s="46">
        <f t="shared" si="5"/>
        <v>6162</v>
      </c>
      <c r="S20" s="47">
        <f t="shared" si="6"/>
        <v>147.88800000000001</v>
      </c>
      <c r="T20" s="47">
        <f t="shared" si="7"/>
        <v>6.1619999999999999</v>
      </c>
      <c r="U20" s="112">
        <v>7</v>
      </c>
      <c r="V20" s="112">
        <f t="shared" si="1"/>
        <v>7</v>
      </c>
      <c r="W20" s="113" t="s">
        <v>130</v>
      </c>
      <c r="X20" s="115">
        <v>0</v>
      </c>
      <c r="Y20" s="115">
        <v>1067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45230472</v>
      </c>
      <c r="AH20" s="49">
        <f t="shared" si="9"/>
        <v>1380</v>
      </c>
      <c r="AI20" s="50">
        <f t="shared" si="8"/>
        <v>223.95326192794548</v>
      </c>
      <c r="AJ20" s="98">
        <v>0</v>
      </c>
      <c r="AK20" s="98">
        <v>1</v>
      </c>
      <c r="AL20" s="98">
        <v>1</v>
      </c>
      <c r="AM20" s="98">
        <v>1</v>
      </c>
      <c r="AN20" s="98">
        <v>1</v>
      </c>
      <c r="AO20" s="98">
        <v>0</v>
      </c>
      <c r="AP20" s="115">
        <v>10539151</v>
      </c>
      <c r="AQ20" s="115">
        <f t="shared" si="2"/>
        <v>0</v>
      </c>
      <c r="AR20" s="53">
        <v>1.1399999999999999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7</v>
      </c>
      <c r="E21" s="41">
        <f t="shared" si="0"/>
        <v>4.9295774647887329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136</v>
      </c>
      <c r="P21" s="111">
        <v>147</v>
      </c>
      <c r="Q21" s="111">
        <v>76242358</v>
      </c>
      <c r="R21" s="46">
        <f t="shared" si="5"/>
        <v>6251</v>
      </c>
      <c r="S21" s="47">
        <f t="shared" si="6"/>
        <v>150.024</v>
      </c>
      <c r="T21" s="47">
        <f t="shared" si="7"/>
        <v>6.2510000000000003</v>
      </c>
      <c r="U21" s="112">
        <v>6.4</v>
      </c>
      <c r="V21" s="112">
        <f t="shared" si="1"/>
        <v>6.4</v>
      </c>
      <c r="W21" s="113" t="s">
        <v>130</v>
      </c>
      <c r="X21" s="115">
        <v>0</v>
      </c>
      <c r="Y21" s="115">
        <v>1066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45231884</v>
      </c>
      <c r="AH21" s="49">
        <f t="shared" si="9"/>
        <v>1412</v>
      </c>
      <c r="AI21" s="50">
        <f t="shared" si="8"/>
        <v>225.88385858262677</v>
      </c>
      <c r="AJ21" s="98">
        <v>0</v>
      </c>
      <c r="AK21" s="98">
        <v>1</v>
      </c>
      <c r="AL21" s="98">
        <v>1</v>
      </c>
      <c r="AM21" s="98">
        <v>1</v>
      </c>
      <c r="AN21" s="98">
        <v>1</v>
      </c>
      <c r="AO21" s="98">
        <v>0</v>
      </c>
      <c r="AP21" s="115">
        <v>10539151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8</v>
      </c>
      <c r="E22" s="41">
        <f t="shared" si="0"/>
        <v>5.6338028169014089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136</v>
      </c>
      <c r="P22" s="111">
        <v>145</v>
      </c>
      <c r="Q22" s="111">
        <v>76248328</v>
      </c>
      <c r="R22" s="46">
        <f t="shared" si="5"/>
        <v>5970</v>
      </c>
      <c r="S22" s="47">
        <f t="shared" si="6"/>
        <v>143.28</v>
      </c>
      <c r="T22" s="47">
        <f t="shared" si="7"/>
        <v>5.97</v>
      </c>
      <c r="U22" s="112">
        <v>5.8</v>
      </c>
      <c r="V22" s="112">
        <f t="shared" si="1"/>
        <v>5.8</v>
      </c>
      <c r="W22" s="113" t="s">
        <v>130</v>
      </c>
      <c r="X22" s="115">
        <v>0</v>
      </c>
      <c r="Y22" s="115">
        <v>1066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45233236</v>
      </c>
      <c r="AH22" s="49">
        <f t="shared" si="9"/>
        <v>1352</v>
      </c>
      <c r="AI22" s="50">
        <f t="shared" si="8"/>
        <v>226.46566164154106</v>
      </c>
      <c r="AJ22" s="98">
        <v>0</v>
      </c>
      <c r="AK22" s="98">
        <v>1</v>
      </c>
      <c r="AL22" s="98">
        <v>1</v>
      </c>
      <c r="AM22" s="98">
        <v>1</v>
      </c>
      <c r="AN22" s="98">
        <v>1</v>
      </c>
      <c r="AO22" s="98">
        <v>0</v>
      </c>
      <c r="AP22" s="115">
        <v>10539151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5</v>
      </c>
      <c r="E23" s="41">
        <f t="shared" si="0"/>
        <v>3.5211267605633805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129</v>
      </c>
      <c r="P23" s="111">
        <v>145</v>
      </c>
      <c r="Q23" s="111">
        <v>76254234</v>
      </c>
      <c r="R23" s="46">
        <f t="shared" si="5"/>
        <v>5906</v>
      </c>
      <c r="S23" s="47">
        <f t="shared" si="6"/>
        <v>141.744</v>
      </c>
      <c r="T23" s="47">
        <f t="shared" si="7"/>
        <v>5.9059999999999997</v>
      </c>
      <c r="U23" s="112">
        <v>5.3</v>
      </c>
      <c r="V23" s="112">
        <f t="shared" si="1"/>
        <v>5.3</v>
      </c>
      <c r="W23" s="113" t="s">
        <v>130</v>
      </c>
      <c r="X23" s="115">
        <v>0</v>
      </c>
      <c r="Y23" s="115">
        <v>1067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45234604</v>
      </c>
      <c r="AH23" s="49">
        <f t="shared" si="9"/>
        <v>1368</v>
      </c>
      <c r="AI23" s="50">
        <f t="shared" si="8"/>
        <v>231.6288520149001</v>
      </c>
      <c r="AJ23" s="98">
        <v>0</v>
      </c>
      <c r="AK23" s="98">
        <v>1</v>
      </c>
      <c r="AL23" s="98">
        <v>1</v>
      </c>
      <c r="AM23" s="98">
        <v>1</v>
      </c>
      <c r="AN23" s="98">
        <v>1</v>
      </c>
      <c r="AO23" s="98">
        <v>0</v>
      </c>
      <c r="AP23" s="115">
        <v>10539151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5</v>
      </c>
      <c r="E24" s="41">
        <f t="shared" si="0"/>
        <v>3.5211267605633805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133</v>
      </c>
      <c r="P24" s="111">
        <v>141</v>
      </c>
      <c r="Q24" s="111">
        <v>76260114</v>
      </c>
      <c r="R24" s="46">
        <f t="shared" si="5"/>
        <v>5880</v>
      </c>
      <c r="S24" s="47">
        <f t="shared" si="6"/>
        <v>141.12</v>
      </c>
      <c r="T24" s="47">
        <f t="shared" si="7"/>
        <v>5.88</v>
      </c>
      <c r="U24" s="112">
        <v>4.8</v>
      </c>
      <c r="V24" s="112">
        <f t="shared" si="1"/>
        <v>4.8</v>
      </c>
      <c r="W24" s="113" t="s">
        <v>130</v>
      </c>
      <c r="X24" s="115">
        <v>0</v>
      </c>
      <c r="Y24" s="115">
        <v>1036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45235948</v>
      </c>
      <c r="AH24" s="49">
        <f>IF(ISBLANK(AG24),"-",AG24-AG23)</f>
        <v>1344</v>
      </c>
      <c r="AI24" s="50">
        <f t="shared" si="8"/>
        <v>228.57142857142858</v>
      </c>
      <c r="AJ24" s="98">
        <v>0</v>
      </c>
      <c r="AK24" s="98">
        <v>1</v>
      </c>
      <c r="AL24" s="98">
        <v>1</v>
      </c>
      <c r="AM24" s="98">
        <v>1</v>
      </c>
      <c r="AN24" s="98">
        <v>1</v>
      </c>
      <c r="AO24" s="98">
        <v>0</v>
      </c>
      <c r="AP24" s="115">
        <v>10539151</v>
      </c>
      <c r="AQ24" s="115">
        <f t="shared" si="2"/>
        <v>0</v>
      </c>
      <c r="AR24" s="53">
        <v>1.1499999999999999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5</v>
      </c>
      <c r="E25" s="41">
        <f t="shared" si="0"/>
        <v>3.5211267605633805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136</v>
      </c>
      <c r="P25" s="111">
        <v>143</v>
      </c>
      <c r="Q25" s="111">
        <v>76265965</v>
      </c>
      <c r="R25" s="46">
        <f t="shared" si="5"/>
        <v>5851</v>
      </c>
      <c r="S25" s="47">
        <f t="shared" si="6"/>
        <v>140.42400000000001</v>
      </c>
      <c r="T25" s="47">
        <f t="shared" si="7"/>
        <v>5.851</v>
      </c>
      <c r="U25" s="112">
        <v>4.5</v>
      </c>
      <c r="V25" s="112">
        <f t="shared" si="1"/>
        <v>4.5</v>
      </c>
      <c r="W25" s="113" t="s">
        <v>130</v>
      </c>
      <c r="X25" s="115">
        <v>0</v>
      </c>
      <c r="Y25" s="115">
        <v>1016</v>
      </c>
      <c r="Z25" s="115">
        <v>1187</v>
      </c>
      <c r="AA25" s="115">
        <v>1185</v>
      </c>
      <c r="AB25" s="115">
        <v>1186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45237284</v>
      </c>
      <c r="AH25" s="49">
        <f t="shared" si="9"/>
        <v>1336</v>
      </c>
      <c r="AI25" s="50">
        <f t="shared" si="8"/>
        <v>228.33703640403351</v>
      </c>
      <c r="AJ25" s="98">
        <v>0</v>
      </c>
      <c r="AK25" s="98">
        <v>1</v>
      </c>
      <c r="AL25" s="98">
        <v>1</v>
      </c>
      <c r="AM25" s="98">
        <v>1</v>
      </c>
      <c r="AN25" s="98">
        <v>1</v>
      </c>
      <c r="AO25" s="98">
        <v>0</v>
      </c>
      <c r="AP25" s="115">
        <v>10539151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5</v>
      </c>
      <c r="E26" s="41">
        <f t="shared" si="0"/>
        <v>3.5211267605633805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132</v>
      </c>
      <c r="P26" s="111">
        <v>137</v>
      </c>
      <c r="Q26" s="111">
        <v>76271732</v>
      </c>
      <c r="R26" s="46">
        <f t="shared" si="5"/>
        <v>5767</v>
      </c>
      <c r="S26" s="47">
        <f t="shared" si="6"/>
        <v>138.40799999999999</v>
      </c>
      <c r="T26" s="47">
        <f t="shared" si="7"/>
        <v>5.7670000000000003</v>
      </c>
      <c r="U26" s="112">
        <v>4.4000000000000004</v>
      </c>
      <c r="V26" s="112">
        <f t="shared" si="1"/>
        <v>4.4000000000000004</v>
      </c>
      <c r="W26" s="113" t="s">
        <v>130</v>
      </c>
      <c r="X26" s="115">
        <v>0</v>
      </c>
      <c r="Y26" s="115">
        <v>1036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45238612</v>
      </c>
      <c r="AH26" s="49">
        <f t="shared" si="9"/>
        <v>1328</v>
      </c>
      <c r="AI26" s="50">
        <f t="shared" si="8"/>
        <v>230.27570660655451</v>
      </c>
      <c r="AJ26" s="98">
        <v>0</v>
      </c>
      <c r="AK26" s="98">
        <v>1</v>
      </c>
      <c r="AL26" s="98">
        <v>1</v>
      </c>
      <c r="AM26" s="98">
        <v>1</v>
      </c>
      <c r="AN26" s="98">
        <v>1</v>
      </c>
      <c r="AO26" s="98">
        <v>0</v>
      </c>
      <c r="AP26" s="115">
        <v>10539151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134</v>
      </c>
      <c r="P27" s="111">
        <v>145</v>
      </c>
      <c r="Q27" s="111">
        <v>76277588</v>
      </c>
      <c r="R27" s="46">
        <f t="shared" si="5"/>
        <v>5856</v>
      </c>
      <c r="S27" s="47">
        <f t="shared" si="6"/>
        <v>140.54400000000001</v>
      </c>
      <c r="T27" s="47">
        <f t="shared" si="7"/>
        <v>5.8559999999999999</v>
      </c>
      <c r="U27" s="112">
        <v>4</v>
      </c>
      <c r="V27" s="112">
        <f t="shared" si="1"/>
        <v>4</v>
      </c>
      <c r="W27" s="113" t="s">
        <v>130</v>
      </c>
      <c r="X27" s="115">
        <v>0</v>
      </c>
      <c r="Y27" s="115">
        <v>1048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45239948</v>
      </c>
      <c r="AH27" s="49">
        <f t="shared" si="9"/>
        <v>1336</v>
      </c>
      <c r="AI27" s="50">
        <f t="shared" si="8"/>
        <v>228.14207650273224</v>
      </c>
      <c r="AJ27" s="98">
        <v>0</v>
      </c>
      <c r="AK27" s="98">
        <v>1</v>
      </c>
      <c r="AL27" s="98">
        <v>1</v>
      </c>
      <c r="AM27" s="98">
        <v>1</v>
      </c>
      <c r="AN27" s="98">
        <v>1</v>
      </c>
      <c r="AO27" s="98">
        <v>0</v>
      </c>
      <c r="AP27" s="115">
        <v>10539151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133</v>
      </c>
      <c r="P28" s="111">
        <v>136</v>
      </c>
      <c r="Q28" s="111">
        <v>76283497</v>
      </c>
      <c r="R28" s="46">
        <f t="shared" si="5"/>
        <v>5909</v>
      </c>
      <c r="S28" s="47">
        <f t="shared" si="6"/>
        <v>141.816</v>
      </c>
      <c r="T28" s="47">
        <f t="shared" si="7"/>
        <v>5.9089999999999998</v>
      </c>
      <c r="U28" s="112">
        <v>3.6</v>
      </c>
      <c r="V28" s="112">
        <f t="shared" si="1"/>
        <v>3.6</v>
      </c>
      <c r="W28" s="113" t="s">
        <v>130</v>
      </c>
      <c r="X28" s="115">
        <v>0</v>
      </c>
      <c r="Y28" s="115">
        <v>1046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45241292</v>
      </c>
      <c r="AH28" s="49">
        <f t="shared" si="9"/>
        <v>1344</v>
      </c>
      <c r="AI28" s="50">
        <f t="shared" si="8"/>
        <v>227.44965307158571</v>
      </c>
      <c r="AJ28" s="98">
        <v>0</v>
      </c>
      <c r="AK28" s="98">
        <v>1</v>
      </c>
      <c r="AL28" s="98">
        <v>1</v>
      </c>
      <c r="AM28" s="98">
        <v>1</v>
      </c>
      <c r="AN28" s="98">
        <v>1</v>
      </c>
      <c r="AO28" s="98">
        <v>0</v>
      </c>
      <c r="AP28" s="115">
        <v>10539151</v>
      </c>
      <c r="AQ28" s="115">
        <f t="shared" si="2"/>
        <v>0</v>
      </c>
      <c r="AR28" s="53">
        <v>0.9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133</v>
      </c>
      <c r="P29" s="111">
        <v>140</v>
      </c>
      <c r="Q29" s="111">
        <v>76289387</v>
      </c>
      <c r="R29" s="46">
        <f t="shared" si="5"/>
        <v>5890</v>
      </c>
      <c r="S29" s="47">
        <f t="shared" si="6"/>
        <v>141.36000000000001</v>
      </c>
      <c r="T29" s="47">
        <f t="shared" si="7"/>
        <v>5.89</v>
      </c>
      <c r="U29" s="112">
        <v>3.2</v>
      </c>
      <c r="V29" s="112">
        <f t="shared" si="1"/>
        <v>3.2</v>
      </c>
      <c r="W29" s="113" t="s">
        <v>130</v>
      </c>
      <c r="X29" s="115">
        <v>0</v>
      </c>
      <c r="Y29" s="115">
        <v>1036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45242636</v>
      </c>
      <c r="AH29" s="49">
        <f t="shared" si="9"/>
        <v>1344</v>
      </c>
      <c r="AI29" s="50">
        <f t="shared" si="8"/>
        <v>228.18336162988118</v>
      </c>
      <c r="AJ29" s="98">
        <v>0</v>
      </c>
      <c r="AK29" s="98">
        <v>1</v>
      </c>
      <c r="AL29" s="98">
        <v>1</v>
      </c>
      <c r="AM29" s="98">
        <v>1</v>
      </c>
      <c r="AN29" s="98">
        <v>1</v>
      </c>
      <c r="AO29" s="98">
        <v>0</v>
      </c>
      <c r="AP29" s="115">
        <v>10539151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4</v>
      </c>
      <c r="E30" s="41">
        <f t="shared" si="0"/>
        <v>2.8169014084507045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141</v>
      </c>
      <c r="P30" s="111">
        <v>139</v>
      </c>
      <c r="Q30" s="111">
        <v>76295119</v>
      </c>
      <c r="R30" s="46">
        <f t="shared" si="5"/>
        <v>5732</v>
      </c>
      <c r="S30" s="47">
        <f t="shared" si="6"/>
        <v>137.56800000000001</v>
      </c>
      <c r="T30" s="47">
        <f t="shared" si="7"/>
        <v>5.7320000000000002</v>
      </c>
      <c r="U30" s="112">
        <v>3.1</v>
      </c>
      <c r="V30" s="112">
        <f t="shared" si="1"/>
        <v>3.1</v>
      </c>
      <c r="W30" s="113" t="s">
        <v>130</v>
      </c>
      <c r="X30" s="115">
        <v>0</v>
      </c>
      <c r="Y30" s="115">
        <v>994</v>
      </c>
      <c r="Z30" s="115">
        <v>1187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45243964</v>
      </c>
      <c r="AH30" s="49">
        <f t="shared" si="9"/>
        <v>1328</v>
      </c>
      <c r="AI30" s="50">
        <f t="shared" si="8"/>
        <v>231.6817864619679</v>
      </c>
      <c r="AJ30" s="98">
        <v>0</v>
      </c>
      <c r="AK30" s="98">
        <v>1</v>
      </c>
      <c r="AL30" s="98">
        <v>1</v>
      </c>
      <c r="AM30" s="98">
        <v>1</v>
      </c>
      <c r="AN30" s="98">
        <v>1</v>
      </c>
      <c r="AO30" s="98">
        <v>0</v>
      </c>
      <c r="AP30" s="115">
        <v>10539151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7</v>
      </c>
      <c r="E31" s="41">
        <f t="shared" si="0"/>
        <v>4.9295774647887329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117</v>
      </c>
      <c r="P31" s="111">
        <v>128</v>
      </c>
      <c r="Q31" s="111">
        <v>76300569</v>
      </c>
      <c r="R31" s="46">
        <f t="shared" si="5"/>
        <v>5450</v>
      </c>
      <c r="S31" s="47">
        <f t="shared" si="6"/>
        <v>130.80000000000001</v>
      </c>
      <c r="T31" s="47">
        <f t="shared" si="7"/>
        <v>5.45</v>
      </c>
      <c r="U31" s="112">
        <v>2.6</v>
      </c>
      <c r="V31" s="112">
        <f t="shared" si="1"/>
        <v>2.6</v>
      </c>
      <c r="W31" s="113" t="s">
        <v>135</v>
      </c>
      <c r="X31" s="115">
        <v>0</v>
      </c>
      <c r="Y31" s="115">
        <v>1058</v>
      </c>
      <c r="Z31" s="115">
        <v>0</v>
      </c>
      <c r="AA31" s="115">
        <v>1185</v>
      </c>
      <c r="AB31" s="115">
        <v>1188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45245044</v>
      </c>
      <c r="AH31" s="49">
        <f t="shared" si="9"/>
        <v>1080</v>
      </c>
      <c r="AI31" s="50">
        <f t="shared" si="8"/>
        <v>198.16513761467888</v>
      </c>
      <c r="AJ31" s="98">
        <v>0</v>
      </c>
      <c r="AK31" s="98">
        <v>1</v>
      </c>
      <c r="AL31" s="98">
        <v>0</v>
      </c>
      <c r="AM31" s="98">
        <v>1</v>
      </c>
      <c r="AN31" s="98">
        <v>1</v>
      </c>
      <c r="AO31" s="98">
        <v>0</v>
      </c>
      <c r="AP31" s="115">
        <v>10539151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9</v>
      </c>
      <c r="E32" s="41">
        <f t="shared" si="0"/>
        <v>6.3380281690140849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117</v>
      </c>
      <c r="P32" s="111">
        <v>128</v>
      </c>
      <c r="Q32" s="111">
        <v>76306034</v>
      </c>
      <c r="R32" s="46">
        <f t="shared" si="5"/>
        <v>5465</v>
      </c>
      <c r="S32" s="47">
        <f t="shared" si="6"/>
        <v>131.16</v>
      </c>
      <c r="T32" s="47">
        <f t="shared" si="7"/>
        <v>5.4649999999999999</v>
      </c>
      <c r="U32" s="112">
        <v>2</v>
      </c>
      <c r="V32" s="112">
        <f t="shared" si="1"/>
        <v>2</v>
      </c>
      <c r="W32" s="113" t="s">
        <v>135</v>
      </c>
      <c r="X32" s="115">
        <v>0</v>
      </c>
      <c r="Y32" s="115">
        <v>1058</v>
      </c>
      <c r="Z32" s="115">
        <v>0</v>
      </c>
      <c r="AA32" s="115">
        <v>1185</v>
      </c>
      <c r="AB32" s="115">
        <v>1188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45246116</v>
      </c>
      <c r="AH32" s="49">
        <f t="shared" si="9"/>
        <v>1072</v>
      </c>
      <c r="AI32" s="50">
        <f t="shared" si="8"/>
        <v>196.15736505032024</v>
      </c>
      <c r="AJ32" s="98">
        <v>0</v>
      </c>
      <c r="AK32" s="98">
        <v>1</v>
      </c>
      <c r="AL32" s="98">
        <v>0</v>
      </c>
      <c r="AM32" s="98">
        <v>1</v>
      </c>
      <c r="AN32" s="98">
        <v>1</v>
      </c>
      <c r="AO32" s="98">
        <v>0</v>
      </c>
      <c r="AP32" s="115">
        <v>10539151</v>
      </c>
      <c r="AQ32" s="115">
        <f t="shared" si="2"/>
        <v>0</v>
      </c>
      <c r="AR32" s="53">
        <v>0.81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5</v>
      </c>
      <c r="E33" s="41">
        <f t="shared" si="0"/>
        <v>3.5211267605633805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135</v>
      </c>
      <c r="P33" s="111">
        <v>108</v>
      </c>
      <c r="Q33" s="111">
        <v>76310618</v>
      </c>
      <c r="R33" s="46">
        <f t="shared" si="5"/>
        <v>4584</v>
      </c>
      <c r="S33" s="47">
        <f t="shared" si="6"/>
        <v>110.01600000000001</v>
      </c>
      <c r="T33" s="47">
        <f t="shared" si="7"/>
        <v>4.5839999999999996</v>
      </c>
      <c r="U33" s="112">
        <v>2.6</v>
      </c>
      <c r="V33" s="112">
        <f t="shared" si="1"/>
        <v>2.6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1127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45247000</v>
      </c>
      <c r="AH33" s="49">
        <f t="shared" si="9"/>
        <v>884</v>
      </c>
      <c r="AI33" s="50">
        <f t="shared" si="8"/>
        <v>192.84467713787086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0.45</v>
      </c>
      <c r="AP33" s="115">
        <v>10539900</v>
      </c>
      <c r="AQ33" s="115">
        <f t="shared" si="2"/>
        <v>749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7</v>
      </c>
      <c r="E34" s="41">
        <f t="shared" si="0"/>
        <v>4.9295774647887329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137</v>
      </c>
      <c r="P34" s="111">
        <v>131</v>
      </c>
      <c r="Q34" s="111">
        <v>76314846</v>
      </c>
      <c r="R34" s="46">
        <f t="shared" si="5"/>
        <v>4228</v>
      </c>
      <c r="S34" s="47">
        <f t="shared" si="6"/>
        <v>101.47199999999999</v>
      </c>
      <c r="T34" s="47">
        <f t="shared" si="7"/>
        <v>4.2279999999999998</v>
      </c>
      <c r="U34" s="112">
        <v>3.9</v>
      </c>
      <c r="V34" s="112">
        <f t="shared" si="1"/>
        <v>3.9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1047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45247772</v>
      </c>
      <c r="AH34" s="49">
        <f t="shared" si="9"/>
        <v>772</v>
      </c>
      <c r="AI34" s="50">
        <f t="shared" si="8"/>
        <v>182.59224219489121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0.45</v>
      </c>
      <c r="AP34" s="115">
        <v>10541063</v>
      </c>
      <c r="AQ34" s="115">
        <f t="shared" si="2"/>
        <v>1163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128679</v>
      </c>
      <c r="S35" s="65">
        <f>AVERAGE(S11:S34)</f>
        <v>128.679</v>
      </c>
      <c r="T35" s="65">
        <f>SUM(T11:T34)</f>
        <v>128.679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27256</v>
      </c>
      <c r="AH35" s="67">
        <f>SUM(AH11:AH34)</f>
        <v>27256</v>
      </c>
      <c r="AI35" s="68">
        <f>$AH$35/$T35</f>
        <v>211.81389348689373</v>
      </c>
      <c r="AJ35" s="98"/>
      <c r="AK35" s="98"/>
      <c r="AL35" s="98"/>
      <c r="AM35" s="98"/>
      <c r="AN35" s="98"/>
      <c r="AO35" s="69"/>
      <c r="AP35" s="70">
        <f>AP34-AP10</f>
        <v>6818</v>
      </c>
      <c r="AQ35" s="71">
        <f>SUM(AQ11:AQ34)</f>
        <v>6818</v>
      </c>
      <c r="AR35" s="72">
        <f>AVERAGE(AR11:AR34)</f>
        <v>1.0483333333333336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206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216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267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206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206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145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264</v>
      </c>
      <c r="C45" s="134"/>
      <c r="D45" s="135"/>
      <c r="E45" s="134"/>
      <c r="F45" s="134"/>
      <c r="G45" s="134"/>
      <c r="H45" s="134"/>
      <c r="I45" s="134"/>
      <c r="J45" s="136"/>
      <c r="K45" s="136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265" t="s">
        <v>268</v>
      </c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206" t="s">
        <v>138</v>
      </c>
      <c r="C47" s="124"/>
      <c r="D47" s="125"/>
      <c r="E47" s="124"/>
      <c r="F47" s="124"/>
      <c r="G47" s="124"/>
      <c r="H47" s="124"/>
      <c r="I47" s="124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206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181</v>
      </c>
      <c r="C49" s="202"/>
      <c r="D49" s="128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206" t="s">
        <v>141</v>
      </c>
      <c r="C50" s="202"/>
      <c r="D50" s="128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266</v>
      </c>
      <c r="C51" s="124"/>
      <c r="D51" s="125"/>
      <c r="E51" s="124"/>
      <c r="F51" s="124"/>
      <c r="G51" s="124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206" t="s">
        <v>143</v>
      </c>
      <c r="C52" s="124"/>
      <c r="D52" s="125"/>
      <c r="E52" s="124"/>
      <c r="F52" s="124"/>
      <c r="G52" s="124"/>
      <c r="H52" s="124"/>
      <c r="I52" s="124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213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212" t="s">
        <v>269</v>
      </c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212" t="s">
        <v>270</v>
      </c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212" t="s">
        <v>271</v>
      </c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212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212"/>
      <c r="C58" s="202"/>
      <c r="D58" s="128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2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49"/>
      <c r="C59" s="202"/>
      <c r="D59" s="128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A60" s="102"/>
      <c r="B60" s="206"/>
      <c r="C60" s="150"/>
      <c r="D60" s="117"/>
      <c r="E60" s="150"/>
      <c r="F60" s="150"/>
      <c r="G60" s="105"/>
      <c r="H60" s="105"/>
      <c r="I60" s="105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20"/>
      <c r="U60" s="122"/>
      <c r="V60" s="79"/>
      <c r="AS60" s="97"/>
      <c r="AT60" s="97"/>
      <c r="AU60" s="97"/>
      <c r="AV60" s="97"/>
      <c r="AW60" s="97"/>
      <c r="AX60" s="97"/>
      <c r="AY60" s="97"/>
    </row>
    <row r="61" spans="1:51" x14ac:dyDescent="0.25">
      <c r="A61" s="102"/>
      <c r="B61" s="149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8"/>
      <c r="U61" s="79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O62" s="12"/>
      <c r="P62" s="99"/>
      <c r="Q62" s="9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R65" s="99"/>
      <c r="S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R66" s="99"/>
      <c r="S66" s="99"/>
      <c r="T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T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99"/>
      <c r="Q69" s="99"/>
      <c r="R69" s="99"/>
      <c r="S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12"/>
      <c r="P70" s="99"/>
      <c r="Q70" s="99"/>
      <c r="R70" s="99"/>
      <c r="S70" s="99"/>
      <c r="T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12"/>
      <c r="P71" s="99"/>
      <c r="Q71" s="99"/>
      <c r="R71" s="99"/>
      <c r="S71" s="99"/>
      <c r="T71" s="99"/>
      <c r="U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T72" s="99"/>
      <c r="U72" s="99"/>
      <c r="AS72" s="97"/>
      <c r="AT72" s="97"/>
      <c r="AU72" s="97"/>
      <c r="AV72" s="97"/>
      <c r="AW72" s="97"/>
      <c r="AX72" s="97"/>
      <c r="AY72" s="97"/>
    </row>
    <row r="84" spans="45:51" x14ac:dyDescent="0.25">
      <c r="AS84" s="97"/>
      <c r="AT84" s="97"/>
      <c r="AU84" s="97"/>
      <c r="AV84" s="97"/>
      <c r="AW84" s="97"/>
      <c r="AX84" s="97"/>
      <c r="AY84" s="97"/>
    </row>
  </sheetData>
  <protectedRanges>
    <protectedRange sqref="S60:T61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59" name="Range2_2_1_10_1_1_1_2"/>
    <protectedRange sqref="N60:R61" name="Range2_12_1_6_1_1"/>
    <protectedRange sqref="L60:M61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0:K61" name="Range2_2_12_1_4_1_1_1_1_1_1_1_1_1_1_1_1_1_1_1"/>
    <protectedRange sqref="I60:I61" name="Range2_2_12_1_7_1_1_2_2_1_2"/>
    <protectedRange sqref="F60:H61" name="Range2_2_12_1_3_1_2_1_1_1_1_2_1_1_1_1_1_1_1_1_1_1_1"/>
    <protectedRange sqref="E60:E61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8:U58 F59:G59" name="Range2_12_5_1_1_1_2_2_1_1_1_1_1_1_1_1_1_1_1_2_1_1_1_2_1_1_1_1_1_1_1_1_1_1_1_1_1_1_1_1_2_1_1_1_1_1_1_1_1_1_2_1_1_3_1_1_1_3_1_1_1_1_1_1_1_1_1_1_1_1_1_1_1_1_1_1_1_1_1_1_2_1_1_1_1_1_1_1_1_1_1_1_2_2_1_2_1_1_1_1_1_1_1_1_1_1_1_1_1"/>
    <protectedRange sqref="S51:T57" name="Range2_12_5_1_1_2_1_1_1_2_1_1_1_1_1_1_1_1_1_1_1_1_1"/>
    <protectedRange sqref="N51:R57" name="Range2_12_1_6_1_1_2_1_1_1_2_1_1_1_1_1_1_1_1_1_1_1_1_1"/>
    <protectedRange sqref="L51:M57" name="Range2_2_12_1_7_1_1_3_1_1_1_2_1_1_1_1_1_1_1_1_1_1_1_1_1"/>
    <protectedRange sqref="J51:K57" name="Range2_2_12_1_4_1_1_1_1_1_1_1_1_1_1_1_1_1_1_1_2_1_1_1_2_1_1_1_1_1_1_1_1_1_1_1_1_1"/>
    <protectedRange sqref="I51:I57" name="Range2_2_12_1_7_1_1_2_2_1_2_2_1_1_1_2_1_1_1_1_1_1_1_1_1_1_1_1_1"/>
    <protectedRange sqref="G51:H57" name="Range2_2_12_1_3_1_2_1_1_1_1_2_1_1_1_1_1_1_1_1_1_1_1_2_1_1_1_2_1_1_1_1_1_1_1_1_1_1_1_1_1"/>
    <protectedRange sqref="F51:F57" name="Range2_2_12_1_3_1_2_1_1_1_1_2_1_1_1_1_1_1_1_1_1_1_1_2_2_1_1_2_1_1_1_1_1_1_1_1_1_1_1_1_1"/>
    <protectedRange sqref="E51:E57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F49:U49" name="Range2_12_5_1_1_1_2_2_1_1_1_1_1_1_1_1_1_1_1_2_1_1_1_2_1_1_1_1_1_1_1_1_1_1_1_1_1_1_1_1_2_1_1_1_1_1_1_1_1_1_2_1_1_3_1_1_1_3_1_1_1_1_1_1_1_1_1_1_1_1_1_1_1_1_1_1_1_1_1_1_2_1_1_1_1_1_1_1_1_1_1_1_2_2_1_1"/>
    <protectedRange sqref="S48:T48" name="Range2_12_5_1_1_2_1_1_1_1"/>
    <protectedRange sqref="N48:R48" name="Range2_12_1_6_1_1_2_1_1_1_1"/>
    <protectedRange sqref="L48:M48" name="Range2_2_12_1_7_1_1_3_1_1_1_1"/>
    <protectedRange sqref="J48:K48" name="Range2_2_12_1_4_1_1_1_1_1_1_1_1_1_1_1_1_1_1_1_2_1_1_1_1"/>
    <protectedRange sqref="I48" name="Range2_2_12_1_7_1_1_2_2_1_2_2_1_1_1_1"/>
    <protectedRange sqref="G48:H48" name="Range2_2_12_1_3_1_2_1_1_1_1_2_1_1_1_1_1_1_1_1_1_1_1_2_1_1_1_1"/>
    <protectedRange sqref="F48" name="Range2_2_12_1_3_1_2_1_1_1_1_2_1_1_1_1_1_1_1_1_1_1_1_2_2_1_1_1"/>
    <protectedRange sqref="E48" name="Range2_2_12_1_3_1_2_1_1_1_2_1_1_1_1_3_1_1_1_1_1_1_1_1_1_2_2_1_1_1"/>
    <protectedRange sqref="S47:T47" name="Range2_12_5_1_1_2_1_1_1_1_1_1"/>
    <protectedRange sqref="N47:R47" name="Range2_12_1_6_1_1_2_1_1_1_1_1_1"/>
    <protectedRange sqref="L47:M47" name="Range2_2_12_1_7_1_1_3_1_1_1_1_1_1"/>
    <protectedRange sqref="J47:K47" name="Range2_2_12_1_4_1_1_1_1_1_1_1_1_1_1_1_1_1_1_1_2_1_1_1_1_1_1"/>
    <protectedRange sqref="I47" name="Range2_2_12_1_7_1_1_2_2_1_2_2_1_1_1_1_1_1"/>
    <protectedRange sqref="G47:H47" name="Range2_2_12_1_3_1_2_1_1_1_1_2_1_1_1_1_1_1_1_1_1_1_1_2_1_1_1_1_1_1"/>
    <protectedRange sqref="F47" name="Range2_2_12_1_3_1_2_1_1_1_1_2_1_1_1_1_1_1_1_1_1_1_1_2_2_1_1_1_1_1"/>
    <protectedRange sqref="E47" name="Range2_2_12_1_3_1_2_1_1_1_2_1_1_1_1_3_1_1_1_1_1_1_1_1_1_2_2_1_1_1_1_1"/>
    <protectedRange sqref="B61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T43" name="Range2_12_5_1_1_2_1_1_1_1_1_1_1_1_1_1_1_1_1_1_1"/>
    <protectedRange sqref="S43" name="Range2_12_4_1_1_1_4_2_2_1_1_1_1_1_1_1_1_1_1_1_1_1_1_1"/>
    <protectedRange sqref="G43:H43" name="Range2_2_12_1_3_1_1_1_1_1_4_1_1_1_1_1_1_1_1_1_1_2_1_1_1_1_1_1_1_1_1_1_1"/>
    <protectedRange sqref="Q43:R43" name="Range2_12_1_6_1_1_1_1_2_1_1_1_1_1_1_1_1_1_2_1_1_1_1_1_1_1_1_1_1"/>
    <protectedRange sqref="N43:P43" name="Range2_12_1_2_3_1_1_1_1_2_1_1_1_1_1_1_1_1_1_2_1_1_1_1_1_1_1_1_1_1"/>
    <protectedRange sqref="I43:M43" name="Range2_2_12_1_4_3_1_1_1_1_2_1_1_1_1_1_1_1_1_1_2_1_1_1_1_1_1_1_1_1_1"/>
    <protectedRange sqref="F45:U45" name="Range2_12_5_1_1_1_2_2_1_1_1_1_1_1_1_1_1_1_1_2_1_1_1_2_1_1_1_1_1_1_1_1_1_1_1_1_1_1_1_1_2_1_1_1_1_1_1_1_1_1_2_1_1_3_1_1_1_3_1_1_1_1_1_1_1_1_1_1_1_1_1_1_1_1_1_1_1_1_1_1_2_1_1_1_1_1_1_1_1_1_1_1_2_2_1_1_1_1_1_1_1_1_1"/>
    <protectedRange sqref="S44:T44" name="Range2_12_5_1_1_2_1_1_1_1_1_2_1_1_1_1_1"/>
    <protectedRange sqref="N44:R44" name="Range2_12_1_6_1_1_2_1_1_1_1_1_2_1_1_1_1_1"/>
    <protectedRange sqref="L44:M44" name="Range2_2_12_1_7_1_1_3_1_1_1_1_1_2_1_1_1_1_1"/>
    <protectedRange sqref="J44:K44" name="Range2_2_12_1_4_1_1_1_1_1_1_1_1_1_1_1_1_1_1_1_2_1_1_1_1_1_2_1_1_1_1_1"/>
    <protectedRange sqref="I44" name="Range2_2_12_1_7_1_1_2_2_1_2_2_1_1_1_1_1_2_1_1_1_1_1"/>
    <protectedRange sqref="G44:H44" name="Range2_2_12_1_3_1_2_1_1_1_1_2_1_1_1_1_1_1_1_1_1_1_1_2_1_1_1_1_1_2_1_1_1_1_1"/>
    <protectedRange sqref="F44" name="Range2_2_12_1_3_1_2_1_1_1_1_2_1_1_1_1_1_1_1_1_1_1_1_2_2_1_1_1_1_2_1_1_1_1_1"/>
    <protectedRange sqref="E44" name="Range2_2_12_1_3_1_2_1_1_1_2_1_1_1_1_3_1_1_1_1_1_1_1_1_1_2_2_1_1_1_1_2_1_1_1_1_1"/>
    <protectedRange sqref="B43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T46" name="Range2_12_5_1_1_2_2_1_1_1_1_1_1_1_1_1_1_1_1_2_1_1_1_1_1_1_1_1_1_1_1_1_1_1_1_1"/>
    <protectedRange sqref="S46" name="Range2_12_4_1_1_1_4_2_2_2_2_1_1_1_1_1_1_1_1_1_1_1_2_1_1_1_1_1_1_1_1_1_1_1_1_1_1_1_1"/>
    <protectedRange sqref="Q46:R46" name="Range2_12_1_6_1_1_1_2_3_2_1_1_3_1_1_1_1_1_1_1_1_1_1_1_1_1_2_1_1_1_1_1_1_1_1_1_1_1_1_1_1_1_1"/>
    <protectedRange sqref="N46:P46" name="Range2_12_1_2_3_1_1_1_2_3_2_1_1_3_1_1_1_1_1_1_1_1_1_1_1_1_1_2_1_1_1_1_1_1_1_1_1_1_1_1_1_1_1_1"/>
    <protectedRange sqref="K46:M46" name="Range2_2_12_1_4_3_1_1_1_3_3_2_1_1_3_1_1_1_1_1_1_1_1_1_1_1_1_1_2_1_1_1_1_1_1_1_1_1_1_1_1_1_1_1_1"/>
    <protectedRange sqref="J46" name="Range2_2_12_1_4_3_1_1_1_3_2_1_2_2_1_1_1_1_1_1_1_1_1_1_1_1_1_2_1_1_1_1_1_1_1_1_1_1_1_1_1_1_1_1"/>
    <protectedRange sqref="E46:H46" name="Range2_2_12_1_3_1_2_1_1_1_1_2_1_1_1_1_1_1_1_1_1_1_2_1_1_1_1_1_1_1_1_2_1_1_1_1_1_1_1_1_1_1_1_1_1_1_1_1"/>
    <protectedRange sqref="D46" name="Range2_2_12_1_3_1_2_1_1_1_2_1_2_3_1_1_1_1_1_1_2_1_1_1_1_1_1_1_1_1_1_2_1_1_1_1_1_1_1_1_1_1_1_1_1_1_1_1"/>
    <protectedRange sqref="I46" name="Range2_2_12_1_4_2_1_1_1_4_1_2_1_1_1_2_2_1_1_1_1_1_1_1_1_1_1_1_1_1_1_2_1_1_1_1_1_1_1_1_1_1_1_1_1_1_1_1"/>
    <protectedRange sqref="B46" name="Range2_12_5_1_1_1_2_2_1_1_1_1_1_1_1_1_1_1_1_2_1_1_1_2_1_1_1_2_1_1_1_3_1_1_1_1_1_1_1_1_1_1_1_1_1_1_1_1_1_1_1_1_1_1_1_1_1_1_1_1_1_1_1_1_1_1_1_1_1_1_1_1_1_1_1_1_1_1_1_1_1_1_1_1_1_1_1_1_1_1_2_1_1_1_1_1_1_1_1_1_1_1_1_1_1_1_2_1_1_1_1_1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3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2"/>
    <protectedRange sqref="B54" name="Range2_12_5_1_1_1_2_1_1_1_1_1_1_1_1_1_1_1_2_1_2_1_1_1_1_1_1_1_1_1_2_1_1_1_1_1_1_1_1_1_1_1_1_1_1_1_1_1_1_1_1_1_1_1_1_1_1_1_1_1_1_1_1_1_1_1_1_1_1_1_1_1_1_1_2_1_1_1_1_1_1_1_1_1_2_1_2_1_1_1_1_1_2_1_1_1_1_1_1_1_1_2_1_1_1_1_1"/>
    <protectedRange sqref="B55" name="Range2_12_5_1_1_1_1_1_2_1_1_1_1_1_1_1_1_1_1_1_1_1_1_1_1_1_1_1_1_2_1_1_1_1_1_1_1_1_1_1_1_1_1_3_1_1_1_2_1_1_1_1_1_1_1_1_1_1_1_1_2_1_1_1_1_1_1_1_1_1_1_1_1_1_1_1_1_1_1_1_1_1_1_1_1_1_1_1_1_3_1_2_1_1_1_2_2_1"/>
    <protectedRange sqref="B56" name="Range2_12_5_1_1_1_2_2_1_1_1_1_1_1_1_1_1_1_1_2_1_1_1_1_1_1_1_1_1_3_1_3_1_2_1_1_1_1_1_1_1_1_1_1_1_1_1_2_1_1_1_1_1_2_1_1_1_1_1_1_1_1_2_1_1_3_1_1_1_2_1_1_1_1_1_1_1_1_1_1_1_1_1_1_1_1_1_2_1_1_1_1_1_1_1_1_1_1_1_1_1_1_1_1_1_1_1_2_3_1_2_1_1_1_2_2_1_1"/>
    <protectedRange sqref="B57" name="Range2_12_5_1_1_1_1_1_2_1_1_2_1_1_1_1_1_1_1_1_1_1_1_1_1_1_1_1_1_2_1_1_1_1_1_1_1_1_1_1_1_1_1_1_3_1_1_1_2_1_1_1_1_1_1_1_1_1_2_1_1_1_1_1_1_1_1_1_1_1_1_1_1_1_1_1_1_1_1_1_1_1_1_1_1_2_1_1_1_2_2_1_1"/>
    <protectedRange sqref="B58" name="Range2_12_5_1_1_1_2_2_1_1_1_1_1_1_1_1_1_1_1_2_1_1_1_2_1_1_1_1_1_1_1_1_1_1_1_1_1_1_1_1_2_1_1_1_1_1_1_1_1_1_2_1_1_3_1_1_1_3_1_1_1_1_1_1_1_1_1_1_1_1_1_1_1_1_1_1_1_1_1_1_2_1_1_1_1_1_1_1_1_1_2_2_1_1_1_2_2_1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AC11:AE34 X11:Y34 AA11:AA34">
    <cfRule type="containsText" dxfId="81" priority="28" operator="containsText" text="N/A">
      <formula>NOT(ISERROR(SEARCH("N/A",X11)))</formula>
    </cfRule>
    <cfRule type="cellIs" dxfId="80" priority="41" operator="equal">
      <formula>0</formula>
    </cfRule>
  </conditionalFormatting>
  <conditionalFormatting sqref="AC11:AE34 X11:Y34 AA11:AA34">
    <cfRule type="cellIs" dxfId="79" priority="40" operator="greaterThanOrEqual">
      <formula>1185</formula>
    </cfRule>
  </conditionalFormatting>
  <conditionalFormatting sqref="AC11:AE34 X11:Y34 AA11:AA34">
    <cfRule type="cellIs" dxfId="78" priority="39" operator="between">
      <formula>0.1</formula>
      <formula>1184</formula>
    </cfRule>
  </conditionalFormatting>
  <conditionalFormatting sqref="X8">
    <cfRule type="cellIs" dxfId="77" priority="38" operator="equal">
      <formula>0</formula>
    </cfRule>
  </conditionalFormatting>
  <conditionalFormatting sqref="X8">
    <cfRule type="cellIs" dxfId="76" priority="37" operator="greaterThan">
      <formula>1179</formula>
    </cfRule>
  </conditionalFormatting>
  <conditionalFormatting sqref="X8">
    <cfRule type="cellIs" dxfId="75" priority="36" operator="greaterThan">
      <formula>99</formula>
    </cfRule>
  </conditionalFormatting>
  <conditionalFormatting sqref="X8">
    <cfRule type="cellIs" dxfId="74" priority="35" operator="greaterThan">
      <formula>0.99</formula>
    </cfRule>
  </conditionalFormatting>
  <conditionalFormatting sqref="AB8">
    <cfRule type="cellIs" dxfId="73" priority="34" operator="equal">
      <formula>0</formula>
    </cfRule>
  </conditionalFormatting>
  <conditionalFormatting sqref="AB8">
    <cfRule type="cellIs" dxfId="72" priority="33" operator="greaterThan">
      <formula>1179</formula>
    </cfRule>
  </conditionalFormatting>
  <conditionalFormatting sqref="AB8">
    <cfRule type="cellIs" dxfId="71" priority="32" operator="greaterThan">
      <formula>99</formula>
    </cfRule>
  </conditionalFormatting>
  <conditionalFormatting sqref="AB8">
    <cfRule type="cellIs" dxfId="70" priority="31" operator="greaterThan">
      <formula>0.99</formula>
    </cfRule>
  </conditionalFormatting>
  <conditionalFormatting sqref="AH11:AH31">
    <cfRule type="cellIs" dxfId="69" priority="29" operator="greaterThan">
      <formula>$AH$8</formula>
    </cfRule>
    <cfRule type="cellIs" dxfId="68" priority="30" operator="greaterThan">
      <formula>$AH$8</formula>
    </cfRule>
  </conditionalFormatting>
  <conditionalFormatting sqref="AB11:AB34">
    <cfRule type="containsText" dxfId="67" priority="24" operator="containsText" text="N/A">
      <formula>NOT(ISERROR(SEARCH("N/A",AB11)))</formula>
    </cfRule>
    <cfRule type="cellIs" dxfId="66" priority="27" operator="equal">
      <formula>0</formula>
    </cfRule>
  </conditionalFormatting>
  <conditionalFormatting sqref="AB11:AB34">
    <cfRule type="cellIs" dxfId="65" priority="26" operator="greaterThanOrEqual">
      <formula>1185</formula>
    </cfRule>
  </conditionalFormatting>
  <conditionalFormatting sqref="AB11:AB34">
    <cfRule type="cellIs" dxfId="64" priority="25" operator="between">
      <formula>0.1</formula>
      <formula>1184</formula>
    </cfRule>
  </conditionalFormatting>
  <conditionalFormatting sqref="AN11:AN35 AO11:AO34">
    <cfRule type="cellIs" dxfId="63" priority="23" operator="equal">
      <formula>0</formula>
    </cfRule>
  </conditionalFormatting>
  <conditionalFormatting sqref="AN11:AN35 AO11:AO34">
    <cfRule type="cellIs" dxfId="62" priority="22" operator="greaterThan">
      <formula>1179</formula>
    </cfRule>
  </conditionalFormatting>
  <conditionalFormatting sqref="AN11:AN35 AO11:AO34">
    <cfRule type="cellIs" dxfId="61" priority="21" operator="greaterThan">
      <formula>99</formula>
    </cfRule>
  </conditionalFormatting>
  <conditionalFormatting sqref="AN11:AN35 AO11:AO34">
    <cfRule type="cellIs" dxfId="60" priority="20" operator="greaterThan">
      <formula>0.99</formula>
    </cfRule>
  </conditionalFormatting>
  <conditionalFormatting sqref="AQ11:AQ34">
    <cfRule type="cellIs" dxfId="59" priority="19" operator="equal">
      <formula>0</formula>
    </cfRule>
  </conditionalFormatting>
  <conditionalFormatting sqref="AQ11:AQ34">
    <cfRule type="cellIs" dxfId="58" priority="18" operator="greaterThan">
      <formula>1179</formula>
    </cfRule>
  </conditionalFormatting>
  <conditionalFormatting sqref="AQ11:AQ34">
    <cfRule type="cellIs" dxfId="57" priority="17" operator="greaterThan">
      <formula>99</formula>
    </cfRule>
  </conditionalFormatting>
  <conditionalFormatting sqref="AQ11:AQ34">
    <cfRule type="cellIs" dxfId="56" priority="16" operator="greaterThan">
      <formula>0.99</formula>
    </cfRule>
  </conditionalFormatting>
  <conditionalFormatting sqref="Z11:Z34">
    <cfRule type="containsText" dxfId="55" priority="12" operator="containsText" text="N/A">
      <formula>NOT(ISERROR(SEARCH("N/A",Z11)))</formula>
    </cfRule>
    <cfRule type="cellIs" dxfId="54" priority="15" operator="equal">
      <formula>0</formula>
    </cfRule>
  </conditionalFormatting>
  <conditionalFormatting sqref="Z11:Z34">
    <cfRule type="cellIs" dxfId="53" priority="14" operator="greaterThanOrEqual">
      <formula>1185</formula>
    </cfRule>
  </conditionalFormatting>
  <conditionalFormatting sqref="Z11:Z34">
    <cfRule type="cellIs" dxfId="52" priority="13" operator="between">
      <formula>0.1</formula>
      <formula>1184</formula>
    </cfRule>
  </conditionalFormatting>
  <conditionalFormatting sqref="AJ11:AN35">
    <cfRule type="cellIs" dxfId="51" priority="11" operator="equal">
      <formula>0</formula>
    </cfRule>
  </conditionalFormatting>
  <conditionalFormatting sqref="AJ11:AN35">
    <cfRule type="cellIs" dxfId="50" priority="10" operator="greaterThan">
      <formula>1179</formula>
    </cfRule>
  </conditionalFormatting>
  <conditionalFormatting sqref="AJ11:AN35">
    <cfRule type="cellIs" dxfId="49" priority="9" operator="greaterThan">
      <formula>99</formula>
    </cfRule>
  </conditionalFormatting>
  <conditionalFormatting sqref="AJ11:AN35">
    <cfRule type="cellIs" dxfId="48" priority="8" operator="greaterThan">
      <formula>0.99</formula>
    </cfRule>
  </conditionalFormatting>
  <conditionalFormatting sqref="AP11:AP34">
    <cfRule type="cellIs" dxfId="47" priority="7" operator="equal">
      <formula>0</formula>
    </cfRule>
  </conditionalFormatting>
  <conditionalFormatting sqref="AP11:AP34">
    <cfRule type="cellIs" dxfId="46" priority="6" operator="greaterThan">
      <formula>1179</formula>
    </cfRule>
  </conditionalFormatting>
  <conditionalFormatting sqref="AP11:AP34">
    <cfRule type="cellIs" dxfId="45" priority="5" operator="greaterThan">
      <formula>99</formula>
    </cfRule>
  </conditionalFormatting>
  <conditionalFormatting sqref="AP11:AP34">
    <cfRule type="cellIs" dxfId="44" priority="4" operator="greaterThan">
      <formula>0.99</formula>
    </cfRule>
  </conditionalFormatting>
  <conditionalFormatting sqref="AH32:AH34">
    <cfRule type="cellIs" dxfId="43" priority="2" operator="greaterThan">
      <formula>$AH$8</formula>
    </cfRule>
    <cfRule type="cellIs" dxfId="42" priority="3" operator="greaterThan">
      <formula>$AH$8</formula>
    </cfRule>
  </conditionalFormatting>
  <conditionalFormatting sqref="AI11:AI34">
    <cfRule type="cellIs" dxfId="41" priority="1" operator="greaterThan">
      <formula>$AI$8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7"/>
  <sheetViews>
    <sheetView tabSelected="1" zoomScaleNormal="100" workbookViewId="0">
      <selection activeCell="A34" sqref="A34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128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126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208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211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211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42460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25224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209" t="s">
        <v>51</v>
      </c>
      <c r="V9" s="209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207" t="s">
        <v>55</v>
      </c>
      <c r="AG9" s="207" t="s">
        <v>56</v>
      </c>
      <c r="AH9" s="247" t="s">
        <v>57</v>
      </c>
      <c r="AI9" s="262" t="s">
        <v>58</v>
      </c>
      <c r="AJ9" s="209" t="s">
        <v>59</v>
      </c>
      <c r="AK9" s="209" t="s">
        <v>60</v>
      </c>
      <c r="AL9" s="209" t="s">
        <v>61</v>
      </c>
      <c r="AM9" s="209" t="s">
        <v>62</v>
      </c>
      <c r="AN9" s="209" t="s">
        <v>63</v>
      </c>
      <c r="AO9" s="209" t="s">
        <v>64</v>
      </c>
      <c r="AP9" s="209" t="s">
        <v>65</v>
      </c>
      <c r="AQ9" s="245" t="s">
        <v>66</v>
      </c>
      <c r="AR9" s="209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209" t="s">
        <v>72</v>
      </c>
      <c r="C10" s="209" t="s">
        <v>73</v>
      </c>
      <c r="D10" s="209" t="s">
        <v>74</v>
      </c>
      <c r="E10" s="209" t="s">
        <v>75</v>
      </c>
      <c r="F10" s="209" t="s">
        <v>74</v>
      </c>
      <c r="G10" s="209" t="s">
        <v>75</v>
      </c>
      <c r="H10" s="241"/>
      <c r="I10" s="209" t="s">
        <v>75</v>
      </c>
      <c r="J10" s="209" t="s">
        <v>75</v>
      </c>
      <c r="K10" s="209" t="s">
        <v>75</v>
      </c>
      <c r="L10" s="28" t="s">
        <v>29</v>
      </c>
      <c r="M10" s="244"/>
      <c r="N10" s="28" t="s">
        <v>29</v>
      </c>
      <c r="O10" s="246"/>
      <c r="P10" s="246"/>
      <c r="Q10" s="1">
        <f>'MAR 30'!Q34</f>
        <v>76314846</v>
      </c>
      <c r="R10" s="255"/>
      <c r="S10" s="256"/>
      <c r="T10" s="257"/>
      <c r="U10" s="209" t="s">
        <v>75</v>
      </c>
      <c r="V10" s="209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30'!$AG$34</f>
        <v>45247772</v>
      </c>
      <c r="AH10" s="247"/>
      <c r="AI10" s="263"/>
      <c r="AJ10" s="209" t="s">
        <v>84</v>
      </c>
      <c r="AK10" s="209" t="s">
        <v>84</v>
      </c>
      <c r="AL10" s="209" t="s">
        <v>84</v>
      </c>
      <c r="AM10" s="209" t="s">
        <v>84</v>
      </c>
      <c r="AN10" s="209" t="s">
        <v>84</v>
      </c>
      <c r="AO10" s="209" t="s">
        <v>84</v>
      </c>
      <c r="AP10" s="1">
        <f>'MAR 30'!$AP$34</f>
        <v>10541063</v>
      </c>
      <c r="AQ10" s="246"/>
      <c r="AR10" s="210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8</v>
      </c>
      <c r="E11" s="41">
        <f t="shared" ref="E11:E34" si="0">D11/1.42</f>
        <v>5.6338028169014089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134</v>
      </c>
      <c r="P11" s="111">
        <v>101</v>
      </c>
      <c r="Q11" s="111">
        <v>76318985</v>
      </c>
      <c r="R11" s="46">
        <f>IF(ISBLANK(Q11),"-",Q11-Q10)</f>
        <v>4139</v>
      </c>
      <c r="S11" s="47">
        <f>R11*24/1000</f>
        <v>99.335999999999999</v>
      </c>
      <c r="T11" s="47">
        <f>R11/1000</f>
        <v>4.1390000000000002</v>
      </c>
      <c r="U11" s="112">
        <v>5</v>
      </c>
      <c r="V11" s="112">
        <f t="shared" ref="V11:V34" si="1">U11</f>
        <v>5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1037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45247772</v>
      </c>
      <c r="AH11" s="49">
        <f>IF(ISBLANK(AG11),"-",AG11-AG10)</f>
        <v>0</v>
      </c>
      <c r="AI11" s="50">
        <f>AH11/T11</f>
        <v>0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0.55000000000000004</v>
      </c>
      <c r="AP11" s="115">
        <v>10541890</v>
      </c>
      <c r="AQ11" s="115">
        <f t="shared" ref="AQ11:AQ34" si="2">AP11-AP10</f>
        <v>827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9</v>
      </c>
      <c r="E12" s="41">
        <f t="shared" si="0"/>
        <v>6.3380281690140849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132</v>
      </c>
      <c r="P12" s="111">
        <v>107</v>
      </c>
      <c r="Q12" s="111">
        <v>76323304</v>
      </c>
      <c r="R12" s="46">
        <f t="shared" ref="R12:R34" si="5">IF(ISBLANK(Q12),"-",Q12-Q11)</f>
        <v>4319</v>
      </c>
      <c r="S12" s="47">
        <f t="shared" ref="S12:S34" si="6">R12*24/1000</f>
        <v>103.65600000000001</v>
      </c>
      <c r="T12" s="47">
        <f t="shared" ref="T12:T34" si="7">R12/1000</f>
        <v>4.319</v>
      </c>
      <c r="U12" s="112">
        <v>6.4</v>
      </c>
      <c r="V12" s="112">
        <f t="shared" si="1"/>
        <v>6.4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1017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45247772</v>
      </c>
      <c r="AH12" s="49">
        <f>IF(ISBLANK(AG12),"-",AG12-AG11)</f>
        <v>0</v>
      </c>
      <c r="AI12" s="50">
        <f t="shared" ref="AI12:AI34" si="8">AH12/T12</f>
        <v>0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0.55000000000000004</v>
      </c>
      <c r="AP12" s="115">
        <v>10543243</v>
      </c>
      <c r="AQ12" s="115">
        <f t="shared" si="2"/>
        <v>1353</v>
      </c>
      <c r="AR12" s="118">
        <v>1.1000000000000001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10</v>
      </c>
      <c r="E13" s="41">
        <f t="shared" si="0"/>
        <v>7.042253521126761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130</v>
      </c>
      <c r="P13" s="111">
        <v>100</v>
      </c>
      <c r="Q13" s="111">
        <v>76327218</v>
      </c>
      <c r="R13" s="46">
        <f t="shared" si="5"/>
        <v>3914</v>
      </c>
      <c r="S13" s="47">
        <f t="shared" si="6"/>
        <v>93.936000000000007</v>
      </c>
      <c r="T13" s="47">
        <f t="shared" si="7"/>
        <v>3.9140000000000001</v>
      </c>
      <c r="U13" s="112">
        <v>7.8</v>
      </c>
      <c r="V13" s="112">
        <f t="shared" si="1"/>
        <v>7.8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977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45248180</v>
      </c>
      <c r="AH13" s="49">
        <f>IF(ISBLANK(AG13),"-",AG13-AG12)</f>
        <v>408</v>
      </c>
      <c r="AI13" s="50">
        <f t="shared" si="8"/>
        <v>104.24118548799181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0.55000000000000004</v>
      </c>
      <c r="AP13" s="115">
        <v>10544498</v>
      </c>
      <c r="AQ13" s="115">
        <f t="shared" si="2"/>
        <v>1255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10</v>
      </c>
      <c r="E14" s="41">
        <f t="shared" si="0"/>
        <v>7.042253521126761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118</v>
      </c>
      <c r="P14" s="111">
        <v>92</v>
      </c>
      <c r="Q14" s="111">
        <v>76331244</v>
      </c>
      <c r="R14" s="46">
        <f t="shared" si="5"/>
        <v>4026</v>
      </c>
      <c r="S14" s="47">
        <f t="shared" si="6"/>
        <v>96.623999999999995</v>
      </c>
      <c r="T14" s="47">
        <f t="shared" si="7"/>
        <v>4.0259999999999998</v>
      </c>
      <c r="U14" s="112">
        <v>8.8000000000000007</v>
      </c>
      <c r="V14" s="112">
        <f t="shared" si="1"/>
        <v>8.8000000000000007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956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45248900</v>
      </c>
      <c r="AH14" s="49">
        <f t="shared" ref="AH14:AH34" si="9">IF(ISBLANK(AG14),"-",AG14-AG13)</f>
        <v>720</v>
      </c>
      <c r="AI14" s="50">
        <f t="shared" si="8"/>
        <v>178.83755588673623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0.55000000000000004</v>
      </c>
      <c r="AP14" s="115">
        <v>10545385</v>
      </c>
      <c r="AQ14" s="115">
        <f t="shared" si="2"/>
        <v>887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ht="14.25" customHeight="1" x14ac:dyDescent="0.25">
      <c r="B15" s="40">
        <v>2.1666666666666701</v>
      </c>
      <c r="C15" s="40">
        <v>0.20833333333333301</v>
      </c>
      <c r="D15" s="110">
        <v>10</v>
      </c>
      <c r="E15" s="41">
        <f t="shared" si="0"/>
        <v>7.042253521126761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117</v>
      </c>
      <c r="P15" s="111">
        <v>100</v>
      </c>
      <c r="Q15" s="111">
        <v>76335326</v>
      </c>
      <c r="R15" s="46">
        <f t="shared" si="5"/>
        <v>4082</v>
      </c>
      <c r="S15" s="47">
        <f t="shared" si="6"/>
        <v>97.968000000000004</v>
      </c>
      <c r="T15" s="47">
        <f t="shared" si="7"/>
        <v>4.0819999999999999</v>
      </c>
      <c r="U15" s="112">
        <v>9.3000000000000007</v>
      </c>
      <c r="V15" s="112">
        <f t="shared" si="1"/>
        <v>9.3000000000000007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976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45249608</v>
      </c>
      <c r="AH15" s="49">
        <f t="shared" si="9"/>
        <v>708</v>
      </c>
      <c r="AI15" s="50">
        <f t="shared" si="8"/>
        <v>173.44439000489956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0.55000000000000004</v>
      </c>
      <c r="AP15" s="115">
        <v>10545916</v>
      </c>
      <c r="AQ15" s="115">
        <f t="shared" si="2"/>
        <v>531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10</v>
      </c>
      <c r="E16" s="41">
        <f t="shared" si="0"/>
        <v>7.042253521126761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129</v>
      </c>
      <c r="P16" s="111">
        <v>127</v>
      </c>
      <c r="Q16" s="111">
        <v>76340239</v>
      </c>
      <c r="R16" s="46">
        <f t="shared" si="5"/>
        <v>4913</v>
      </c>
      <c r="S16" s="47">
        <f t="shared" si="6"/>
        <v>117.91200000000001</v>
      </c>
      <c r="T16" s="47">
        <f t="shared" si="7"/>
        <v>4.9130000000000003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1187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45250496</v>
      </c>
      <c r="AH16" s="49">
        <f t="shared" si="9"/>
        <v>888</v>
      </c>
      <c r="AI16" s="50">
        <f t="shared" si="8"/>
        <v>180.74496234479949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10545916</v>
      </c>
      <c r="AQ16" s="115">
        <v>0</v>
      </c>
      <c r="AR16" s="53">
        <v>1.18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134</v>
      </c>
      <c r="P17" s="111">
        <v>155</v>
      </c>
      <c r="Q17" s="111">
        <v>76346226</v>
      </c>
      <c r="R17" s="46">
        <f t="shared" si="5"/>
        <v>5987</v>
      </c>
      <c r="S17" s="47">
        <f t="shared" si="6"/>
        <v>143.68799999999999</v>
      </c>
      <c r="T17" s="47">
        <f t="shared" si="7"/>
        <v>5.9870000000000001</v>
      </c>
      <c r="U17" s="112">
        <v>9.3000000000000007</v>
      </c>
      <c r="V17" s="112">
        <f t="shared" si="1"/>
        <v>9.3000000000000007</v>
      </c>
      <c r="W17" s="113" t="s">
        <v>130</v>
      </c>
      <c r="X17" s="115">
        <v>0</v>
      </c>
      <c r="Y17" s="115">
        <v>1017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45251836</v>
      </c>
      <c r="AH17" s="49">
        <f t="shared" si="9"/>
        <v>1340</v>
      </c>
      <c r="AI17" s="50">
        <f t="shared" si="8"/>
        <v>223.81827292467011</v>
      </c>
      <c r="AJ17" s="98">
        <v>0</v>
      </c>
      <c r="AK17" s="98">
        <v>1</v>
      </c>
      <c r="AL17" s="98">
        <v>1</v>
      </c>
      <c r="AM17" s="98">
        <v>1</v>
      </c>
      <c r="AN17" s="98">
        <v>1</v>
      </c>
      <c r="AO17" s="98">
        <v>0</v>
      </c>
      <c r="AP17" s="115">
        <v>10545916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138</v>
      </c>
      <c r="P18" s="111">
        <v>149</v>
      </c>
      <c r="Q18" s="111">
        <v>76352359</v>
      </c>
      <c r="R18" s="46">
        <f t="shared" si="5"/>
        <v>6133</v>
      </c>
      <c r="S18" s="47">
        <f t="shared" si="6"/>
        <v>147.19200000000001</v>
      </c>
      <c r="T18" s="47">
        <f t="shared" si="7"/>
        <v>6.133</v>
      </c>
      <c r="U18" s="112">
        <v>8.8000000000000007</v>
      </c>
      <c r="V18" s="112">
        <f t="shared" si="1"/>
        <v>8.8000000000000007</v>
      </c>
      <c r="W18" s="113" t="s">
        <v>130</v>
      </c>
      <c r="X18" s="115">
        <v>0</v>
      </c>
      <c r="Y18" s="115">
        <v>1017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45253196</v>
      </c>
      <c r="AH18" s="49">
        <f t="shared" si="9"/>
        <v>1360</v>
      </c>
      <c r="AI18" s="50">
        <f t="shared" si="8"/>
        <v>221.75118212946356</v>
      </c>
      <c r="AJ18" s="98">
        <v>0</v>
      </c>
      <c r="AK18" s="98">
        <v>1</v>
      </c>
      <c r="AL18" s="98">
        <v>1</v>
      </c>
      <c r="AM18" s="98">
        <v>1</v>
      </c>
      <c r="AN18" s="98">
        <v>1</v>
      </c>
      <c r="AO18" s="98">
        <v>0</v>
      </c>
      <c r="AP18" s="115">
        <v>10545916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138</v>
      </c>
      <c r="P19" s="111">
        <v>154</v>
      </c>
      <c r="Q19" s="111">
        <v>76358441</v>
      </c>
      <c r="R19" s="46">
        <f t="shared" si="5"/>
        <v>6082</v>
      </c>
      <c r="S19" s="47">
        <f t="shared" si="6"/>
        <v>145.96799999999999</v>
      </c>
      <c r="T19" s="47">
        <f t="shared" si="7"/>
        <v>6.0819999999999999</v>
      </c>
      <c r="U19" s="112">
        <v>8.3000000000000007</v>
      </c>
      <c r="V19" s="112">
        <f t="shared" si="1"/>
        <v>8.3000000000000007</v>
      </c>
      <c r="W19" s="113" t="s">
        <v>130</v>
      </c>
      <c r="X19" s="115">
        <v>0</v>
      </c>
      <c r="Y19" s="115">
        <v>1017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45254556</v>
      </c>
      <c r="AH19" s="49">
        <f t="shared" si="9"/>
        <v>1360</v>
      </c>
      <c r="AI19" s="50">
        <f t="shared" si="8"/>
        <v>223.6106543900033</v>
      </c>
      <c r="AJ19" s="98">
        <v>0</v>
      </c>
      <c r="AK19" s="98">
        <v>1</v>
      </c>
      <c r="AL19" s="98">
        <v>1</v>
      </c>
      <c r="AM19" s="98">
        <v>1</v>
      </c>
      <c r="AN19" s="98">
        <v>1</v>
      </c>
      <c r="AO19" s="98">
        <v>0</v>
      </c>
      <c r="AP19" s="115">
        <v>10545916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7</v>
      </c>
      <c r="E20" s="41">
        <f t="shared" si="0"/>
        <v>4.9295774647887329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139</v>
      </c>
      <c r="P20" s="111">
        <v>146</v>
      </c>
      <c r="Q20" s="111">
        <v>76364604</v>
      </c>
      <c r="R20" s="46">
        <f t="shared" si="5"/>
        <v>6163</v>
      </c>
      <c r="S20" s="47">
        <f t="shared" si="6"/>
        <v>147.91200000000001</v>
      </c>
      <c r="T20" s="47">
        <f t="shared" si="7"/>
        <v>6.1630000000000003</v>
      </c>
      <c r="U20" s="112">
        <v>7.9</v>
      </c>
      <c r="V20" s="112">
        <f t="shared" si="1"/>
        <v>7.9</v>
      </c>
      <c r="W20" s="113" t="s">
        <v>130</v>
      </c>
      <c r="X20" s="115">
        <v>0</v>
      </c>
      <c r="Y20" s="115">
        <v>1017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45255924</v>
      </c>
      <c r="AH20" s="49">
        <f t="shared" si="9"/>
        <v>1368</v>
      </c>
      <c r="AI20" s="50">
        <f t="shared" si="8"/>
        <v>221.9698198929093</v>
      </c>
      <c r="AJ20" s="98">
        <v>0</v>
      </c>
      <c r="AK20" s="98">
        <v>1</v>
      </c>
      <c r="AL20" s="98">
        <v>1</v>
      </c>
      <c r="AM20" s="98">
        <v>1</v>
      </c>
      <c r="AN20" s="98">
        <v>1</v>
      </c>
      <c r="AO20" s="98">
        <v>0</v>
      </c>
      <c r="AP20" s="115">
        <v>10545916</v>
      </c>
      <c r="AQ20" s="115">
        <f t="shared" si="2"/>
        <v>0</v>
      </c>
      <c r="AR20" s="53">
        <v>1.23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6</v>
      </c>
      <c r="E21" s="41">
        <f t="shared" si="0"/>
        <v>4.2253521126760569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138</v>
      </c>
      <c r="P21" s="111">
        <v>145</v>
      </c>
      <c r="Q21" s="111">
        <v>76370684</v>
      </c>
      <c r="R21" s="46">
        <f t="shared" si="5"/>
        <v>6080</v>
      </c>
      <c r="S21" s="47">
        <f t="shared" si="6"/>
        <v>145.91999999999999</v>
      </c>
      <c r="T21" s="47">
        <f t="shared" si="7"/>
        <v>6.08</v>
      </c>
      <c r="U21" s="112">
        <v>7.4</v>
      </c>
      <c r="V21" s="112">
        <f t="shared" si="1"/>
        <v>7.4</v>
      </c>
      <c r="W21" s="113" t="s">
        <v>130</v>
      </c>
      <c r="X21" s="115">
        <v>0</v>
      </c>
      <c r="Y21" s="115">
        <v>1017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45257244</v>
      </c>
      <c r="AH21" s="49">
        <f t="shared" si="9"/>
        <v>1320</v>
      </c>
      <c r="AI21" s="50">
        <f t="shared" si="8"/>
        <v>217.10526315789474</v>
      </c>
      <c r="AJ21" s="98">
        <v>0</v>
      </c>
      <c r="AK21" s="98">
        <v>1</v>
      </c>
      <c r="AL21" s="98">
        <v>1</v>
      </c>
      <c r="AM21" s="98">
        <v>1</v>
      </c>
      <c r="AN21" s="98">
        <v>1</v>
      </c>
      <c r="AO21" s="98">
        <v>0</v>
      </c>
      <c r="AP21" s="115">
        <v>10545916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7</v>
      </c>
      <c r="E22" s="41">
        <f t="shared" si="0"/>
        <v>4.9295774647887329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139</v>
      </c>
      <c r="P22" s="111">
        <v>144</v>
      </c>
      <c r="Q22" s="111">
        <v>76376788</v>
      </c>
      <c r="R22" s="46">
        <f t="shared" si="5"/>
        <v>6104</v>
      </c>
      <c r="S22" s="47">
        <f t="shared" si="6"/>
        <v>146.49600000000001</v>
      </c>
      <c r="T22" s="47">
        <f t="shared" si="7"/>
        <v>6.1040000000000001</v>
      </c>
      <c r="U22" s="112">
        <v>7.1</v>
      </c>
      <c r="V22" s="112">
        <f t="shared" si="1"/>
        <v>7.1</v>
      </c>
      <c r="W22" s="113" t="s">
        <v>130</v>
      </c>
      <c r="X22" s="115">
        <v>0</v>
      </c>
      <c r="Y22" s="115">
        <v>1017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45258652</v>
      </c>
      <c r="AH22" s="49">
        <f t="shared" si="9"/>
        <v>1408</v>
      </c>
      <c r="AI22" s="50">
        <f t="shared" si="8"/>
        <v>230.66841415465268</v>
      </c>
      <c r="AJ22" s="98">
        <v>0</v>
      </c>
      <c r="AK22" s="98">
        <v>1</v>
      </c>
      <c r="AL22" s="98">
        <v>1</v>
      </c>
      <c r="AM22" s="98">
        <v>1</v>
      </c>
      <c r="AN22" s="98">
        <v>1</v>
      </c>
      <c r="AO22" s="98">
        <v>0</v>
      </c>
      <c r="AP22" s="115">
        <v>10545916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6</v>
      </c>
      <c r="E23" s="41">
        <f t="shared" si="0"/>
        <v>4.2253521126760569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136</v>
      </c>
      <c r="P23" s="111">
        <v>141</v>
      </c>
      <c r="Q23" s="111">
        <v>76382777</v>
      </c>
      <c r="R23" s="46">
        <f t="shared" si="5"/>
        <v>5989</v>
      </c>
      <c r="S23" s="47">
        <f t="shared" si="6"/>
        <v>143.73599999999999</v>
      </c>
      <c r="T23" s="47">
        <f t="shared" si="7"/>
        <v>5.9889999999999999</v>
      </c>
      <c r="U23" s="112">
        <v>6.6</v>
      </c>
      <c r="V23" s="112">
        <f t="shared" si="1"/>
        <v>6.6</v>
      </c>
      <c r="W23" s="113" t="s">
        <v>130</v>
      </c>
      <c r="X23" s="115">
        <v>0</v>
      </c>
      <c r="Y23" s="115">
        <v>1017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45260014</v>
      </c>
      <c r="AH23" s="49">
        <f t="shared" si="9"/>
        <v>1362</v>
      </c>
      <c r="AI23" s="50">
        <f t="shared" si="8"/>
        <v>227.41693104024046</v>
      </c>
      <c r="AJ23" s="98">
        <v>0</v>
      </c>
      <c r="AK23" s="98">
        <v>1</v>
      </c>
      <c r="AL23" s="98">
        <v>1</v>
      </c>
      <c r="AM23" s="98">
        <v>1</v>
      </c>
      <c r="AN23" s="98">
        <v>1</v>
      </c>
      <c r="AO23" s="98">
        <v>0</v>
      </c>
      <c r="AP23" s="115">
        <v>10545916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5</v>
      </c>
      <c r="E24" s="41">
        <f t="shared" si="0"/>
        <v>3.5211267605633805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131</v>
      </c>
      <c r="P24" s="111">
        <v>141</v>
      </c>
      <c r="Q24" s="111">
        <v>76388808</v>
      </c>
      <c r="R24" s="46">
        <f t="shared" si="5"/>
        <v>6031</v>
      </c>
      <c r="S24" s="47">
        <f t="shared" si="6"/>
        <v>144.744</v>
      </c>
      <c r="T24" s="47">
        <f t="shared" si="7"/>
        <v>6.0309999999999997</v>
      </c>
      <c r="U24" s="112">
        <v>6.2</v>
      </c>
      <c r="V24" s="112">
        <f t="shared" si="1"/>
        <v>6.2</v>
      </c>
      <c r="W24" s="113" t="s">
        <v>130</v>
      </c>
      <c r="X24" s="115">
        <v>0</v>
      </c>
      <c r="Y24" s="115">
        <v>1057</v>
      </c>
      <c r="Z24" s="115">
        <v>1187</v>
      </c>
      <c r="AA24" s="115">
        <v>1185</v>
      </c>
      <c r="AB24" s="115">
        <v>1186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45261364</v>
      </c>
      <c r="AH24" s="49">
        <f>IF(ISBLANK(AG24),"-",AG24-AG23)</f>
        <v>1350</v>
      </c>
      <c r="AI24" s="50">
        <f t="shared" si="8"/>
        <v>223.84347537721771</v>
      </c>
      <c r="AJ24" s="98">
        <v>0</v>
      </c>
      <c r="AK24" s="98">
        <v>1</v>
      </c>
      <c r="AL24" s="98">
        <v>1</v>
      </c>
      <c r="AM24" s="98">
        <v>1</v>
      </c>
      <c r="AN24" s="98">
        <v>1</v>
      </c>
      <c r="AO24" s="98">
        <v>0</v>
      </c>
      <c r="AP24" s="115">
        <v>10545916</v>
      </c>
      <c r="AQ24" s="115">
        <f t="shared" si="2"/>
        <v>0</v>
      </c>
      <c r="AR24" s="53">
        <v>1.21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5</v>
      </c>
      <c r="E25" s="41">
        <f t="shared" si="0"/>
        <v>3.5211267605633805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133</v>
      </c>
      <c r="P25" s="111">
        <v>146</v>
      </c>
      <c r="Q25" s="111">
        <v>76394660</v>
      </c>
      <c r="R25" s="46">
        <f t="shared" si="5"/>
        <v>5852</v>
      </c>
      <c r="S25" s="47">
        <f t="shared" si="6"/>
        <v>140.44800000000001</v>
      </c>
      <c r="T25" s="47">
        <f t="shared" si="7"/>
        <v>5.8520000000000003</v>
      </c>
      <c r="U25" s="112">
        <v>5.8</v>
      </c>
      <c r="V25" s="112">
        <f t="shared" si="1"/>
        <v>5.8</v>
      </c>
      <c r="W25" s="113" t="s">
        <v>130</v>
      </c>
      <c r="X25" s="115">
        <v>0</v>
      </c>
      <c r="Y25" s="115">
        <v>1027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45262708</v>
      </c>
      <c r="AH25" s="49">
        <f t="shared" si="9"/>
        <v>1344</v>
      </c>
      <c r="AI25" s="50">
        <f t="shared" si="8"/>
        <v>229.66507177033492</v>
      </c>
      <c r="AJ25" s="98">
        <v>0</v>
      </c>
      <c r="AK25" s="98">
        <v>1</v>
      </c>
      <c r="AL25" s="98">
        <v>1</v>
      </c>
      <c r="AM25" s="98">
        <v>1</v>
      </c>
      <c r="AN25" s="98">
        <v>1</v>
      </c>
      <c r="AO25" s="98">
        <v>0</v>
      </c>
      <c r="AP25" s="115">
        <v>10545916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6</v>
      </c>
      <c r="E26" s="41">
        <f t="shared" si="0"/>
        <v>4.2253521126760569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133</v>
      </c>
      <c r="P26" s="111">
        <v>135</v>
      </c>
      <c r="Q26" s="111">
        <v>76400461</v>
      </c>
      <c r="R26" s="46">
        <f t="shared" si="5"/>
        <v>5801</v>
      </c>
      <c r="S26" s="47">
        <f t="shared" si="6"/>
        <v>139.22399999999999</v>
      </c>
      <c r="T26" s="47">
        <f t="shared" si="7"/>
        <v>5.8010000000000002</v>
      </c>
      <c r="U26" s="112">
        <v>5.6</v>
      </c>
      <c r="V26" s="112">
        <f t="shared" si="1"/>
        <v>5.6</v>
      </c>
      <c r="W26" s="113" t="s">
        <v>130</v>
      </c>
      <c r="X26" s="115">
        <v>0</v>
      </c>
      <c r="Y26" s="115">
        <v>1026</v>
      </c>
      <c r="Z26" s="115">
        <v>1186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45264036</v>
      </c>
      <c r="AH26" s="49">
        <f t="shared" si="9"/>
        <v>1328</v>
      </c>
      <c r="AI26" s="50">
        <f t="shared" si="8"/>
        <v>228.92604723323564</v>
      </c>
      <c r="AJ26" s="98">
        <v>0</v>
      </c>
      <c r="AK26" s="98">
        <v>1</v>
      </c>
      <c r="AL26" s="98">
        <v>1</v>
      </c>
      <c r="AM26" s="98">
        <v>1</v>
      </c>
      <c r="AN26" s="98">
        <v>1</v>
      </c>
      <c r="AO26" s="98">
        <v>0</v>
      </c>
      <c r="AP26" s="115">
        <v>10545916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132</v>
      </c>
      <c r="P27" s="111">
        <v>145</v>
      </c>
      <c r="Q27" s="111">
        <v>76406375</v>
      </c>
      <c r="R27" s="46">
        <f t="shared" si="5"/>
        <v>5914</v>
      </c>
      <c r="S27" s="47">
        <f t="shared" si="6"/>
        <v>141.93600000000001</v>
      </c>
      <c r="T27" s="47">
        <f t="shared" si="7"/>
        <v>5.9139999999999997</v>
      </c>
      <c r="U27" s="112">
        <v>5.2</v>
      </c>
      <c r="V27" s="112">
        <f t="shared" si="1"/>
        <v>5.2</v>
      </c>
      <c r="W27" s="113" t="s">
        <v>130</v>
      </c>
      <c r="X27" s="115">
        <v>0</v>
      </c>
      <c r="Y27" s="115">
        <v>1057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45265388</v>
      </c>
      <c r="AH27" s="49">
        <f t="shared" si="9"/>
        <v>1352</v>
      </c>
      <c r="AI27" s="50">
        <f t="shared" si="8"/>
        <v>228.61007778153535</v>
      </c>
      <c r="AJ27" s="98">
        <v>0</v>
      </c>
      <c r="AK27" s="98">
        <v>1</v>
      </c>
      <c r="AL27" s="98">
        <v>1</v>
      </c>
      <c r="AM27" s="98">
        <v>1</v>
      </c>
      <c r="AN27" s="98">
        <v>1</v>
      </c>
      <c r="AO27" s="98">
        <v>0</v>
      </c>
      <c r="AP27" s="115">
        <v>10545916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134</v>
      </c>
      <c r="P28" s="111">
        <v>140</v>
      </c>
      <c r="Q28" s="111">
        <v>76412251</v>
      </c>
      <c r="R28" s="46">
        <f t="shared" si="5"/>
        <v>5876</v>
      </c>
      <c r="S28" s="47">
        <f t="shared" si="6"/>
        <v>141.024</v>
      </c>
      <c r="T28" s="47">
        <f t="shared" si="7"/>
        <v>5.8760000000000003</v>
      </c>
      <c r="U28" s="112">
        <v>4.8</v>
      </c>
      <c r="V28" s="112">
        <f t="shared" si="1"/>
        <v>4.8</v>
      </c>
      <c r="W28" s="113" t="s">
        <v>130</v>
      </c>
      <c r="X28" s="115">
        <v>0</v>
      </c>
      <c r="Y28" s="115">
        <v>1016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45266732</v>
      </c>
      <c r="AH28" s="49">
        <f t="shared" si="9"/>
        <v>1344</v>
      </c>
      <c r="AI28" s="50">
        <f t="shared" si="8"/>
        <v>228.72702518720217</v>
      </c>
      <c r="AJ28" s="98">
        <v>0</v>
      </c>
      <c r="AK28" s="98">
        <v>1</v>
      </c>
      <c r="AL28" s="98">
        <v>1</v>
      </c>
      <c r="AM28" s="98">
        <v>1</v>
      </c>
      <c r="AN28" s="98">
        <v>1</v>
      </c>
      <c r="AO28" s="98">
        <v>0</v>
      </c>
      <c r="AP28" s="115">
        <v>10545916</v>
      </c>
      <c r="AQ28" s="115">
        <f t="shared" si="2"/>
        <v>0</v>
      </c>
      <c r="AR28" s="53">
        <v>0.86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133</v>
      </c>
      <c r="P29" s="111">
        <v>134</v>
      </c>
      <c r="Q29" s="111">
        <v>76418128</v>
      </c>
      <c r="R29" s="46">
        <f t="shared" si="5"/>
        <v>5877</v>
      </c>
      <c r="S29" s="47">
        <f t="shared" si="6"/>
        <v>141.048</v>
      </c>
      <c r="T29" s="47">
        <f t="shared" si="7"/>
        <v>5.8769999999999998</v>
      </c>
      <c r="U29" s="112">
        <v>4.5</v>
      </c>
      <c r="V29" s="112">
        <f t="shared" si="1"/>
        <v>4.5</v>
      </c>
      <c r="W29" s="113" t="s">
        <v>130</v>
      </c>
      <c r="X29" s="115">
        <v>0</v>
      </c>
      <c r="Y29" s="115">
        <v>1027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45268072</v>
      </c>
      <c r="AH29" s="49">
        <f t="shared" si="9"/>
        <v>1340</v>
      </c>
      <c r="AI29" s="50">
        <f t="shared" si="8"/>
        <v>228.00748681299984</v>
      </c>
      <c r="AJ29" s="98">
        <v>0</v>
      </c>
      <c r="AK29" s="98">
        <v>1</v>
      </c>
      <c r="AL29" s="98">
        <v>1</v>
      </c>
      <c r="AM29" s="98">
        <v>1</v>
      </c>
      <c r="AN29" s="98">
        <v>1</v>
      </c>
      <c r="AO29" s="98">
        <v>0</v>
      </c>
      <c r="AP29" s="115">
        <v>10545916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7</v>
      </c>
      <c r="E30" s="41">
        <f t="shared" si="0"/>
        <v>4.9295774647887329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118</v>
      </c>
      <c r="P30" s="111">
        <v>129</v>
      </c>
      <c r="Q30" s="111">
        <v>76423613</v>
      </c>
      <c r="R30" s="46">
        <f t="shared" si="5"/>
        <v>5485</v>
      </c>
      <c r="S30" s="47">
        <f t="shared" si="6"/>
        <v>131.63999999999999</v>
      </c>
      <c r="T30" s="47">
        <f t="shared" si="7"/>
        <v>5.4850000000000003</v>
      </c>
      <c r="U30" s="112">
        <v>3.7</v>
      </c>
      <c r="V30" s="112">
        <f t="shared" si="1"/>
        <v>3.7</v>
      </c>
      <c r="W30" s="113" t="s">
        <v>135</v>
      </c>
      <c r="X30" s="115">
        <v>0</v>
      </c>
      <c r="Y30" s="115">
        <v>1048</v>
      </c>
      <c r="Z30" s="115">
        <v>1187</v>
      </c>
      <c r="AA30" s="115">
        <v>1185</v>
      </c>
      <c r="AB30" s="115">
        <v>0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45269164</v>
      </c>
      <c r="AH30" s="49">
        <f t="shared" si="9"/>
        <v>1092</v>
      </c>
      <c r="AI30" s="50">
        <f t="shared" si="8"/>
        <v>199.0884229717411</v>
      </c>
      <c r="AJ30" s="98">
        <v>0</v>
      </c>
      <c r="AK30" s="98">
        <v>1</v>
      </c>
      <c r="AL30" s="98">
        <v>1</v>
      </c>
      <c r="AM30" s="98">
        <v>1</v>
      </c>
      <c r="AN30" s="98">
        <v>0</v>
      </c>
      <c r="AO30" s="98">
        <v>0</v>
      </c>
      <c r="AP30" s="115">
        <v>10545916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8</v>
      </c>
      <c r="E31" s="41">
        <f t="shared" si="0"/>
        <v>5.6338028169014089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115</v>
      </c>
      <c r="P31" s="111">
        <v>130</v>
      </c>
      <c r="Q31" s="111">
        <v>76429046</v>
      </c>
      <c r="R31" s="46">
        <f t="shared" si="5"/>
        <v>5433</v>
      </c>
      <c r="S31" s="47">
        <f t="shared" si="6"/>
        <v>130.392</v>
      </c>
      <c r="T31" s="47">
        <f t="shared" si="7"/>
        <v>5.4329999999999998</v>
      </c>
      <c r="U31" s="112">
        <v>3.1</v>
      </c>
      <c r="V31" s="112">
        <f t="shared" si="1"/>
        <v>3.1</v>
      </c>
      <c r="W31" s="113" t="s">
        <v>135</v>
      </c>
      <c r="X31" s="115">
        <v>0</v>
      </c>
      <c r="Y31" s="115">
        <v>1047</v>
      </c>
      <c r="Z31" s="115">
        <v>1187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45270228</v>
      </c>
      <c r="AH31" s="49">
        <f t="shared" si="9"/>
        <v>1064</v>
      </c>
      <c r="AI31" s="50">
        <f t="shared" si="8"/>
        <v>195.84023559727592</v>
      </c>
      <c r="AJ31" s="98">
        <v>0</v>
      </c>
      <c r="AK31" s="98">
        <v>1</v>
      </c>
      <c r="AL31" s="98">
        <v>1</v>
      </c>
      <c r="AM31" s="98">
        <v>1</v>
      </c>
      <c r="AN31" s="98">
        <v>0</v>
      </c>
      <c r="AO31" s="98">
        <v>0</v>
      </c>
      <c r="AP31" s="115">
        <v>10545916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9</v>
      </c>
      <c r="E32" s="41">
        <f t="shared" si="0"/>
        <v>6.3380281690140849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115</v>
      </c>
      <c r="P32" s="111">
        <v>126</v>
      </c>
      <c r="Q32" s="111">
        <v>76434482</v>
      </c>
      <c r="R32" s="46">
        <f t="shared" si="5"/>
        <v>5436</v>
      </c>
      <c r="S32" s="47">
        <f t="shared" si="6"/>
        <v>130.464</v>
      </c>
      <c r="T32" s="47">
        <f t="shared" si="7"/>
        <v>5.4359999999999999</v>
      </c>
      <c r="U32" s="112">
        <v>2.5</v>
      </c>
      <c r="V32" s="112">
        <f t="shared" si="1"/>
        <v>2.5</v>
      </c>
      <c r="W32" s="113" t="s">
        <v>135</v>
      </c>
      <c r="X32" s="115">
        <v>0</v>
      </c>
      <c r="Y32" s="115">
        <v>1046</v>
      </c>
      <c r="Z32" s="115">
        <v>1189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45271292</v>
      </c>
      <c r="AH32" s="49">
        <f t="shared" si="9"/>
        <v>1064</v>
      </c>
      <c r="AI32" s="50">
        <f t="shared" si="8"/>
        <v>195.73215599705665</v>
      </c>
      <c r="AJ32" s="98">
        <v>0</v>
      </c>
      <c r="AK32" s="98">
        <v>1</v>
      </c>
      <c r="AL32" s="98">
        <v>1</v>
      </c>
      <c r="AM32" s="98">
        <v>1</v>
      </c>
      <c r="AN32" s="98">
        <v>0</v>
      </c>
      <c r="AO32" s="98">
        <v>0</v>
      </c>
      <c r="AP32" s="115">
        <v>10545916</v>
      </c>
      <c r="AQ32" s="115">
        <f t="shared" si="2"/>
        <v>0</v>
      </c>
      <c r="AR32" s="53">
        <v>1.18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5</v>
      </c>
      <c r="E33" s="41">
        <f t="shared" si="0"/>
        <v>3.5211267605633805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134</v>
      </c>
      <c r="P33" s="111">
        <v>123</v>
      </c>
      <c r="Q33" s="111">
        <v>76439066</v>
      </c>
      <c r="R33" s="46">
        <f t="shared" si="5"/>
        <v>4584</v>
      </c>
      <c r="S33" s="47">
        <f t="shared" si="6"/>
        <v>110.01600000000001</v>
      </c>
      <c r="T33" s="47">
        <f t="shared" si="7"/>
        <v>4.5839999999999996</v>
      </c>
      <c r="U33" s="112">
        <v>3.1</v>
      </c>
      <c r="V33" s="112">
        <f t="shared" si="1"/>
        <v>3.1</v>
      </c>
      <c r="W33" s="113" t="s">
        <v>124</v>
      </c>
      <c r="X33" s="115">
        <v>0</v>
      </c>
      <c r="Y33" s="115">
        <v>0</v>
      </c>
      <c r="Z33" s="115">
        <v>1118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45272164</v>
      </c>
      <c r="AH33" s="49">
        <f t="shared" si="9"/>
        <v>872</v>
      </c>
      <c r="AI33" s="50">
        <f t="shared" si="8"/>
        <v>190.22687609075047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0.5</v>
      </c>
      <c r="AP33" s="115">
        <v>10546899</v>
      </c>
      <c r="AQ33" s="115">
        <f t="shared" si="2"/>
        <v>983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7</v>
      </c>
      <c r="E34" s="41">
        <f t="shared" si="0"/>
        <v>4.9295774647887329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139</v>
      </c>
      <c r="P34" s="111">
        <v>101</v>
      </c>
      <c r="Q34" s="111">
        <v>76443602</v>
      </c>
      <c r="R34" s="46">
        <f t="shared" si="5"/>
        <v>4536</v>
      </c>
      <c r="S34" s="47">
        <f t="shared" si="6"/>
        <v>108.864</v>
      </c>
      <c r="T34" s="47">
        <f t="shared" si="7"/>
        <v>4.5359999999999996</v>
      </c>
      <c r="U34" s="112">
        <v>4.4000000000000004</v>
      </c>
      <c r="V34" s="112">
        <f t="shared" si="1"/>
        <v>4.4000000000000004</v>
      </c>
      <c r="W34" s="113" t="s">
        <v>124</v>
      </c>
      <c r="X34" s="115">
        <v>0</v>
      </c>
      <c r="Y34" s="115">
        <v>0</v>
      </c>
      <c r="Z34" s="115">
        <v>1036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45272996</v>
      </c>
      <c r="AH34" s="49">
        <f t="shared" si="9"/>
        <v>832</v>
      </c>
      <c r="AI34" s="50">
        <f t="shared" si="8"/>
        <v>183.4215167548501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0.5</v>
      </c>
      <c r="AP34" s="115">
        <v>10548041</v>
      </c>
      <c r="AQ34" s="115">
        <f t="shared" si="2"/>
        <v>1142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128756</v>
      </c>
      <c r="S35" s="65">
        <f>AVERAGE(S11:S34)</f>
        <v>128.756</v>
      </c>
      <c r="T35" s="65">
        <f>SUM(T11:T34)</f>
        <v>128.75600000000003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25224</v>
      </c>
      <c r="AH35" s="67">
        <f>SUM(AH11:AH34)</f>
        <v>25224</v>
      </c>
      <c r="AI35" s="68">
        <f>$AH$35/$T35</f>
        <v>195.90543353319453</v>
      </c>
      <c r="AJ35" s="98"/>
      <c r="AK35" s="98"/>
      <c r="AL35" s="98"/>
      <c r="AM35" s="98"/>
      <c r="AN35" s="98"/>
      <c r="AO35" s="69"/>
      <c r="AP35" s="70">
        <f>AP34-AP10</f>
        <v>6978</v>
      </c>
      <c r="AQ35" s="71">
        <f>SUM(AQ11:AQ34)</f>
        <v>6978</v>
      </c>
      <c r="AR35" s="72">
        <f>AVERAGE(AR11:AR34)</f>
        <v>1.1266666666666667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213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206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214" t="s">
        <v>272</v>
      </c>
      <c r="C41" s="105"/>
      <c r="D41" s="105"/>
      <c r="E41" s="105"/>
      <c r="F41" s="105"/>
      <c r="G41" s="105"/>
      <c r="H41" s="105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214" t="s">
        <v>273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85"/>
      <c r="T42" s="85"/>
      <c r="U42" s="85"/>
      <c r="V42" s="85"/>
      <c r="W42" s="102"/>
      <c r="X42" s="102"/>
      <c r="Y42" s="102"/>
      <c r="Z42" s="102"/>
      <c r="AA42" s="102"/>
      <c r="AB42" s="102"/>
      <c r="AC42" s="102"/>
      <c r="AD42" s="102"/>
      <c r="AE42" s="102"/>
      <c r="AM42" s="20"/>
      <c r="AN42" s="99"/>
      <c r="AO42" s="99"/>
      <c r="AP42" s="99"/>
      <c r="AQ42" s="99"/>
      <c r="AR42" s="102"/>
      <c r="AV42" s="130"/>
      <c r="AW42" s="130"/>
      <c r="AY42" s="101"/>
    </row>
    <row r="43" spans="1:51" x14ac:dyDescent="0.25">
      <c r="B43" s="214" t="s">
        <v>274</v>
      </c>
      <c r="C43" s="105"/>
      <c r="D43" s="105"/>
      <c r="E43" s="105"/>
      <c r="F43" s="105"/>
      <c r="G43" s="105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85"/>
      <c r="T43" s="85"/>
      <c r="U43" s="85"/>
      <c r="V43" s="85"/>
      <c r="W43" s="102"/>
      <c r="X43" s="102"/>
      <c r="Y43" s="102"/>
      <c r="Z43" s="102"/>
      <c r="AA43" s="102"/>
      <c r="AB43" s="102"/>
      <c r="AC43" s="102"/>
      <c r="AD43" s="102"/>
      <c r="AE43" s="102"/>
      <c r="AM43" s="20"/>
      <c r="AN43" s="99"/>
      <c r="AO43" s="99"/>
      <c r="AP43" s="99"/>
      <c r="AQ43" s="99"/>
      <c r="AR43" s="102"/>
      <c r="AV43" s="130"/>
      <c r="AW43" s="130"/>
      <c r="AY43" s="101"/>
    </row>
    <row r="44" spans="1:51" x14ac:dyDescent="0.25">
      <c r="B44" s="83" t="s">
        <v>275</v>
      </c>
      <c r="C44" s="106"/>
      <c r="D44" s="106"/>
      <c r="E44" s="106"/>
      <c r="F44" s="85"/>
      <c r="G44" s="85"/>
      <c r="H44" s="85"/>
      <c r="I44" s="106"/>
      <c r="J44" s="106"/>
      <c r="K44" s="106"/>
      <c r="L44" s="85"/>
      <c r="M44" s="85"/>
      <c r="N44" s="85"/>
      <c r="O44" s="106"/>
      <c r="P44" s="106"/>
      <c r="Q44" s="106"/>
      <c r="R44" s="106"/>
      <c r="S44" s="85"/>
      <c r="T44" s="85"/>
      <c r="U44" s="85"/>
      <c r="V44" s="85"/>
      <c r="W44" s="102"/>
      <c r="X44" s="102"/>
      <c r="Y44" s="102"/>
      <c r="Z44" s="102"/>
      <c r="AA44" s="102"/>
      <c r="AB44" s="102"/>
      <c r="AC44" s="102"/>
      <c r="AD44" s="102"/>
      <c r="AE44" s="102"/>
      <c r="AM44" s="20"/>
      <c r="AN44" s="99"/>
      <c r="AO44" s="99"/>
      <c r="AP44" s="99"/>
      <c r="AQ44" s="99"/>
      <c r="AR44" s="102"/>
      <c r="AV44" s="130"/>
      <c r="AW44" s="130"/>
      <c r="AY44" s="101"/>
    </row>
    <row r="45" spans="1:51" x14ac:dyDescent="0.25">
      <c r="B45" s="213" t="s">
        <v>127</v>
      </c>
      <c r="C45" s="105"/>
      <c r="D45" s="105"/>
      <c r="E45" s="105"/>
      <c r="F45" s="105"/>
      <c r="G45" s="105"/>
      <c r="H45" s="105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7"/>
      <c r="T45" s="107"/>
      <c r="U45" s="107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215" t="s">
        <v>160</v>
      </c>
      <c r="C46" s="129"/>
      <c r="D46" s="129"/>
      <c r="E46" s="129"/>
      <c r="F46" s="129"/>
      <c r="G46" s="109"/>
      <c r="H46" s="105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8"/>
      <c r="T46" s="107"/>
      <c r="U46" s="107"/>
      <c r="V46" s="107"/>
      <c r="W46" s="102"/>
      <c r="X46" s="102"/>
      <c r="Y46" s="102"/>
      <c r="Z46" s="102"/>
      <c r="AA46" s="102"/>
      <c r="AB46" s="102"/>
      <c r="AC46" s="102"/>
      <c r="AD46" s="102"/>
      <c r="AE46" s="102"/>
      <c r="AM46" s="103"/>
      <c r="AN46" s="103"/>
      <c r="AO46" s="103"/>
      <c r="AP46" s="103"/>
      <c r="AQ46" s="103"/>
      <c r="AR46" s="103"/>
      <c r="AS46" s="104"/>
      <c r="AV46" s="101"/>
      <c r="AW46" s="97"/>
      <c r="AX46" s="97"/>
      <c r="AY46" s="97"/>
    </row>
    <row r="47" spans="1:51" x14ac:dyDescent="0.25">
      <c r="A47" s="121"/>
      <c r="B47" s="149" t="s">
        <v>137</v>
      </c>
      <c r="C47" s="131"/>
      <c r="D47" s="132"/>
      <c r="E47" s="131"/>
      <c r="F47" s="131"/>
      <c r="G47" s="131"/>
      <c r="H47" s="131"/>
      <c r="I47" s="131"/>
      <c r="J47" s="133"/>
      <c r="K47" s="133"/>
      <c r="L47" s="126"/>
      <c r="M47" s="126"/>
      <c r="N47" s="126"/>
      <c r="O47" s="126"/>
      <c r="P47" s="126"/>
      <c r="Q47" s="126"/>
      <c r="R47" s="126"/>
      <c r="S47" s="126"/>
      <c r="T47" s="127"/>
      <c r="U47" s="127"/>
      <c r="V47" s="107"/>
      <c r="W47" s="102"/>
      <c r="X47" s="102"/>
      <c r="Y47" s="102"/>
      <c r="Z47" s="102"/>
      <c r="AA47" s="102"/>
      <c r="AB47" s="102"/>
      <c r="AC47" s="102"/>
      <c r="AD47" s="102"/>
      <c r="AE47" s="102"/>
      <c r="AM47" s="103"/>
      <c r="AN47" s="103"/>
      <c r="AO47" s="103"/>
      <c r="AP47" s="103"/>
      <c r="AQ47" s="103"/>
      <c r="AR47" s="103"/>
      <c r="AS47" s="104"/>
      <c r="AV47" s="101"/>
      <c r="AW47" s="97"/>
      <c r="AX47" s="97"/>
      <c r="AY47" s="97"/>
    </row>
    <row r="48" spans="1:51" x14ac:dyDescent="0.25">
      <c r="B48" s="149" t="s">
        <v>264</v>
      </c>
      <c r="C48" s="134"/>
      <c r="D48" s="135"/>
      <c r="E48" s="134"/>
      <c r="F48" s="134"/>
      <c r="G48" s="134"/>
      <c r="H48" s="134"/>
      <c r="I48" s="134"/>
      <c r="J48" s="136"/>
      <c r="K48" s="136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265" t="s">
        <v>276</v>
      </c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102"/>
      <c r="W49" s="102"/>
      <c r="X49" s="102"/>
      <c r="Y49" s="102"/>
      <c r="Z49" s="102"/>
      <c r="AA49" s="102"/>
      <c r="AB49" s="102"/>
      <c r="AJ49" s="103"/>
      <c r="AK49" s="103"/>
      <c r="AL49" s="103"/>
      <c r="AM49" s="103"/>
      <c r="AN49" s="103"/>
      <c r="AO49" s="103"/>
      <c r="AP49" s="104"/>
      <c r="AQ49" s="99"/>
      <c r="AR49" s="99"/>
      <c r="AS49" s="101"/>
      <c r="AT49" s="97"/>
      <c r="AU49" s="97"/>
      <c r="AV49" s="97"/>
      <c r="AW49" s="97"/>
      <c r="AX49" s="97"/>
      <c r="AY49" s="97"/>
    </row>
    <row r="50" spans="1:51" x14ac:dyDescent="0.25">
      <c r="B50" s="215" t="s">
        <v>138</v>
      </c>
      <c r="C50" s="124"/>
      <c r="D50" s="125"/>
      <c r="E50" s="124"/>
      <c r="F50" s="124"/>
      <c r="G50" s="124"/>
      <c r="H50" s="124"/>
      <c r="I50" s="124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7"/>
      <c r="U50" s="127"/>
      <c r="V50" s="102"/>
      <c r="W50" s="102"/>
      <c r="X50" s="102"/>
      <c r="Y50" s="102"/>
      <c r="Z50" s="102"/>
      <c r="AA50" s="102"/>
      <c r="AB50" s="102"/>
      <c r="AJ50" s="103"/>
      <c r="AK50" s="103"/>
      <c r="AL50" s="103"/>
      <c r="AM50" s="103"/>
      <c r="AN50" s="103"/>
      <c r="AO50" s="103"/>
      <c r="AP50" s="104"/>
      <c r="AQ50" s="99"/>
      <c r="AR50" s="99"/>
      <c r="AS50" s="101"/>
      <c r="AT50" s="97"/>
      <c r="AU50" s="97"/>
      <c r="AV50" s="97"/>
      <c r="AW50" s="97"/>
      <c r="AX50" s="97"/>
      <c r="AY50" s="97"/>
    </row>
    <row r="51" spans="1:51" x14ac:dyDescent="0.25">
      <c r="B51" s="215" t="s">
        <v>139</v>
      </c>
      <c r="C51" s="124"/>
      <c r="D51" s="125"/>
      <c r="E51" s="124"/>
      <c r="F51" s="124"/>
      <c r="G51" s="124"/>
      <c r="H51" s="124"/>
      <c r="I51" s="124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7"/>
      <c r="U51" s="127"/>
      <c r="V51" s="107"/>
      <c r="W51" s="102"/>
      <c r="X51" s="102"/>
      <c r="Y51" s="102"/>
      <c r="Z51" s="102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50" t="s">
        <v>140</v>
      </c>
      <c r="C52" s="212"/>
      <c r="D52" s="128"/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107"/>
      <c r="W52" s="102"/>
      <c r="X52" s="102"/>
      <c r="Y52" s="102"/>
      <c r="Z52" s="102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215" t="s">
        <v>141</v>
      </c>
      <c r="C53" s="212"/>
      <c r="D53" s="128"/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9" t="s">
        <v>266</v>
      </c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215" t="s">
        <v>143</v>
      </c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49" t="s">
        <v>234</v>
      </c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212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212"/>
      <c r="C58" s="124"/>
      <c r="D58" s="125"/>
      <c r="E58" s="124"/>
      <c r="F58" s="124"/>
      <c r="G58" s="124"/>
      <c r="H58" s="124"/>
      <c r="I58" s="124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7"/>
      <c r="U58" s="127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212"/>
      <c r="C59" s="124"/>
      <c r="D59" s="125"/>
      <c r="E59" s="124"/>
      <c r="F59" s="124"/>
      <c r="G59" s="124"/>
      <c r="H59" s="124"/>
      <c r="I59" s="124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7"/>
      <c r="U59" s="127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B60" s="212"/>
      <c r="C60" s="124"/>
      <c r="D60" s="125"/>
      <c r="E60" s="124"/>
      <c r="F60" s="124"/>
      <c r="G60" s="124"/>
      <c r="H60" s="124"/>
      <c r="I60" s="124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7"/>
      <c r="U60" s="127"/>
      <c r="V60" s="79"/>
      <c r="W60" s="102"/>
      <c r="X60" s="102"/>
      <c r="Y60" s="102"/>
      <c r="Z60" s="80"/>
      <c r="AA60" s="102"/>
      <c r="AB60" s="102"/>
      <c r="AC60" s="102"/>
      <c r="AD60" s="102"/>
      <c r="AE60" s="102"/>
      <c r="AM60" s="103"/>
      <c r="AN60" s="103"/>
      <c r="AO60" s="103"/>
      <c r="AP60" s="103"/>
      <c r="AQ60" s="103"/>
      <c r="AR60" s="103"/>
      <c r="AS60" s="104"/>
      <c r="AV60" s="101"/>
      <c r="AW60" s="97"/>
      <c r="AX60" s="97"/>
      <c r="AY60" s="97"/>
    </row>
    <row r="61" spans="1:51" x14ac:dyDescent="0.25">
      <c r="B61" s="212"/>
      <c r="C61" s="212"/>
      <c r="D61" s="128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79"/>
      <c r="W61" s="102"/>
      <c r="X61" s="102"/>
      <c r="Y61" s="102"/>
      <c r="Z61" s="80"/>
      <c r="AA61" s="102"/>
      <c r="AB61" s="102"/>
      <c r="AC61" s="102"/>
      <c r="AD61" s="102"/>
      <c r="AE61" s="102"/>
      <c r="AM61" s="103"/>
      <c r="AN61" s="103"/>
      <c r="AO61" s="103"/>
      <c r="AP61" s="103"/>
      <c r="AQ61" s="103"/>
      <c r="AR61" s="103"/>
      <c r="AS61" s="104"/>
      <c r="AV61" s="101"/>
      <c r="AW61" s="97"/>
      <c r="AX61" s="97"/>
      <c r="AY61" s="97"/>
    </row>
    <row r="62" spans="1:51" x14ac:dyDescent="0.25">
      <c r="B62" s="149"/>
      <c r="C62" s="212"/>
      <c r="D62" s="128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  <c r="U62" s="212"/>
      <c r="V62" s="79"/>
      <c r="W62" s="102"/>
      <c r="X62" s="102"/>
      <c r="Y62" s="102"/>
      <c r="Z62" s="80"/>
      <c r="AA62" s="102"/>
      <c r="AB62" s="102"/>
      <c r="AC62" s="102"/>
      <c r="AD62" s="102"/>
      <c r="AE62" s="102"/>
      <c r="AM62" s="103"/>
      <c r="AN62" s="103"/>
      <c r="AO62" s="103"/>
      <c r="AP62" s="103"/>
      <c r="AQ62" s="103"/>
      <c r="AR62" s="103"/>
      <c r="AS62" s="104"/>
      <c r="AV62" s="101"/>
      <c r="AW62" s="97"/>
      <c r="AX62" s="97"/>
      <c r="AY62" s="97"/>
    </row>
    <row r="63" spans="1:51" x14ac:dyDescent="0.25">
      <c r="A63" s="102"/>
      <c r="B63" s="213"/>
      <c r="C63" s="150"/>
      <c r="D63" s="117"/>
      <c r="E63" s="150"/>
      <c r="F63" s="150"/>
      <c r="G63" s="105"/>
      <c r="H63" s="105"/>
      <c r="I63" s="105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20"/>
      <c r="U63" s="122"/>
      <c r="V63" s="79"/>
      <c r="AS63" s="97"/>
      <c r="AT63" s="97"/>
      <c r="AU63" s="97"/>
      <c r="AV63" s="97"/>
      <c r="AW63" s="97"/>
      <c r="AX63" s="97"/>
      <c r="AY63" s="97"/>
    </row>
    <row r="64" spans="1:51" x14ac:dyDescent="0.25">
      <c r="A64" s="102"/>
      <c r="B64" s="149"/>
      <c r="C64" s="150"/>
      <c r="D64" s="117"/>
      <c r="E64" s="150"/>
      <c r="F64" s="150"/>
      <c r="G64" s="105"/>
      <c r="H64" s="105"/>
      <c r="I64" s="105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8"/>
      <c r="U64" s="79"/>
      <c r="V64" s="7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Q69" s="99"/>
      <c r="R69" s="99"/>
      <c r="S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12"/>
      <c r="P70" s="99"/>
      <c r="Q70" s="99"/>
      <c r="R70" s="99"/>
      <c r="S70" s="99"/>
      <c r="T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12"/>
      <c r="P71" s="99"/>
      <c r="T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99"/>
      <c r="Q72" s="99"/>
      <c r="R72" s="99"/>
      <c r="S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Q73" s="99"/>
      <c r="R73" s="99"/>
      <c r="S73" s="99"/>
      <c r="T73" s="99"/>
      <c r="AS73" s="97"/>
      <c r="AT73" s="97"/>
      <c r="AU73" s="97"/>
      <c r="AV73" s="97"/>
      <c r="AW73" s="97"/>
      <c r="AX73" s="97"/>
      <c r="AY73" s="97"/>
    </row>
    <row r="74" spans="15:51" x14ac:dyDescent="0.25">
      <c r="O74" s="12"/>
      <c r="P74" s="99"/>
      <c r="Q74" s="99"/>
      <c r="R74" s="99"/>
      <c r="S74" s="99"/>
      <c r="T74" s="99"/>
      <c r="U74" s="99"/>
      <c r="AS74" s="97"/>
      <c r="AT74" s="97"/>
      <c r="AU74" s="97"/>
      <c r="AV74" s="97"/>
      <c r="AW74" s="97"/>
      <c r="AX74" s="97"/>
      <c r="AY74" s="97"/>
    </row>
    <row r="75" spans="15:51" x14ac:dyDescent="0.25">
      <c r="O75" s="12"/>
      <c r="P75" s="99"/>
      <c r="T75" s="99"/>
      <c r="U75" s="99"/>
      <c r="AS75" s="97"/>
      <c r="AT75" s="97"/>
      <c r="AU75" s="97"/>
      <c r="AV75" s="97"/>
      <c r="AW75" s="97"/>
      <c r="AX75" s="97"/>
      <c r="AY75" s="97"/>
    </row>
    <row r="87" spans="45:51" x14ac:dyDescent="0.25">
      <c r="AS87" s="97"/>
      <c r="AT87" s="97"/>
      <c r="AU87" s="97"/>
      <c r="AV87" s="97"/>
      <c r="AW87" s="97"/>
      <c r="AX87" s="97"/>
      <c r="AY87" s="97"/>
    </row>
  </sheetData>
  <protectedRanges>
    <protectedRange sqref="S63:T64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3:Z62" name="Range2_2_1_10_1_1_1_2"/>
    <protectedRange sqref="N63:R64" name="Range2_12_1_6_1_1"/>
    <protectedRange sqref="L63:M64" name="Range2_2_12_1_7_1_1"/>
    <protectedRange sqref="AS11:AS15" name="Range1_4_1_1_1_1"/>
    <protectedRange sqref="J11:J15 J26:J34" name="Range1_1_2_1_10_1_1_1_1"/>
    <protectedRange sqref="T45" name="Range2_12_5_1_1_4"/>
    <protectedRange sqref="E45:H45" name="Range2_2_12_1_7_1_1_1"/>
    <protectedRange sqref="D45" name="Range2_3_2_1_3_1_1_2_10_1_1_1_1_1"/>
    <protectedRange sqref="C45" name="Range2_1_1_1_1_11_1_2_1_1_1"/>
    <protectedRange sqref="F44 L44 S38:S44" name="Range2_12_3_1_1_1_1"/>
    <protectedRange sqref="D38:H38 C44:E44 O44:R44 I44:K44 N38:R43" name="Range2_12_1_3_1_1_1_1"/>
    <protectedRange sqref="I38:M38 E39:M43" name="Range2_2_12_1_6_1_1_1_1"/>
    <protectedRange sqref="D39:D43" name="Range2_1_1_1_1_11_1_1_1_1_1_1"/>
    <protectedRange sqref="C39:C43" name="Range2_1_2_1_1_1_1_1"/>
    <protectedRange sqref="C38" name="Range2_3_1_1_1_1_1"/>
    <protectedRange sqref="S45" name="Range2_12_5_1_1_4_1"/>
    <protectedRange sqref="Q45:R45" name="Range2_12_1_5_1_1_1_1_1"/>
    <protectedRange sqref="N45:P45" name="Range2_12_1_2_2_1_1_1_1_1"/>
    <protectedRange sqref="K45:M45" name="Range2_2_12_1_4_2_1_1_1_1_1"/>
    <protectedRange sqref="I45:J45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3:K64" name="Range2_2_12_1_4_1_1_1_1_1_1_1_1_1_1_1_1_1_1_1"/>
    <protectedRange sqref="I63:I64" name="Range2_2_12_1_7_1_1_2_2_1_2"/>
    <protectedRange sqref="F63:H64" name="Range2_2_12_1_3_1_2_1_1_1_1_2_1_1_1_1_1_1_1_1_1_1_1"/>
    <protectedRange sqref="E63:E64" name="Range2_2_12_1_3_1_2_1_1_1_2_1_1_1_1_3_1_1_1_1_1_1_1_1_1"/>
    <protectedRange sqref="O11:P34" name="Range1_16_3_1_1_2_1"/>
    <protectedRange sqref="Q11:Q34" name="Range1_16_3_1_1_1_1_1_2_1"/>
    <protectedRange sqref="U11:U34" name="Range1_16_3_1_1_3_1"/>
    <protectedRange sqref="W11:W34" name="Range1_16_3_1_1_3_2"/>
    <protectedRange sqref="AG11:AG34" name="Range1_16_3_1_1_1_1_1_1"/>
    <protectedRange sqref="AR12:AR24" name="Range1_16_3_1_1_5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61:U61 F62:G62" name="Range2_12_5_1_1_1_2_2_1_1_1_1_1_1_1_1_1_1_1_2_1_1_1_2_1_1_1_1_1_1_1_1_1_1_1_1_1_1_1_1_2_1_1_1_1_1_1_1_1_1_2_1_1_3_1_1_1_3_1_1_1_1_1_1_1_1_1_1_1_1_1_1_1_1_1_1_1_1_1_1_2_1_1_1_1_1_1_1_1_1_1_1_2_2_1_2_1_1_1_1_1_1_1_1_1_1_1_1_1"/>
    <protectedRange sqref="S54:T60" name="Range2_12_5_1_1_2_1_1_1_2_1_1_1_1_1_1_1_1_1_1_1_1_1"/>
    <protectedRange sqref="N54:R60" name="Range2_12_1_6_1_1_2_1_1_1_2_1_1_1_1_1_1_1_1_1_1_1_1_1"/>
    <protectedRange sqref="L54:M60" name="Range2_2_12_1_7_1_1_3_1_1_1_2_1_1_1_1_1_1_1_1_1_1_1_1_1"/>
    <protectedRange sqref="J54:K60" name="Range2_2_12_1_4_1_1_1_1_1_1_1_1_1_1_1_1_1_1_1_2_1_1_1_2_1_1_1_1_1_1_1_1_1_1_1_1_1"/>
    <protectedRange sqref="I54:I60" name="Range2_2_12_1_7_1_1_2_2_1_2_2_1_1_1_2_1_1_1_1_1_1_1_1_1_1_1_1_1"/>
    <protectedRange sqref="G54:H60" name="Range2_2_12_1_3_1_2_1_1_1_1_2_1_1_1_1_1_1_1_1_1_1_1_2_1_1_1_2_1_1_1_1_1_1_1_1_1_1_1_1_1"/>
    <protectedRange sqref="F54:F60" name="Range2_2_12_1_3_1_2_1_1_1_1_2_1_1_1_1_1_1_1_1_1_1_1_2_2_1_1_2_1_1_1_1_1_1_1_1_1_1_1_1_1"/>
    <protectedRange sqref="E54:E60" name="Range2_2_12_1_3_1_2_1_1_1_2_1_1_1_1_3_1_1_1_1_1_1_1_1_1_2_2_1_1_2_1_1_1_1_1_1_1_1_1_1_1_1_1"/>
    <protectedRange sqref="P4:U4" name="Range1_16_1_1_1_1_1_1_2_2_2_2_2_2_2_2_2_2_2_2_2_2_2_2_2_2_2_2_2_2_2_1_2_2_2_2_2_2_2_2_2_2_3_2_2_2_2_2_2_2_2_2_2_2_2_2_2_2_2_2_2_2_2_2_2_1"/>
    <protectedRange sqref="B45" name="Range2_12_5_1_1_1_1_1_2_1"/>
    <protectedRange sqref="F52:U52" name="Range2_12_5_1_1_1_2_2_1_1_1_1_1_1_1_1_1_1_1_2_1_1_1_2_1_1_1_1_1_1_1_1_1_1_1_1_1_1_1_1_2_1_1_1_1_1_1_1_1_1_2_1_1_3_1_1_1_3_1_1_1_1_1_1_1_1_1_1_1_1_1_1_1_1_1_1_1_1_1_1_2_1_1_1_1_1_1_1_1_1_1_1_2_2_1_1"/>
    <protectedRange sqref="S51:T51" name="Range2_12_5_1_1_2_1_1_1_1"/>
    <protectedRange sqref="N51:R51" name="Range2_12_1_6_1_1_2_1_1_1_1"/>
    <protectedRange sqref="L51:M51" name="Range2_2_12_1_7_1_1_3_1_1_1_1"/>
    <protectedRange sqref="J51:K51" name="Range2_2_12_1_4_1_1_1_1_1_1_1_1_1_1_1_1_1_1_1_2_1_1_1_1"/>
    <protectedRange sqref="I51" name="Range2_2_12_1_7_1_1_2_2_1_2_2_1_1_1_1"/>
    <protectedRange sqref="G51:H51" name="Range2_2_12_1_3_1_2_1_1_1_1_2_1_1_1_1_1_1_1_1_1_1_1_2_1_1_1_1"/>
    <protectedRange sqref="F51" name="Range2_2_12_1_3_1_2_1_1_1_1_2_1_1_1_1_1_1_1_1_1_1_1_2_2_1_1_1"/>
    <protectedRange sqref="E51" name="Range2_2_12_1_3_1_2_1_1_1_2_1_1_1_1_3_1_1_1_1_1_1_1_1_1_2_2_1_1_1"/>
    <protectedRange sqref="B64" name="Range2_12_5_1_1_1_1_1_2_1_1_1_1_1_1_1_1_1_1_1_1_1_1_1_1_1_1_1_1_2_1_1_1_1_1_1_1_1_1_1_1_1_1_3_1_1_1_2_1_1_1_1_1_1_1_1_1_1_1_1_2_1_1_1_1_1_1_1_1_1_1_1_1_1_1_1_1_1_1_1_1_1_1_1_1_1_1_1_1_3_1_2_1_1_1_2_2_1_2_1_1_1_1_1_1_1_1_1_1_1_1_1_1_1_1_1_1_1_2_1_1_1_1__3"/>
    <protectedRange sqref="B57" name="Range2_12_5_1_1_1_2_1_1_1_1_1_1_1_1_1_1_1_2_1_2_1_1_1_1_1_1_1_1_1_2_1_1_1_1_1_1_1_1_1_1_1_1_1_1_1_1_1_1_1_1_1_1_1_1_1_1_1_1_1_1_1_1_1_1_1_1_1_1_1_1_1_1_1_2_1_1_1_1_1_1_1_1_1_2_1_2_1_1_1_1_1_2_1_1_1_1_1_1_1_1_2_1_1_1_1_1"/>
    <protectedRange sqref="B58" name="Range2_12_5_1_1_1_1_1_2_1_1_1_1_1_1_1_1_1_1_1_1_1_1_1_1_1_1_1_1_2_1_1_1_1_1_1_1_1_1_1_1_1_1_3_1_1_1_2_1_1_1_1_1_1_1_1_1_1_1_1_2_1_1_1_1_1_1_1_1_1_1_1_1_1_1_1_1_1_1_1_1_1_1_1_1_1_1_1_1_3_1_2_1_1_1_2_2_1"/>
    <protectedRange sqref="B59" name="Range2_12_5_1_1_1_2_2_1_1_1_1_1_1_1_1_1_1_1_2_1_1_1_1_1_1_1_1_1_3_1_3_1_2_1_1_1_1_1_1_1_1_1_1_1_1_1_2_1_1_1_1_1_2_1_1_1_1_1_1_1_1_2_1_1_3_1_1_1_2_1_1_1_1_1_1_1_1_1_1_1_1_1_1_1_1_1_2_1_1_1_1_1_1_1_1_1_1_1_1_1_1_1_1_1_1_1_2_3_1_2_1_1_1_2_2_1_1"/>
    <protectedRange sqref="B60" name="Range2_12_5_1_1_1_1_1_2_1_1_2_1_1_1_1_1_1_1_1_1_1_1_1_1_1_1_1_1_2_1_1_1_1_1_1_1_1_1_1_1_1_1_1_3_1_1_1_2_1_1_1_1_1_1_1_1_1_2_1_1_1_1_1_1_1_1_1_1_1_1_1_1_1_1_1_1_1_1_1_1_1_1_1_1_2_1_1_1_2_2_1_1"/>
    <protectedRange sqref="B61" name="Range2_12_5_1_1_1_2_2_1_1_1_1_1_1_1_1_1_1_1_2_1_1_1_2_1_1_1_1_1_1_1_1_1_1_1_1_1_1_1_1_2_1_1_1_1_1_1_1_1_1_2_1_1_3_1_1_1_3_1_1_1_1_1_1_1_1_1_1_1_1_1_1_1_1_1_1_1_1_1_1_2_1_1_1_1_1_1_1_1_1_2_2_1_1_1_2_2_1_1"/>
    <protectedRange sqref="B41" name="Range2_12_5_1_1_1_2_1_1_1_1_1_1_1_1_1_1_1_2_1_2_1_1_1_1_1_1_1_1_1_2_1_1_1_1_1_1_1_1_1_1_1_1_1_1_1_1_1_1_1_1_1_1_1_1_1_1_1_1_1_1_1_1_1_1_1_1_1_1_1_1_1_1_1_2_1_1_1_1_1_1_1_1_1_2_1_2_1_1_1_1_1_2_1_1_1_1_1_1_1_1_2_1_1_1_1_1_1"/>
    <protectedRange sqref="B42" name="Range2_12_5_1_1_1_1_1_2_1_1_1_1_1_1_1_1_1_1_1_1_1_1_1_1_1_1_1_1_2_1_1_1_1_1_1_1_1_1_1_1_1_1_3_1_1_1_2_1_1_1_1_1_1_1_1_1_1_1_1_2_1_1_1_1_1_1_1_1_1_1_1_1_1_1_1_1_1_1_1_1_1_1_1_1_1_1_1_1_3_1_2_1_1_1_2_2_1_1"/>
    <protectedRange sqref="B43" name="Range2_12_5_1_1_1_2_2_1_1_1_1_1_1_1_1_1_1_1_2_1_1_1_1_1_1_1_1_1_3_1_3_1_2_1_1_1_1_1_1_1_1_1_1_1_1_1_2_1_1_1_1_1_2_1_1_1_1_1_1_1_1_2_1_1_3_1_1_1_2_1_1_1_1_1_1_1_1_1_1_1_1_1_1_1_1_1_2_1_1_1_1_1_1_1_1_1_1_1_1_1_1_1_1_1_1_1_2_3_1_2_1_1_1_2_2_1_1_1"/>
    <protectedRange sqref="S50:T50" name="Range2_12_5_1_1_2_1_1_1_1_1_1_1"/>
    <protectedRange sqref="N50:R50" name="Range2_12_1_6_1_1_2_1_1_1_1_1_1_1"/>
    <protectedRange sqref="L50:M50" name="Range2_2_12_1_7_1_1_3_1_1_1_1_1_1_1"/>
    <protectedRange sqref="J50:K50" name="Range2_2_12_1_4_1_1_1_1_1_1_1_1_1_1_1_1_1_1_1_2_1_1_1_1_1_1_1"/>
    <protectedRange sqref="I50" name="Range2_2_12_1_7_1_1_2_2_1_2_2_1_1_1_1_1_1_1"/>
    <protectedRange sqref="G50:H50" name="Range2_2_12_1_3_1_2_1_1_1_1_2_1_1_1_1_1_1_1_1_1_1_1_2_1_1_1_1_1_1_1"/>
    <protectedRange sqref="F50" name="Range2_2_12_1_3_1_2_1_1_1_1_2_1_1_1_1_1_1_1_1_1_1_1_2_2_1_1_1_1_1_1"/>
    <protectedRange sqref="E50" name="Range2_2_12_1_3_1_2_1_1_1_2_1_1_1_1_3_1_1_1_1_1_1_1_1_1_2_2_1_1_1_1_1_1"/>
    <protectedRange sqref="T46" name="Range2_12_5_1_1_2_1_1_1_1_1_1_1_1_1_1_1_1_1_1_1_1"/>
    <protectedRange sqref="S46" name="Range2_12_4_1_1_1_4_2_2_1_1_1_1_1_1_1_1_1_1_1_1_1_1_1_1"/>
    <protectedRange sqref="G46:H46" name="Range2_2_12_1_3_1_1_1_1_1_4_1_1_1_1_1_1_1_1_1_1_2_1_1_1_1_1_1_1_1_1_1_1_1"/>
    <protectedRange sqref="Q46:R46" name="Range2_12_1_6_1_1_1_1_2_1_1_1_1_1_1_1_1_1_2_1_1_1_1_1_1_1_1_1_1_1"/>
    <protectedRange sqref="N46:P46" name="Range2_12_1_2_3_1_1_1_1_2_1_1_1_1_1_1_1_1_1_2_1_1_1_1_1_1_1_1_1_1_1"/>
    <protectedRange sqref="I46:M46" name="Range2_2_12_1_4_3_1_1_1_1_2_1_1_1_1_1_1_1_1_1_2_1_1_1_1_1_1_1_1_1_1_1"/>
    <protectedRange sqref="F48:U48" name="Range2_12_5_1_1_1_2_2_1_1_1_1_1_1_1_1_1_1_1_2_1_1_1_2_1_1_1_1_1_1_1_1_1_1_1_1_1_1_1_1_2_1_1_1_1_1_1_1_1_1_2_1_1_3_1_1_1_3_1_1_1_1_1_1_1_1_1_1_1_1_1_1_1_1_1_1_1_1_1_1_2_1_1_1_1_1_1_1_1_1_1_1_2_2_1_1_1_1_1_1_1_1_1_1"/>
    <protectedRange sqref="S47:T47" name="Range2_12_5_1_1_2_1_1_1_1_1_2_1_1_1_1_1_1"/>
    <protectedRange sqref="N47:R47" name="Range2_12_1_6_1_1_2_1_1_1_1_1_2_1_1_1_1_1_1"/>
    <protectedRange sqref="L47:M47" name="Range2_2_12_1_7_1_1_3_1_1_1_1_1_2_1_1_1_1_1_1"/>
    <protectedRange sqref="J47:K47" name="Range2_2_12_1_4_1_1_1_1_1_1_1_1_1_1_1_1_1_1_1_2_1_1_1_1_1_2_1_1_1_1_1_1"/>
    <protectedRange sqref="I47" name="Range2_2_12_1_7_1_1_2_2_1_2_2_1_1_1_1_1_2_1_1_1_1_1_1"/>
    <protectedRange sqref="G47:H47" name="Range2_2_12_1_3_1_2_1_1_1_1_2_1_1_1_1_1_1_1_1_1_1_1_2_1_1_1_1_1_2_1_1_1_1_1_1"/>
    <protectedRange sqref="F47" name="Range2_2_12_1_3_1_2_1_1_1_1_2_1_1_1_1_1_1_1_1_1_1_1_2_2_1_1_1_1_2_1_1_1_1_1_1"/>
    <protectedRange sqref="E47" name="Range2_2_12_1_3_1_2_1_1_1_2_1_1_1_1_3_1_1_1_1_1_1_1_1_1_2_2_1_1_1_1_2_1_1_1_1_1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B48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T49" name="Range2_12_5_1_1_2_2_1_1_1_1_1_1_1_1_1_1_1_1_2_1_1_1_1_1_1_1_1_1_1_1_1_1_1_1_1_1"/>
    <protectedRange sqref="S49" name="Range2_12_4_1_1_1_4_2_2_2_2_1_1_1_1_1_1_1_1_1_1_1_2_1_1_1_1_1_1_1_1_1_1_1_1_1_1_1_1_1"/>
    <protectedRange sqref="Q49:R49" name="Range2_12_1_6_1_1_1_2_3_2_1_1_3_1_1_1_1_1_1_1_1_1_1_1_1_1_2_1_1_1_1_1_1_1_1_1_1_1_1_1_1_1_1_1"/>
    <protectedRange sqref="N49:P49" name="Range2_12_1_2_3_1_1_1_2_3_2_1_1_3_1_1_1_1_1_1_1_1_1_1_1_1_1_2_1_1_1_1_1_1_1_1_1_1_1_1_1_1_1_1_1"/>
    <protectedRange sqref="K49:M49" name="Range2_2_12_1_4_3_1_1_1_3_3_2_1_1_3_1_1_1_1_1_1_1_1_1_1_1_1_1_2_1_1_1_1_1_1_1_1_1_1_1_1_1_1_1_1_1"/>
    <protectedRange sqref="J49" name="Range2_2_12_1_4_3_1_1_1_3_2_1_2_2_1_1_1_1_1_1_1_1_1_1_1_1_1_2_1_1_1_1_1_1_1_1_1_1_1_1_1_1_1_1_1"/>
    <protectedRange sqref="E49:H49" name="Range2_2_12_1_3_1_2_1_1_1_1_2_1_1_1_1_1_1_1_1_1_1_2_1_1_1_1_1_1_1_1_2_1_1_1_1_1_1_1_1_1_1_1_1_1_1_1_1_1"/>
    <protectedRange sqref="D49" name="Range2_2_12_1_3_1_2_1_1_1_2_1_2_3_1_1_1_1_1_1_2_1_1_1_1_1_1_1_1_1_1_2_1_1_1_1_1_1_1_1_1_1_1_1_1_1_1_1_1"/>
    <protectedRange sqref="I49" name="Range2_2_12_1_4_2_1_1_1_4_1_2_1_1_1_2_2_1_1_1_1_1_1_1_1_1_1_1_1_1_1_2_1_1_1_1_1_1_1_1_1_1_1_1_1_1_1_1_1"/>
    <protectedRange sqref="B49" name="Range2_12_5_1_1_1_2_2_1_1_1_1_1_1_1_1_1_1_1_2_1_1_1_2_1_1_1_2_1_1_1_3_1_1_1_1_1_1_1_1_1_1_1_1_1_1_1_1_1_1_1_1_1_1_1_1_1_1_1_1_1_1_1_1_1_1_1_1_1_1_1_1_1_1_1_1_1_1_1_1_1_1_1_1_1_1_1_1_1_1_2_1_1_1_1_1_1_1_1_1_1_1_1_1_1_1_2_1_1_1_1_1_1_1_1_1_1_1_1_1_1_1_1_1"/>
    <protectedRange sqref="B50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56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2">
    <mergeCell ref="AS9:AS10"/>
    <mergeCell ref="AV30:AW30"/>
    <mergeCell ref="L35:N35"/>
    <mergeCell ref="B49:U49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40" priority="28" operator="containsText" text="N/A">
      <formula>NOT(ISERROR(SEARCH("N/A",X11)))</formula>
    </cfRule>
    <cfRule type="cellIs" dxfId="39" priority="41" operator="equal">
      <formula>0</formula>
    </cfRule>
  </conditionalFormatting>
  <conditionalFormatting sqref="AC11:AE34 X11:Y34 AA11:AA34">
    <cfRule type="cellIs" dxfId="38" priority="40" operator="greaterThanOrEqual">
      <formula>1185</formula>
    </cfRule>
  </conditionalFormatting>
  <conditionalFormatting sqref="AC11:AE34 X11:Y34 AA11:AA34">
    <cfRule type="cellIs" dxfId="37" priority="39" operator="between">
      <formula>0.1</formula>
      <formula>1184</formula>
    </cfRule>
  </conditionalFormatting>
  <conditionalFormatting sqref="X8">
    <cfRule type="cellIs" dxfId="36" priority="38" operator="equal">
      <formula>0</formula>
    </cfRule>
  </conditionalFormatting>
  <conditionalFormatting sqref="X8">
    <cfRule type="cellIs" dxfId="35" priority="37" operator="greaterThan">
      <formula>1179</formula>
    </cfRule>
  </conditionalFormatting>
  <conditionalFormatting sqref="X8">
    <cfRule type="cellIs" dxfId="34" priority="36" operator="greaterThan">
      <formula>99</formula>
    </cfRule>
  </conditionalFormatting>
  <conditionalFormatting sqref="X8">
    <cfRule type="cellIs" dxfId="33" priority="35" operator="greaterThan">
      <formula>0.99</formula>
    </cfRule>
  </conditionalFormatting>
  <conditionalFormatting sqref="AB8">
    <cfRule type="cellIs" dxfId="32" priority="34" operator="equal">
      <formula>0</formula>
    </cfRule>
  </conditionalFormatting>
  <conditionalFormatting sqref="AB8">
    <cfRule type="cellIs" dxfId="31" priority="33" operator="greaterThan">
      <formula>1179</formula>
    </cfRule>
  </conditionalFormatting>
  <conditionalFormatting sqref="AB8">
    <cfRule type="cellIs" dxfId="30" priority="32" operator="greaterThan">
      <formula>99</formula>
    </cfRule>
  </conditionalFormatting>
  <conditionalFormatting sqref="AB8">
    <cfRule type="cellIs" dxfId="29" priority="31" operator="greaterThan">
      <formula>0.99</formula>
    </cfRule>
  </conditionalFormatting>
  <conditionalFormatting sqref="AH11:AH31">
    <cfRule type="cellIs" dxfId="28" priority="29" operator="greaterThan">
      <formula>$AH$8</formula>
    </cfRule>
    <cfRule type="cellIs" dxfId="27" priority="30" operator="greaterThan">
      <formula>$AH$8</formula>
    </cfRule>
  </conditionalFormatting>
  <conditionalFormatting sqref="AB11:AB34">
    <cfRule type="containsText" dxfId="26" priority="24" operator="containsText" text="N/A">
      <formula>NOT(ISERROR(SEARCH("N/A",AB11)))</formula>
    </cfRule>
    <cfRule type="cellIs" dxfId="25" priority="27" operator="equal">
      <formula>0</formula>
    </cfRule>
  </conditionalFormatting>
  <conditionalFormatting sqref="AB11:AB34">
    <cfRule type="cellIs" dxfId="24" priority="26" operator="greaterThanOrEqual">
      <formula>1185</formula>
    </cfRule>
  </conditionalFormatting>
  <conditionalFormatting sqref="AB11:AB34">
    <cfRule type="cellIs" dxfId="23" priority="25" operator="between">
      <formula>0.1</formula>
      <formula>1184</formula>
    </cfRule>
  </conditionalFormatting>
  <conditionalFormatting sqref="AO11:AO34 AN11:AN35">
    <cfRule type="cellIs" dxfId="22" priority="23" operator="equal">
      <formula>0</formula>
    </cfRule>
  </conditionalFormatting>
  <conditionalFormatting sqref="AO11:AO34 AN11:AN35">
    <cfRule type="cellIs" dxfId="21" priority="22" operator="greaterThan">
      <formula>1179</formula>
    </cfRule>
  </conditionalFormatting>
  <conditionalFormatting sqref="AO11:AO34 AN11:AN35">
    <cfRule type="cellIs" dxfId="20" priority="21" operator="greaterThan">
      <formula>99</formula>
    </cfRule>
  </conditionalFormatting>
  <conditionalFormatting sqref="AO11:AO34 AN11:AN35">
    <cfRule type="cellIs" dxfId="19" priority="20" operator="greaterThan">
      <formula>0.99</formula>
    </cfRule>
  </conditionalFormatting>
  <conditionalFormatting sqref="AQ11:AQ34">
    <cfRule type="cellIs" dxfId="18" priority="19" operator="equal">
      <formula>0</formula>
    </cfRule>
  </conditionalFormatting>
  <conditionalFormatting sqref="AQ11:AQ34">
    <cfRule type="cellIs" dxfId="17" priority="18" operator="greaterThan">
      <formula>1179</formula>
    </cfRule>
  </conditionalFormatting>
  <conditionalFormatting sqref="AQ11:AQ34">
    <cfRule type="cellIs" dxfId="16" priority="17" operator="greaterThan">
      <formula>99</formula>
    </cfRule>
  </conditionalFormatting>
  <conditionalFormatting sqref="AQ11:AQ34">
    <cfRule type="cellIs" dxfId="15" priority="16" operator="greaterThan">
      <formula>0.99</formula>
    </cfRule>
  </conditionalFormatting>
  <conditionalFormatting sqref="Z11:Z34">
    <cfRule type="containsText" dxfId="14" priority="12" operator="containsText" text="N/A">
      <formula>NOT(ISERROR(SEARCH("N/A",Z11)))</formula>
    </cfRule>
    <cfRule type="cellIs" dxfId="13" priority="15" operator="equal">
      <formula>0</formula>
    </cfRule>
  </conditionalFormatting>
  <conditionalFormatting sqref="Z11:Z34">
    <cfRule type="cellIs" dxfId="12" priority="14" operator="greaterThanOrEqual">
      <formula>1185</formula>
    </cfRule>
  </conditionalFormatting>
  <conditionalFormatting sqref="Z11:Z34">
    <cfRule type="cellIs" dxfId="11" priority="13" operator="between">
      <formula>0.1</formula>
      <formula>1184</formula>
    </cfRule>
  </conditionalFormatting>
  <conditionalFormatting sqref="AJ11:AN35">
    <cfRule type="cellIs" dxfId="10" priority="11" operator="equal">
      <formula>0</formula>
    </cfRule>
  </conditionalFormatting>
  <conditionalFormatting sqref="AJ11:AN35">
    <cfRule type="cellIs" dxfId="9" priority="10" operator="greaterThan">
      <formula>1179</formula>
    </cfRule>
  </conditionalFormatting>
  <conditionalFormatting sqref="AJ11:AN35">
    <cfRule type="cellIs" dxfId="8" priority="9" operator="greaterThan">
      <formula>99</formula>
    </cfRule>
  </conditionalFormatting>
  <conditionalFormatting sqref="AJ11:AN35">
    <cfRule type="cellIs" dxfId="7" priority="8" operator="greaterThan">
      <formula>0.99</formula>
    </cfRule>
  </conditionalFormatting>
  <conditionalFormatting sqref="AP11:AP34">
    <cfRule type="cellIs" dxfId="6" priority="7" operator="equal">
      <formula>0</formula>
    </cfRule>
  </conditionalFormatting>
  <conditionalFormatting sqref="AP11:AP34">
    <cfRule type="cellIs" dxfId="5" priority="6" operator="greaterThan">
      <formula>1179</formula>
    </cfRule>
  </conditionalFormatting>
  <conditionalFormatting sqref="AP11:AP34">
    <cfRule type="cellIs" dxfId="4" priority="5" operator="greaterThan">
      <formula>99</formula>
    </cfRule>
  </conditionalFormatting>
  <conditionalFormatting sqref="AP11:AP34">
    <cfRule type="cellIs" dxfId="3" priority="4" operator="greaterThan">
      <formula>0.99</formula>
    </cfRule>
  </conditionalFormatting>
  <conditionalFormatting sqref="AH32:AH34">
    <cfRule type="cellIs" dxfId="2" priority="2" operator="greaterThan">
      <formula>$AH$8</formula>
    </cfRule>
    <cfRule type="cellIs" dxfId="1" priority="3" operator="greaterThan">
      <formula>$AH$8</formula>
    </cfRule>
  </conditionalFormatting>
  <conditionalFormatting sqref="AI11:AI34">
    <cfRule type="cellIs" dxfId="0" priority="1" operator="greaterThan">
      <formula>$AI$8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6"/>
  <sheetViews>
    <sheetView topLeftCell="A31" zoomScaleNormal="100" workbookViewId="0">
      <selection activeCell="B50" sqref="B50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126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157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60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60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42433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26096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158" t="s">
        <v>51</v>
      </c>
      <c r="V9" s="158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56" t="s">
        <v>55</v>
      </c>
      <c r="AG9" s="156" t="s">
        <v>56</v>
      </c>
      <c r="AH9" s="247" t="s">
        <v>57</v>
      </c>
      <c r="AI9" s="262" t="s">
        <v>58</v>
      </c>
      <c r="AJ9" s="158" t="s">
        <v>59</v>
      </c>
      <c r="AK9" s="158" t="s">
        <v>60</v>
      </c>
      <c r="AL9" s="158" t="s">
        <v>61</v>
      </c>
      <c r="AM9" s="158" t="s">
        <v>62</v>
      </c>
      <c r="AN9" s="158" t="s">
        <v>63</v>
      </c>
      <c r="AO9" s="158" t="s">
        <v>64</v>
      </c>
      <c r="AP9" s="158" t="s">
        <v>65</v>
      </c>
      <c r="AQ9" s="245" t="s">
        <v>66</v>
      </c>
      <c r="AR9" s="158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8" t="s">
        <v>72</v>
      </c>
      <c r="C10" s="158" t="s">
        <v>73</v>
      </c>
      <c r="D10" s="158" t="s">
        <v>74</v>
      </c>
      <c r="E10" s="158" t="s">
        <v>75</v>
      </c>
      <c r="F10" s="158" t="s">
        <v>74</v>
      </c>
      <c r="G10" s="158" t="s">
        <v>75</v>
      </c>
      <c r="H10" s="241"/>
      <c r="I10" s="158" t="s">
        <v>75</v>
      </c>
      <c r="J10" s="158" t="s">
        <v>75</v>
      </c>
      <c r="K10" s="158" t="s">
        <v>75</v>
      </c>
      <c r="L10" s="28" t="s">
        <v>29</v>
      </c>
      <c r="M10" s="244"/>
      <c r="N10" s="28" t="s">
        <v>29</v>
      </c>
      <c r="O10" s="246"/>
      <c r="P10" s="246"/>
      <c r="Q10" s="1">
        <f>'MAR 3'!Q34</f>
        <v>72869178</v>
      </c>
      <c r="R10" s="255"/>
      <c r="S10" s="256"/>
      <c r="T10" s="257"/>
      <c r="U10" s="158" t="s">
        <v>75</v>
      </c>
      <c r="V10" s="158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3'!$AG$34</f>
        <v>44529516</v>
      </c>
      <c r="AH10" s="247"/>
      <c r="AI10" s="263"/>
      <c r="AJ10" s="158" t="s">
        <v>84</v>
      </c>
      <c r="AK10" s="158" t="s">
        <v>84</v>
      </c>
      <c r="AL10" s="158" t="s">
        <v>84</v>
      </c>
      <c r="AM10" s="158" t="s">
        <v>84</v>
      </c>
      <c r="AN10" s="158" t="s">
        <v>84</v>
      </c>
      <c r="AO10" s="158" t="s">
        <v>84</v>
      </c>
      <c r="AP10" s="1">
        <f>'MAR 3'!$AP$34</f>
        <v>10370719</v>
      </c>
      <c r="AQ10" s="246"/>
      <c r="AR10" s="159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11</v>
      </c>
      <c r="E11" s="41">
        <f t="shared" ref="E11:E34" si="0">D11/1.42</f>
        <v>7.746478873239437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120</v>
      </c>
      <c r="P11" s="111">
        <v>89</v>
      </c>
      <c r="Q11" s="111">
        <v>72872986</v>
      </c>
      <c r="R11" s="46">
        <f>IF(ISBLANK(Q11),"-",Q11-Q10)</f>
        <v>3808</v>
      </c>
      <c r="S11" s="47">
        <f>R11*24/1000</f>
        <v>91.391999999999996</v>
      </c>
      <c r="T11" s="47">
        <f>R11/1000</f>
        <v>3.8079999999999998</v>
      </c>
      <c r="U11" s="112">
        <v>6</v>
      </c>
      <c r="V11" s="112">
        <f t="shared" ref="V11:V34" si="1">U11</f>
        <v>6</v>
      </c>
      <c r="W11" s="113" t="s">
        <v>124</v>
      </c>
      <c r="X11" s="115">
        <v>0</v>
      </c>
      <c r="Y11" s="115">
        <v>0</v>
      </c>
      <c r="Z11" s="115">
        <v>966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44530212</v>
      </c>
      <c r="AH11" s="49">
        <f>IF(ISBLANK(AG11),"-",AG11-AG10)</f>
        <v>696</v>
      </c>
      <c r="AI11" s="50">
        <f>AH11/T11</f>
        <v>182.77310924369749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0.4</v>
      </c>
      <c r="AP11" s="115">
        <v>10371883</v>
      </c>
      <c r="AQ11" s="115">
        <f t="shared" ref="AQ11:AQ34" si="2">AP11-AP10</f>
        <v>1164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13</v>
      </c>
      <c r="E12" s="41">
        <f t="shared" si="0"/>
        <v>9.1549295774647899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121</v>
      </c>
      <c r="P12" s="111">
        <v>89</v>
      </c>
      <c r="Q12" s="111">
        <v>72876768</v>
      </c>
      <c r="R12" s="46">
        <f t="shared" ref="R12:R34" si="5">IF(ISBLANK(Q12),"-",Q12-Q11)</f>
        <v>3782</v>
      </c>
      <c r="S12" s="47">
        <f t="shared" ref="S12:S34" si="6">R12*24/1000</f>
        <v>90.768000000000001</v>
      </c>
      <c r="T12" s="47">
        <f t="shared" ref="T12:T34" si="7">R12/1000</f>
        <v>3.782</v>
      </c>
      <c r="U12" s="112">
        <v>7.3</v>
      </c>
      <c r="V12" s="112">
        <f t="shared" si="1"/>
        <v>7.3</v>
      </c>
      <c r="W12" s="113" t="s">
        <v>124</v>
      </c>
      <c r="X12" s="115">
        <v>0</v>
      </c>
      <c r="Y12" s="115">
        <v>0</v>
      </c>
      <c r="Z12" s="115">
        <v>966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44530908</v>
      </c>
      <c r="AH12" s="49">
        <f>IF(ISBLANK(AG12),"-",AG12-AG11)</f>
        <v>696</v>
      </c>
      <c r="AI12" s="50">
        <f t="shared" ref="AI12:AI34" si="8">AH12/T12</f>
        <v>184.02961396086727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0.4</v>
      </c>
      <c r="AP12" s="115">
        <v>10373073</v>
      </c>
      <c r="AQ12" s="115">
        <f t="shared" si="2"/>
        <v>1190</v>
      </c>
      <c r="AR12" s="118">
        <v>1.46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14</v>
      </c>
      <c r="E13" s="41">
        <f t="shared" si="0"/>
        <v>9.8591549295774659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126</v>
      </c>
      <c r="P13" s="111">
        <v>91</v>
      </c>
      <c r="Q13" s="111">
        <v>72880476</v>
      </c>
      <c r="R13" s="46">
        <f t="shared" si="5"/>
        <v>3708</v>
      </c>
      <c r="S13" s="47">
        <f t="shared" si="6"/>
        <v>88.992000000000004</v>
      </c>
      <c r="T13" s="47">
        <f t="shared" si="7"/>
        <v>3.7080000000000002</v>
      </c>
      <c r="U13" s="112">
        <v>8.5</v>
      </c>
      <c r="V13" s="112">
        <f t="shared" si="1"/>
        <v>8.5</v>
      </c>
      <c r="W13" s="113" t="s">
        <v>124</v>
      </c>
      <c r="X13" s="115">
        <v>0</v>
      </c>
      <c r="Y13" s="115">
        <v>0</v>
      </c>
      <c r="Z13" s="115">
        <v>966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44531592</v>
      </c>
      <c r="AH13" s="49">
        <f>IF(ISBLANK(AG13),"-",AG13-AG12)</f>
        <v>684</v>
      </c>
      <c r="AI13" s="50">
        <f t="shared" si="8"/>
        <v>184.46601941747571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0.4</v>
      </c>
      <c r="AP13" s="115">
        <v>10374233</v>
      </c>
      <c r="AQ13" s="115">
        <f t="shared" si="2"/>
        <v>1160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15</v>
      </c>
      <c r="E14" s="41">
        <f t="shared" si="0"/>
        <v>10.563380281690142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117</v>
      </c>
      <c r="P14" s="111">
        <v>87</v>
      </c>
      <c r="Q14" s="111">
        <v>72884047</v>
      </c>
      <c r="R14" s="46">
        <f t="shared" si="5"/>
        <v>3571</v>
      </c>
      <c r="S14" s="47">
        <f t="shared" si="6"/>
        <v>85.703999999999994</v>
      </c>
      <c r="T14" s="47">
        <f t="shared" si="7"/>
        <v>3.5710000000000002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966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44532224</v>
      </c>
      <c r="AH14" s="49">
        <f t="shared" ref="AH14:AH34" si="9">IF(ISBLANK(AG14),"-",AG14-AG13)</f>
        <v>632</v>
      </c>
      <c r="AI14" s="50">
        <f t="shared" si="8"/>
        <v>176.98123774852982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0.4</v>
      </c>
      <c r="AP14" s="115">
        <v>10375422</v>
      </c>
      <c r="AQ14" s="115">
        <f t="shared" si="2"/>
        <v>1189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x14ac:dyDescent="0.25">
      <c r="B15" s="40">
        <v>2.1666666666666701</v>
      </c>
      <c r="C15" s="40">
        <v>0.20833333333333301</v>
      </c>
      <c r="D15" s="110">
        <v>14</v>
      </c>
      <c r="E15" s="41">
        <f t="shared" si="0"/>
        <v>9.8591549295774659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108</v>
      </c>
      <c r="P15" s="111">
        <v>105</v>
      </c>
      <c r="Q15" s="111">
        <v>72888224</v>
      </c>
      <c r="R15" s="46">
        <f t="shared" si="5"/>
        <v>4177</v>
      </c>
      <c r="S15" s="47">
        <f t="shared" si="6"/>
        <v>100.248</v>
      </c>
      <c r="T15" s="47">
        <f t="shared" si="7"/>
        <v>4.1769999999999996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967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44532924</v>
      </c>
      <c r="AH15" s="49">
        <f t="shared" si="9"/>
        <v>700</v>
      </c>
      <c r="AI15" s="50">
        <f t="shared" si="8"/>
        <v>167.58439071103663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</v>
      </c>
      <c r="AP15" s="115">
        <v>10375422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11</v>
      </c>
      <c r="E16" s="41">
        <f t="shared" si="0"/>
        <v>7.746478873239437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127</v>
      </c>
      <c r="P16" s="111">
        <v>127</v>
      </c>
      <c r="Q16" s="111">
        <v>72893462</v>
      </c>
      <c r="R16" s="46">
        <f t="shared" si="5"/>
        <v>5238</v>
      </c>
      <c r="S16" s="47">
        <f t="shared" si="6"/>
        <v>125.712</v>
      </c>
      <c r="T16" s="47">
        <f t="shared" si="7"/>
        <v>5.2380000000000004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1179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44533856</v>
      </c>
      <c r="AH16" s="49">
        <f t="shared" si="9"/>
        <v>932</v>
      </c>
      <c r="AI16" s="50">
        <f t="shared" si="8"/>
        <v>177.93050782741503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10375422</v>
      </c>
      <c r="AQ16" s="115">
        <f t="shared" si="2"/>
        <v>0</v>
      </c>
      <c r="AR16" s="53">
        <v>1.27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132</v>
      </c>
      <c r="P17" s="111">
        <v>145</v>
      </c>
      <c r="Q17" s="111">
        <v>72899400</v>
      </c>
      <c r="R17" s="46">
        <f t="shared" si="5"/>
        <v>5938</v>
      </c>
      <c r="S17" s="47">
        <f t="shared" si="6"/>
        <v>142.512</v>
      </c>
      <c r="T17" s="47">
        <f t="shared" si="7"/>
        <v>5.9379999999999997</v>
      </c>
      <c r="U17" s="112">
        <v>9.4</v>
      </c>
      <c r="V17" s="112">
        <f t="shared" si="1"/>
        <v>9.4</v>
      </c>
      <c r="W17" s="113" t="s">
        <v>130</v>
      </c>
      <c r="X17" s="115">
        <v>1047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44535184</v>
      </c>
      <c r="AH17" s="49">
        <f t="shared" si="9"/>
        <v>1328</v>
      </c>
      <c r="AI17" s="50">
        <f t="shared" si="8"/>
        <v>223.64432468844731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10375422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137</v>
      </c>
      <c r="P18" s="111">
        <v>144</v>
      </c>
      <c r="Q18" s="111">
        <v>72905520</v>
      </c>
      <c r="R18" s="46">
        <f t="shared" si="5"/>
        <v>6120</v>
      </c>
      <c r="S18" s="47">
        <f t="shared" si="6"/>
        <v>146.88</v>
      </c>
      <c r="T18" s="47">
        <f t="shared" si="7"/>
        <v>6.12</v>
      </c>
      <c r="U18" s="112">
        <v>8.9</v>
      </c>
      <c r="V18" s="112">
        <f t="shared" si="1"/>
        <v>8.9</v>
      </c>
      <c r="W18" s="113" t="s">
        <v>130</v>
      </c>
      <c r="X18" s="115">
        <v>1017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44536548</v>
      </c>
      <c r="AH18" s="49">
        <f t="shared" si="9"/>
        <v>1364</v>
      </c>
      <c r="AI18" s="50">
        <f t="shared" si="8"/>
        <v>222.87581699346404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10375422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137</v>
      </c>
      <c r="P19" s="111">
        <v>142</v>
      </c>
      <c r="Q19" s="111">
        <v>72911664</v>
      </c>
      <c r="R19" s="46">
        <f t="shared" si="5"/>
        <v>6144</v>
      </c>
      <c r="S19" s="47">
        <f t="shared" si="6"/>
        <v>147.45599999999999</v>
      </c>
      <c r="T19" s="47">
        <f t="shared" si="7"/>
        <v>6.1440000000000001</v>
      </c>
      <c r="U19" s="112">
        <v>8.3000000000000007</v>
      </c>
      <c r="V19" s="112">
        <f t="shared" si="1"/>
        <v>8.3000000000000007</v>
      </c>
      <c r="W19" s="113" t="s">
        <v>130</v>
      </c>
      <c r="X19" s="115">
        <v>1047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44537920</v>
      </c>
      <c r="AH19" s="49">
        <f t="shared" si="9"/>
        <v>1372</v>
      </c>
      <c r="AI19" s="50">
        <f t="shared" si="8"/>
        <v>223.30729166666666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10375422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7</v>
      </c>
      <c r="E20" s="41">
        <f t="shared" si="0"/>
        <v>4.9295774647887329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138</v>
      </c>
      <c r="P20" s="111">
        <v>144</v>
      </c>
      <c r="Q20" s="111">
        <v>72917881</v>
      </c>
      <c r="R20" s="46">
        <f t="shared" si="5"/>
        <v>6217</v>
      </c>
      <c r="S20" s="47">
        <f t="shared" si="6"/>
        <v>149.208</v>
      </c>
      <c r="T20" s="47">
        <f t="shared" si="7"/>
        <v>6.2169999999999996</v>
      </c>
      <c r="U20" s="112">
        <v>7.7</v>
      </c>
      <c r="V20" s="112">
        <f t="shared" si="1"/>
        <v>7.7</v>
      </c>
      <c r="W20" s="113" t="s">
        <v>130</v>
      </c>
      <c r="X20" s="115">
        <v>1047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44539324</v>
      </c>
      <c r="AH20" s="49">
        <f t="shared" si="9"/>
        <v>1404</v>
      </c>
      <c r="AI20" s="50">
        <f t="shared" si="8"/>
        <v>225.83239504584205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10375422</v>
      </c>
      <c r="AQ20" s="115">
        <f t="shared" si="2"/>
        <v>0</v>
      </c>
      <c r="AR20" s="53">
        <v>1.35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7</v>
      </c>
      <c r="E21" s="41">
        <f t="shared" si="0"/>
        <v>4.9295774647887329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137</v>
      </c>
      <c r="P21" s="111">
        <v>146</v>
      </c>
      <c r="Q21" s="111">
        <v>72924048</v>
      </c>
      <c r="R21" s="46">
        <f t="shared" si="5"/>
        <v>6167</v>
      </c>
      <c r="S21" s="47">
        <f t="shared" si="6"/>
        <v>148.00800000000001</v>
      </c>
      <c r="T21" s="47">
        <f t="shared" si="7"/>
        <v>6.1669999999999998</v>
      </c>
      <c r="U21" s="112">
        <v>7.2</v>
      </c>
      <c r="V21" s="112">
        <f t="shared" si="1"/>
        <v>7.2</v>
      </c>
      <c r="W21" s="113" t="s">
        <v>130</v>
      </c>
      <c r="X21" s="115">
        <v>1047</v>
      </c>
      <c r="Y21" s="115">
        <v>0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44540676</v>
      </c>
      <c r="AH21" s="49">
        <f t="shared" si="9"/>
        <v>1352</v>
      </c>
      <c r="AI21" s="50">
        <f t="shared" si="8"/>
        <v>219.23139289768122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10375422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8</v>
      </c>
      <c r="E22" s="41">
        <f t="shared" si="0"/>
        <v>5.6338028169014089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138</v>
      </c>
      <c r="P22" s="111">
        <v>141</v>
      </c>
      <c r="Q22" s="111">
        <v>72930091</v>
      </c>
      <c r="R22" s="46">
        <f t="shared" si="5"/>
        <v>6043</v>
      </c>
      <c r="S22" s="47">
        <f t="shared" si="6"/>
        <v>145.03200000000001</v>
      </c>
      <c r="T22" s="47">
        <f t="shared" si="7"/>
        <v>6.0430000000000001</v>
      </c>
      <c r="U22" s="112">
        <v>6.9</v>
      </c>
      <c r="V22" s="112">
        <f t="shared" si="1"/>
        <v>6.9</v>
      </c>
      <c r="W22" s="113" t="s">
        <v>130</v>
      </c>
      <c r="X22" s="115">
        <v>1015</v>
      </c>
      <c r="Y22" s="115">
        <v>0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44542044</v>
      </c>
      <c r="AH22" s="49">
        <f t="shared" si="9"/>
        <v>1368</v>
      </c>
      <c r="AI22" s="50">
        <f t="shared" si="8"/>
        <v>226.37762700645374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10375422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7</v>
      </c>
      <c r="E23" s="41">
        <f t="shared" si="0"/>
        <v>4.9295774647887329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138</v>
      </c>
      <c r="P23" s="111">
        <v>139</v>
      </c>
      <c r="Q23" s="111">
        <v>72935955</v>
      </c>
      <c r="R23" s="46">
        <f t="shared" si="5"/>
        <v>5864</v>
      </c>
      <c r="S23" s="47">
        <f t="shared" si="6"/>
        <v>140.73599999999999</v>
      </c>
      <c r="T23" s="47">
        <f t="shared" si="7"/>
        <v>5.8639999999999999</v>
      </c>
      <c r="U23" s="112">
        <v>6.7</v>
      </c>
      <c r="V23" s="112">
        <f t="shared" si="1"/>
        <v>6.7</v>
      </c>
      <c r="W23" s="113" t="s">
        <v>130</v>
      </c>
      <c r="X23" s="115">
        <v>996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44543372</v>
      </c>
      <c r="AH23" s="49">
        <f t="shared" si="9"/>
        <v>1328</v>
      </c>
      <c r="AI23" s="50">
        <f t="shared" si="8"/>
        <v>226.46657571623464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10375422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7</v>
      </c>
      <c r="E24" s="41">
        <f t="shared" si="0"/>
        <v>4.9295774647887329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138</v>
      </c>
      <c r="P24" s="111">
        <v>140</v>
      </c>
      <c r="Q24" s="111">
        <v>72941763</v>
      </c>
      <c r="R24" s="46">
        <f t="shared" si="5"/>
        <v>5808</v>
      </c>
      <c r="S24" s="47">
        <f t="shared" si="6"/>
        <v>139.392</v>
      </c>
      <c r="T24" s="47">
        <f t="shared" si="7"/>
        <v>5.8079999999999998</v>
      </c>
      <c r="U24" s="112">
        <v>6.5</v>
      </c>
      <c r="V24" s="112">
        <f t="shared" si="1"/>
        <v>6.5</v>
      </c>
      <c r="W24" s="113" t="s">
        <v>130</v>
      </c>
      <c r="X24" s="115">
        <v>996</v>
      </c>
      <c r="Y24" s="115">
        <v>0</v>
      </c>
      <c r="Z24" s="115">
        <v>1187</v>
      </c>
      <c r="AA24" s="115">
        <v>1185</v>
      </c>
      <c r="AB24" s="115">
        <v>1188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44544680</v>
      </c>
      <c r="AH24" s="49">
        <f>IF(ISBLANK(AG24),"-",AG24-AG23)</f>
        <v>1308</v>
      </c>
      <c r="AI24" s="50">
        <f t="shared" si="8"/>
        <v>225.20661157024793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10375422</v>
      </c>
      <c r="AQ24" s="115">
        <f t="shared" si="2"/>
        <v>0</v>
      </c>
      <c r="AR24" s="53">
        <v>1.29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8</v>
      </c>
      <c r="E25" s="41">
        <f t="shared" si="0"/>
        <v>5.6338028169014089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137</v>
      </c>
      <c r="P25" s="111">
        <v>134</v>
      </c>
      <c r="Q25" s="111">
        <v>72947433</v>
      </c>
      <c r="R25" s="46">
        <f t="shared" si="5"/>
        <v>5670</v>
      </c>
      <c r="S25" s="47">
        <f t="shared" si="6"/>
        <v>136.08000000000001</v>
      </c>
      <c r="T25" s="47">
        <f t="shared" si="7"/>
        <v>5.67</v>
      </c>
      <c r="U25" s="112">
        <v>6.4</v>
      </c>
      <c r="V25" s="112">
        <f t="shared" si="1"/>
        <v>6.4</v>
      </c>
      <c r="W25" s="113" t="s">
        <v>130</v>
      </c>
      <c r="X25" s="115">
        <v>995</v>
      </c>
      <c r="Y25" s="115">
        <v>0</v>
      </c>
      <c r="Z25" s="115">
        <v>1187</v>
      </c>
      <c r="AA25" s="115">
        <v>1185</v>
      </c>
      <c r="AB25" s="115">
        <v>1166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44545972</v>
      </c>
      <c r="AH25" s="49">
        <f t="shared" si="9"/>
        <v>1292</v>
      </c>
      <c r="AI25" s="50">
        <f t="shared" si="8"/>
        <v>227.86596119929453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10375422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8</v>
      </c>
      <c r="E26" s="41">
        <f t="shared" si="0"/>
        <v>5.6338028169014089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131</v>
      </c>
      <c r="P26" s="111">
        <v>130</v>
      </c>
      <c r="Q26" s="111">
        <v>72953015</v>
      </c>
      <c r="R26" s="46">
        <f t="shared" si="5"/>
        <v>5582</v>
      </c>
      <c r="S26" s="47">
        <f t="shared" si="6"/>
        <v>133.96799999999999</v>
      </c>
      <c r="T26" s="47">
        <f t="shared" si="7"/>
        <v>5.5819999999999999</v>
      </c>
      <c r="U26" s="112">
        <v>6.3</v>
      </c>
      <c r="V26" s="112">
        <f t="shared" si="1"/>
        <v>6.3</v>
      </c>
      <c r="W26" s="113" t="s">
        <v>130</v>
      </c>
      <c r="X26" s="115">
        <v>994</v>
      </c>
      <c r="Y26" s="115">
        <v>0</v>
      </c>
      <c r="Z26" s="115">
        <v>1167</v>
      </c>
      <c r="AA26" s="115">
        <v>1185</v>
      </c>
      <c r="AB26" s="115">
        <v>1167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44547244</v>
      </c>
      <c r="AH26" s="49">
        <f t="shared" si="9"/>
        <v>1272</v>
      </c>
      <c r="AI26" s="50">
        <f t="shared" si="8"/>
        <v>227.87531350770334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10375422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7</v>
      </c>
      <c r="E27" s="41">
        <f t="shared" si="0"/>
        <v>4.9295774647887329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131</v>
      </c>
      <c r="P27" s="111">
        <v>135</v>
      </c>
      <c r="Q27" s="111">
        <v>72958641</v>
      </c>
      <c r="R27" s="46">
        <f t="shared" si="5"/>
        <v>5626</v>
      </c>
      <c r="S27" s="47">
        <f t="shared" si="6"/>
        <v>135.024</v>
      </c>
      <c r="T27" s="47">
        <f t="shared" si="7"/>
        <v>5.6260000000000003</v>
      </c>
      <c r="U27" s="112">
        <v>6.2</v>
      </c>
      <c r="V27" s="112">
        <f t="shared" si="1"/>
        <v>6.2</v>
      </c>
      <c r="W27" s="113" t="s">
        <v>130</v>
      </c>
      <c r="X27" s="115">
        <v>1006</v>
      </c>
      <c r="Y27" s="115">
        <v>0</v>
      </c>
      <c r="Z27" s="115">
        <v>1167</v>
      </c>
      <c r="AA27" s="115">
        <v>1185</v>
      </c>
      <c r="AB27" s="115">
        <v>1168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44548520</v>
      </c>
      <c r="AH27" s="49">
        <f t="shared" si="9"/>
        <v>1276</v>
      </c>
      <c r="AI27" s="50">
        <f t="shared" si="8"/>
        <v>226.8041237113402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10375422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8</v>
      </c>
      <c r="E28" s="41">
        <f t="shared" si="0"/>
        <v>5.6338028169014089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129</v>
      </c>
      <c r="P28" s="111">
        <v>138</v>
      </c>
      <c r="Q28" s="111">
        <v>72964251</v>
      </c>
      <c r="R28" s="46">
        <f t="shared" si="5"/>
        <v>5610</v>
      </c>
      <c r="S28" s="47">
        <f t="shared" si="6"/>
        <v>134.63999999999999</v>
      </c>
      <c r="T28" s="47">
        <f t="shared" si="7"/>
        <v>5.61</v>
      </c>
      <c r="U28" s="112">
        <v>5.8</v>
      </c>
      <c r="V28" s="112">
        <f t="shared" si="1"/>
        <v>5.8</v>
      </c>
      <c r="W28" s="113" t="s">
        <v>130</v>
      </c>
      <c r="X28" s="115">
        <v>1006</v>
      </c>
      <c r="Y28" s="115">
        <v>0</v>
      </c>
      <c r="Z28" s="115">
        <v>1097</v>
      </c>
      <c r="AA28" s="115">
        <v>1185</v>
      </c>
      <c r="AB28" s="115">
        <v>1147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44549740</v>
      </c>
      <c r="AH28" s="49">
        <f t="shared" si="9"/>
        <v>1220</v>
      </c>
      <c r="AI28" s="50">
        <f t="shared" si="8"/>
        <v>217.46880570409982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10375422</v>
      </c>
      <c r="AQ28" s="115">
        <f t="shared" si="2"/>
        <v>0</v>
      </c>
      <c r="AR28" s="53">
        <v>1.1499999999999999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7</v>
      </c>
      <c r="E29" s="41">
        <f t="shared" si="0"/>
        <v>4.9295774647887329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128</v>
      </c>
      <c r="P29" s="111">
        <v>132</v>
      </c>
      <c r="Q29" s="111">
        <v>72969809</v>
      </c>
      <c r="R29" s="46">
        <f t="shared" si="5"/>
        <v>5558</v>
      </c>
      <c r="S29" s="47">
        <f t="shared" si="6"/>
        <v>133.392</v>
      </c>
      <c r="T29" s="47">
        <f t="shared" si="7"/>
        <v>5.5579999999999998</v>
      </c>
      <c r="U29" s="112">
        <v>5.5</v>
      </c>
      <c r="V29" s="112">
        <f t="shared" si="1"/>
        <v>5.5</v>
      </c>
      <c r="W29" s="113" t="s">
        <v>130</v>
      </c>
      <c r="X29" s="115">
        <v>1007</v>
      </c>
      <c r="Y29" s="115">
        <v>0</v>
      </c>
      <c r="Z29" s="115">
        <v>1097</v>
      </c>
      <c r="AA29" s="115">
        <v>1185</v>
      </c>
      <c r="AB29" s="115">
        <v>1148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44550940</v>
      </c>
      <c r="AH29" s="49">
        <f t="shared" si="9"/>
        <v>1200</v>
      </c>
      <c r="AI29" s="50">
        <f t="shared" si="8"/>
        <v>215.90500179920835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10375422</v>
      </c>
      <c r="AQ29" s="115">
        <f t="shared" si="2"/>
        <v>0</v>
      </c>
      <c r="AR29" s="51" t="s">
        <v>136</v>
      </c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9</v>
      </c>
      <c r="E30" s="41">
        <f t="shared" si="0"/>
        <v>6.3380281690140849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117</v>
      </c>
      <c r="P30" s="111">
        <v>127</v>
      </c>
      <c r="Q30" s="111">
        <v>72975173</v>
      </c>
      <c r="R30" s="46">
        <f t="shared" si="5"/>
        <v>5364</v>
      </c>
      <c r="S30" s="47">
        <f t="shared" si="6"/>
        <v>128.73599999999999</v>
      </c>
      <c r="T30" s="47">
        <f t="shared" si="7"/>
        <v>5.3639999999999999</v>
      </c>
      <c r="U30" s="112">
        <v>5</v>
      </c>
      <c r="V30" s="112">
        <f t="shared" si="1"/>
        <v>5</v>
      </c>
      <c r="W30" s="113" t="s">
        <v>135</v>
      </c>
      <c r="X30" s="115">
        <v>1026</v>
      </c>
      <c r="Y30" s="115">
        <v>0</v>
      </c>
      <c r="Z30" s="115">
        <v>0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44552012</v>
      </c>
      <c r="AH30" s="49">
        <f t="shared" si="9"/>
        <v>1072</v>
      </c>
      <c r="AI30" s="50">
        <f t="shared" si="8"/>
        <v>199.85085756897837</v>
      </c>
      <c r="AJ30" s="98">
        <v>1</v>
      </c>
      <c r="AK30" s="98">
        <v>0</v>
      </c>
      <c r="AL30" s="98">
        <v>0</v>
      </c>
      <c r="AM30" s="98">
        <v>1</v>
      </c>
      <c r="AN30" s="98">
        <v>1</v>
      </c>
      <c r="AO30" s="98">
        <v>0</v>
      </c>
      <c r="AP30" s="115">
        <v>10375422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10</v>
      </c>
      <c r="E31" s="41">
        <f t="shared" si="0"/>
        <v>7.042253521126761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116</v>
      </c>
      <c r="P31" s="111">
        <v>129</v>
      </c>
      <c r="Q31" s="111">
        <v>72980460</v>
      </c>
      <c r="R31" s="46">
        <f t="shared" si="5"/>
        <v>5287</v>
      </c>
      <c r="S31" s="47">
        <f t="shared" si="6"/>
        <v>126.88800000000001</v>
      </c>
      <c r="T31" s="47">
        <f t="shared" si="7"/>
        <v>5.2869999999999999</v>
      </c>
      <c r="U31" s="112">
        <v>4.5</v>
      </c>
      <c r="V31" s="112">
        <f t="shared" si="1"/>
        <v>4.5</v>
      </c>
      <c r="W31" s="113" t="s">
        <v>135</v>
      </c>
      <c r="X31" s="115">
        <v>1027</v>
      </c>
      <c r="Y31" s="115">
        <v>0</v>
      </c>
      <c r="Z31" s="115">
        <v>0</v>
      </c>
      <c r="AA31" s="115">
        <v>1185</v>
      </c>
      <c r="AB31" s="115">
        <v>1188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44553048</v>
      </c>
      <c r="AH31" s="49">
        <f t="shared" si="9"/>
        <v>1036</v>
      </c>
      <c r="AI31" s="50">
        <f t="shared" si="8"/>
        <v>195.95233591829015</v>
      </c>
      <c r="AJ31" s="98">
        <v>1</v>
      </c>
      <c r="AK31" s="98">
        <v>0</v>
      </c>
      <c r="AL31" s="98">
        <v>0</v>
      </c>
      <c r="AM31" s="98">
        <v>1</v>
      </c>
      <c r="AN31" s="98">
        <v>1</v>
      </c>
      <c r="AO31" s="98">
        <v>0</v>
      </c>
      <c r="AP31" s="115">
        <v>10375422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13</v>
      </c>
      <c r="E32" s="41">
        <f t="shared" si="0"/>
        <v>9.1549295774647899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112</v>
      </c>
      <c r="P32" s="111">
        <v>116</v>
      </c>
      <c r="Q32" s="111">
        <v>72985482</v>
      </c>
      <c r="R32" s="46">
        <f t="shared" si="5"/>
        <v>5022</v>
      </c>
      <c r="S32" s="47">
        <f t="shared" si="6"/>
        <v>120.52800000000001</v>
      </c>
      <c r="T32" s="47">
        <f t="shared" si="7"/>
        <v>5.0220000000000002</v>
      </c>
      <c r="U32" s="112">
        <v>4.0999999999999996</v>
      </c>
      <c r="V32" s="112">
        <f t="shared" si="1"/>
        <v>4.0999999999999996</v>
      </c>
      <c r="W32" s="113" t="s">
        <v>135</v>
      </c>
      <c r="X32" s="115">
        <v>1014</v>
      </c>
      <c r="Y32" s="115">
        <v>0</v>
      </c>
      <c r="Z32" s="115">
        <v>0</v>
      </c>
      <c r="AA32" s="115">
        <v>1185</v>
      </c>
      <c r="AB32" s="115">
        <v>1128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44554044</v>
      </c>
      <c r="AH32" s="49">
        <f t="shared" si="9"/>
        <v>996</v>
      </c>
      <c r="AI32" s="50">
        <f t="shared" si="8"/>
        <v>198.32735961768219</v>
      </c>
      <c r="AJ32" s="98">
        <v>1</v>
      </c>
      <c r="AK32" s="98">
        <v>0</v>
      </c>
      <c r="AL32" s="98">
        <v>0</v>
      </c>
      <c r="AM32" s="98">
        <v>1</v>
      </c>
      <c r="AN32" s="98">
        <v>1</v>
      </c>
      <c r="AO32" s="98">
        <v>0</v>
      </c>
      <c r="AP32" s="115">
        <v>10375422</v>
      </c>
      <c r="AQ32" s="115">
        <f t="shared" si="2"/>
        <v>0</v>
      </c>
      <c r="AR32" s="53">
        <v>1.22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8</v>
      </c>
      <c r="E33" s="41">
        <f t="shared" si="0"/>
        <v>5.6338028169014089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126</v>
      </c>
      <c r="P33" s="111">
        <v>101</v>
      </c>
      <c r="Q33" s="111">
        <v>72989967</v>
      </c>
      <c r="R33" s="46">
        <f t="shared" si="5"/>
        <v>4485</v>
      </c>
      <c r="S33" s="47">
        <f t="shared" si="6"/>
        <v>107.64</v>
      </c>
      <c r="T33" s="47">
        <f t="shared" si="7"/>
        <v>4.4850000000000003</v>
      </c>
      <c r="U33" s="112">
        <v>4.7</v>
      </c>
      <c r="V33" s="112">
        <f t="shared" si="1"/>
        <v>4.7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1088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44554880</v>
      </c>
      <c r="AH33" s="49">
        <f t="shared" si="9"/>
        <v>836</v>
      </c>
      <c r="AI33" s="50">
        <f t="shared" si="8"/>
        <v>186.39910813823855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0.35</v>
      </c>
      <c r="AP33" s="115">
        <v>10376180</v>
      </c>
      <c r="AQ33" s="115">
        <f t="shared" si="2"/>
        <v>758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11</v>
      </c>
      <c r="E34" s="41">
        <f t="shared" si="0"/>
        <v>7.746478873239437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125</v>
      </c>
      <c r="P34" s="111">
        <v>94</v>
      </c>
      <c r="Q34" s="111">
        <v>72994095</v>
      </c>
      <c r="R34" s="46">
        <f t="shared" si="5"/>
        <v>4128</v>
      </c>
      <c r="S34" s="47">
        <f t="shared" si="6"/>
        <v>99.072000000000003</v>
      </c>
      <c r="T34" s="47">
        <f t="shared" si="7"/>
        <v>4.1280000000000001</v>
      </c>
      <c r="U34" s="112">
        <v>5.8</v>
      </c>
      <c r="V34" s="112">
        <f t="shared" si="1"/>
        <v>5.8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986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44555612</v>
      </c>
      <c r="AH34" s="49">
        <f t="shared" si="9"/>
        <v>732</v>
      </c>
      <c r="AI34" s="50">
        <f t="shared" si="8"/>
        <v>177.32558139534882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0.35</v>
      </c>
      <c r="AP34" s="115">
        <v>10377227</v>
      </c>
      <c r="AQ34" s="115">
        <f t="shared" si="2"/>
        <v>1047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124917</v>
      </c>
      <c r="S35" s="65">
        <f>AVERAGE(S11:S34)</f>
        <v>124.91699999999997</v>
      </c>
      <c r="T35" s="65">
        <f>SUM(T11:T34)</f>
        <v>124.91700000000002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26096</v>
      </c>
      <c r="AH35" s="67">
        <f>SUM(AH11:AH34)</f>
        <v>26096</v>
      </c>
      <c r="AI35" s="68">
        <f>$AH$35/$T35</f>
        <v>208.90671405813458</v>
      </c>
      <c r="AJ35" s="98"/>
      <c r="AK35" s="98"/>
      <c r="AL35" s="98"/>
      <c r="AM35" s="98"/>
      <c r="AN35" s="98"/>
      <c r="AO35" s="69"/>
      <c r="AP35" s="70">
        <f>AP34-AP10</f>
        <v>6508</v>
      </c>
      <c r="AQ35" s="71">
        <f>SUM(AQ11:AQ34)</f>
        <v>6508</v>
      </c>
      <c r="AR35" s="72">
        <f>AVERAGE(AR11:AR34)</f>
        <v>1.2899999999999998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8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152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163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8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8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145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146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37" t="s">
        <v>164</v>
      </c>
      <c r="C46" s="136"/>
      <c r="D46" s="138"/>
      <c r="E46" s="136"/>
      <c r="F46" s="136"/>
      <c r="G46" s="136"/>
      <c r="H46" s="136"/>
      <c r="I46" s="136"/>
      <c r="J46" s="136"/>
      <c r="K46" s="136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148" t="s">
        <v>138</v>
      </c>
      <c r="C47" s="131"/>
      <c r="D47" s="132"/>
      <c r="E47" s="131"/>
      <c r="F47" s="131"/>
      <c r="G47" s="131"/>
      <c r="H47" s="131"/>
      <c r="I47" s="131"/>
      <c r="J47" s="131"/>
      <c r="K47" s="131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148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144</v>
      </c>
      <c r="C49" s="145"/>
      <c r="D49" s="128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48" t="s">
        <v>141</v>
      </c>
      <c r="C50" s="145"/>
      <c r="D50" s="128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145"/>
      <c r="D51" s="128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48" t="s">
        <v>143</v>
      </c>
      <c r="C52" s="131"/>
      <c r="D52" s="132"/>
      <c r="E52" s="131"/>
      <c r="F52" s="131"/>
      <c r="G52" s="131"/>
      <c r="H52" s="131"/>
      <c r="I52" s="131"/>
      <c r="J52" s="131"/>
      <c r="K52" s="131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147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9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50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49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149"/>
      <c r="C58" s="124"/>
      <c r="D58" s="125"/>
      <c r="E58" s="124"/>
      <c r="F58" s="124"/>
      <c r="G58" s="124"/>
      <c r="H58" s="124"/>
      <c r="I58" s="124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7"/>
      <c r="U58" s="127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50"/>
      <c r="C59" s="145"/>
      <c r="D59" s="128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B60" s="148"/>
      <c r="C60" s="145"/>
      <c r="D60" s="128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79"/>
      <c r="W60" s="102"/>
      <c r="X60" s="102"/>
      <c r="Y60" s="102"/>
      <c r="Z60" s="80"/>
      <c r="AA60" s="102"/>
      <c r="AB60" s="102"/>
      <c r="AC60" s="102"/>
      <c r="AD60" s="102"/>
      <c r="AE60" s="102"/>
      <c r="AM60" s="103"/>
      <c r="AN60" s="103"/>
      <c r="AO60" s="103"/>
      <c r="AP60" s="103"/>
      <c r="AQ60" s="103"/>
      <c r="AR60" s="103"/>
      <c r="AS60" s="104"/>
      <c r="AV60" s="101"/>
      <c r="AW60" s="97"/>
      <c r="AX60" s="97"/>
      <c r="AY60" s="97"/>
    </row>
    <row r="61" spans="1:51" x14ac:dyDescent="0.25">
      <c r="A61" s="102"/>
      <c r="B61" s="149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20"/>
      <c r="U61" s="122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A62" s="102"/>
      <c r="B62" s="150"/>
      <c r="C62" s="150"/>
      <c r="D62" s="117"/>
      <c r="E62" s="150"/>
      <c r="F62" s="150"/>
      <c r="G62" s="105"/>
      <c r="H62" s="105"/>
      <c r="I62" s="105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8"/>
      <c r="U62" s="79"/>
      <c r="V62" s="7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Q69" s="99"/>
      <c r="R69" s="99"/>
      <c r="S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12"/>
      <c r="P70" s="99"/>
      <c r="T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99"/>
      <c r="Q71" s="99"/>
      <c r="R71" s="99"/>
      <c r="S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Q73" s="99"/>
      <c r="R73" s="99"/>
      <c r="S73" s="99"/>
      <c r="T73" s="99"/>
      <c r="U73" s="99"/>
      <c r="AS73" s="97"/>
      <c r="AT73" s="97"/>
      <c r="AU73" s="97"/>
      <c r="AV73" s="97"/>
      <c r="AW73" s="97"/>
      <c r="AX73" s="97"/>
      <c r="AY73" s="97"/>
    </row>
    <row r="74" spans="15:51" x14ac:dyDescent="0.25">
      <c r="O74" s="12"/>
      <c r="P74" s="99"/>
      <c r="T74" s="99"/>
      <c r="U74" s="99"/>
      <c r="AS74" s="97"/>
      <c r="AT74" s="97"/>
      <c r="AU74" s="97"/>
      <c r="AV74" s="97"/>
      <c r="AW74" s="97"/>
      <c r="AX74" s="97"/>
      <c r="AY74" s="97"/>
    </row>
    <row r="86" spans="45:51" x14ac:dyDescent="0.25">
      <c r="AS86" s="97"/>
      <c r="AT86" s="97"/>
      <c r="AU86" s="97"/>
      <c r="AV86" s="97"/>
      <c r="AW86" s="97"/>
      <c r="AX86" s="97"/>
      <c r="AY86" s="97"/>
    </row>
  </sheetData>
  <protectedRanges>
    <protectedRange sqref="S61:T62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0" name="Range2_2_1_10_1_1_1_2"/>
    <protectedRange sqref="N61:R62" name="Range2_12_1_6_1_1"/>
    <protectedRange sqref="L61:M62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1:K62" name="Range2_2_12_1_4_1_1_1_1_1_1_1_1_1_1_1_1_1_1_1"/>
    <protectedRange sqref="I61:I62" name="Range2_2_12_1_7_1_1_2_2_1_2"/>
    <protectedRange sqref="F61:H62" name="Range2_2_12_1_3_1_2_1_1_1_1_2_1_1_1_1_1_1_1_1_1_1_1"/>
    <protectedRange sqref="E61:E62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" name="Range2_12_5_1_1_1_2_2_1_1_1_1_1_1_1_1_1_1_1_2_1_1_1_2_1_1_1_1_1_1_1_1_1_1_1_1_1_1_1_1_2_1_1_1_1_1_1_1_1_1_2_1_1_3_1_1_1_3_1_1_1_1_1_1_1_1_1_1_1_1_1_1_1_1_1_1_1_1_1_1_2_1_1_1_1_1_1_1_1_1_1_1_2_2_1_2_1_1_1_1_1_1_1"/>
    <protectedRange sqref="W17:W34" name="Range1_16_3_1_1_3_2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9:U59 F60:G60" name="Range2_12_5_1_1_1_2_2_1_1_1_1_1_1_1_1_1_1_1_2_1_1_1_2_1_1_1_1_1_1_1_1_1_1_1_1_1_1_1_1_2_1_1_1_1_1_1_1_1_1_2_1_1_3_1_1_1_3_1_1_1_1_1_1_1_1_1_1_1_1_1_1_1_1_1_1_1_1_1_1_2_1_1_1_1_1_1_1_1_1_1_1_2_2_1_2_1_1_1_1_1_1_1_1_1_1_1_1_1"/>
    <protectedRange sqref="S53:T58" name="Range2_12_5_1_1_2_1_1_1_2_1_1_1_1_1_1_1_1_1_1_1_1_1"/>
    <protectedRange sqref="N53:R58" name="Range2_12_1_6_1_1_2_1_1_1_2_1_1_1_1_1_1_1_1_1_1_1_1_1"/>
    <protectedRange sqref="L53:M58" name="Range2_2_12_1_7_1_1_3_1_1_1_2_1_1_1_1_1_1_1_1_1_1_1_1_1"/>
    <protectedRange sqref="J53:K58" name="Range2_2_12_1_4_1_1_1_1_1_1_1_1_1_1_1_1_1_1_1_2_1_1_1_2_1_1_1_1_1_1_1_1_1_1_1_1_1"/>
    <protectedRange sqref="I53:I58" name="Range2_2_12_1_7_1_1_2_2_1_2_2_1_1_1_2_1_1_1_1_1_1_1_1_1_1_1_1_1"/>
    <protectedRange sqref="G53:H58" name="Range2_2_12_1_3_1_2_1_1_1_1_2_1_1_1_1_1_1_1_1_1_1_1_2_1_1_1_2_1_1_1_1_1_1_1_1_1_1_1_1_1"/>
    <protectedRange sqref="F53:F58" name="Range2_2_12_1_3_1_2_1_1_1_1_2_1_1_1_1_1_1_1_1_1_1_1_2_2_1_1_2_1_1_1_1_1_1_1_1_1_1_1_1_1"/>
    <protectedRange sqref="E53:E58" name="Range2_2_12_1_3_1_2_1_1_1_2_1_1_1_1_3_1_1_1_1_1_1_1_1_1_2_2_1_1_2_1_1_1_1_1_1_1_1_1_1_1_1_1"/>
    <protectedRange sqref="B56:B58" name="Range2_12_5_1_1_1_1_1_2_1_1_1_1_1_1_1_1_1_1_1_1_1_1_1_1_1_1_1_1_2_1_1_1_1_1_1_1_1_1_1_1_1_1_3_1_1_1_2_1_1_1_1_1_1_1_1_1_1_1_1_2_1_1_1_1_1_1_1_1_1_1_1_1_1_1_1_1_1_1_1_1_1_1_1_1_1_1_1_1_3_1_2_1_1_1_2_2_1_2_1_1_1_1_1_1_1_1_1_1_1_1_1_1_1_1_1_1_1"/>
    <protectedRange sqref="B59" name="Range2_12_5_1_1_1_2_2_1_1_1_1_1_1_1_1_1_1_1_2_1_1_1_1_1_1_1_1_1_3_1_3_1_2_1_1_1_1_1_1_1_1_1_1_1_1_1_2_1_1_1_1_1_2_1_1_1_1_1_1_1_1_2_1_1_3_1_1_1_2_1_1_1_1_1_1_1_1_1_1_1_1_1_1_1_1_1_2_1_1_1_1_1_1_1_1_1_1_1_1_1_1_1_1_1_1_1_2_3_1_2_1_1_1_2_2_1_1_2_1_1_1_1__3"/>
    <protectedRange sqref="B60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43" name="Range2_12_5_1_1_1_2_1_1_1_1_1_1_1_1_1_1_1_2_1_1_1_1_1_1_1_1_1_1_1_1_1_1_1_1_1_1_1_1_1_1_2_1_1_1_1_1_1_1_1_1_1_1_2_1_1_1_1_2_1_1_1_1_1_1_1_1_1_1_1_2_1_1_1_1_1_1_1_1_1_1_1_1_1_1_3_1_1_1_1_2_1_1_1_1_1_1_1_2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6" name="Range2_12_5_1_1_1_2_1_1_1_1_1_1_1_1_1_1_1_2_1_1_1_1_1_1_1_1_1_1_1_1_1_1_1_1_1_1_1_1_1_1_2_1_1_1_1_1_1_1_1_1_1_1_2_1_1_1_1_2_1_1_1_1_1_1_1_1_1_1_1_2_1_1_1_1_1_1_1_1_1_1_1_1_1_1_1_1_1_1_1_1_1_1_1_2_1_1_1_1_1_1_1_2_1_1_1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1115" priority="25" operator="containsText" text="N/A">
      <formula>NOT(ISERROR(SEARCH("N/A",X11)))</formula>
    </cfRule>
    <cfRule type="cellIs" dxfId="1114" priority="39" operator="equal">
      <formula>0</formula>
    </cfRule>
  </conditionalFormatting>
  <conditionalFormatting sqref="AC11:AE34 X11:Y34 AA11:AA34">
    <cfRule type="cellIs" dxfId="1113" priority="38" operator="greaterThanOrEqual">
      <formula>1185</formula>
    </cfRule>
  </conditionalFormatting>
  <conditionalFormatting sqref="AC11:AE34 X11:Y34 AA11:AA34">
    <cfRule type="cellIs" dxfId="1112" priority="37" operator="between">
      <formula>0.1</formula>
      <formula>1184</formula>
    </cfRule>
  </conditionalFormatting>
  <conditionalFormatting sqref="X8">
    <cfRule type="cellIs" dxfId="1111" priority="36" operator="equal">
      <formula>0</formula>
    </cfRule>
  </conditionalFormatting>
  <conditionalFormatting sqref="X8">
    <cfRule type="cellIs" dxfId="1110" priority="35" operator="greaterThan">
      <formula>1179</formula>
    </cfRule>
  </conditionalFormatting>
  <conditionalFormatting sqref="X8">
    <cfRule type="cellIs" dxfId="1109" priority="34" operator="greaterThan">
      <formula>99</formula>
    </cfRule>
  </conditionalFormatting>
  <conditionalFormatting sqref="X8">
    <cfRule type="cellIs" dxfId="1108" priority="33" operator="greaterThan">
      <formula>0.99</formula>
    </cfRule>
  </conditionalFormatting>
  <conditionalFormatting sqref="AB8">
    <cfRule type="cellIs" dxfId="1107" priority="32" operator="equal">
      <formula>0</formula>
    </cfRule>
  </conditionalFormatting>
  <conditionalFormatting sqref="AB8">
    <cfRule type="cellIs" dxfId="1106" priority="31" operator="greaterThan">
      <formula>1179</formula>
    </cfRule>
  </conditionalFormatting>
  <conditionalFormatting sqref="AB8">
    <cfRule type="cellIs" dxfId="1105" priority="30" operator="greaterThan">
      <formula>99</formula>
    </cfRule>
  </conditionalFormatting>
  <conditionalFormatting sqref="AB8">
    <cfRule type="cellIs" dxfId="1104" priority="29" operator="greaterThan">
      <formula>0.99</formula>
    </cfRule>
  </conditionalFormatting>
  <conditionalFormatting sqref="AI11:AI34">
    <cfRule type="cellIs" dxfId="1103" priority="28" operator="greaterThan">
      <formula>$AI$8</formula>
    </cfRule>
  </conditionalFormatting>
  <conditionalFormatting sqref="AH11:AH34">
    <cfRule type="cellIs" dxfId="1102" priority="26" operator="greaterThan">
      <formula>$AH$8</formula>
    </cfRule>
    <cfRule type="cellIs" dxfId="1101" priority="27" operator="greaterThan">
      <formula>$AH$8</formula>
    </cfRule>
  </conditionalFormatting>
  <conditionalFormatting sqref="AB11:AB34">
    <cfRule type="containsText" dxfId="1100" priority="21" operator="containsText" text="N/A">
      <formula>NOT(ISERROR(SEARCH("N/A",AB11)))</formula>
    </cfRule>
    <cfRule type="cellIs" dxfId="1099" priority="24" operator="equal">
      <formula>0</formula>
    </cfRule>
  </conditionalFormatting>
  <conditionalFormatting sqref="AB11:AB34">
    <cfRule type="cellIs" dxfId="1098" priority="23" operator="greaterThanOrEqual">
      <formula>1185</formula>
    </cfRule>
  </conditionalFormatting>
  <conditionalFormatting sqref="AB11:AB34">
    <cfRule type="cellIs" dxfId="1097" priority="22" operator="between">
      <formula>0.1</formula>
      <formula>1184</formula>
    </cfRule>
  </conditionalFormatting>
  <conditionalFormatting sqref="AN11:AO11 AO12:AO34 AN12:AN35">
    <cfRule type="cellIs" dxfId="1096" priority="20" operator="equal">
      <formula>0</formula>
    </cfRule>
  </conditionalFormatting>
  <conditionalFormatting sqref="AN11:AO11 AO12:AO34 AN12:AN35">
    <cfRule type="cellIs" dxfId="1095" priority="19" operator="greaterThan">
      <formula>1179</formula>
    </cfRule>
  </conditionalFormatting>
  <conditionalFormatting sqref="AN11:AO11 AO12:AO34 AN12:AN35">
    <cfRule type="cellIs" dxfId="1094" priority="18" operator="greaterThan">
      <formula>99</formula>
    </cfRule>
  </conditionalFormatting>
  <conditionalFormatting sqref="AN11:AO11 AO12:AO34 AN12:AN35">
    <cfRule type="cellIs" dxfId="1093" priority="17" operator="greaterThan">
      <formula>0.99</formula>
    </cfRule>
  </conditionalFormatting>
  <conditionalFormatting sqref="AQ11:AQ34">
    <cfRule type="cellIs" dxfId="1092" priority="16" operator="equal">
      <formula>0</formula>
    </cfRule>
  </conditionalFormatting>
  <conditionalFormatting sqref="AQ11:AQ34">
    <cfRule type="cellIs" dxfId="1091" priority="15" operator="greaterThan">
      <formula>1179</formula>
    </cfRule>
  </conditionalFormatting>
  <conditionalFormatting sqref="AQ11:AQ34">
    <cfRule type="cellIs" dxfId="1090" priority="14" operator="greaterThan">
      <formula>99</formula>
    </cfRule>
  </conditionalFormatting>
  <conditionalFormatting sqref="AQ11:AQ34">
    <cfRule type="cellIs" dxfId="1089" priority="13" operator="greaterThan">
      <formula>0.99</formula>
    </cfRule>
  </conditionalFormatting>
  <conditionalFormatting sqref="Z11:Z34">
    <cfRule type="containsText" dxfId="1088" priority="9" operator="containsText" text="N/A">
      <formula>NOT(ISERROR(SEARCH("N/A",Z11)))</formula>
    </cfRule>
    <cfRule type="cellIs" dxfId="1087" priority="12" operator="equal">
      <formula>0</formula>
    </cfRule>
  </conditionalFormatting>
  <conditionalFormatting sqref="Z11:Z34">
    <cfRule type="cellIs" dxfId="1086" priority="11" operator="greaterThanOrEqual">
      <formula>1185</formula>
    </cfRule>
  </conditionalFormatting>
  <conditionalFormatting sqref="Z11:Z34">
    <cfRule type="cellIs" dxfId="1085" priority="10" operator="between">
      <formula>0.1</formula>
      <formula>1184</formula>
    </cfRule>
  </conditionalFormatting>
  <conditionalFormatting sqref="AJ11:AN35">
    <cfRule type="cellIs" dxfId="1084" priority="8" operator="equal">
      <formula>0</formula>
    </cfRule>
  </conditionalFormatting>
  <conditionalFormatting sqref="AJ11:AN35">
    <cfRule type="cellIs" dxfId="1083" priority="7" operator="greaterThan">
      <formula>1179</formula>
    </cfRule>
  </conditionalFormatting>
  <conditionalFormatting sqref="AJ11:AN35">
    <cfRule type="cellIs" dxfId="1082" priority="6" operator="greaterThan">
      <formula>99</formula>
    </cfRule>
  </conditionalFormatting>
  <conditionalFormatting sqref="AJ11:AN35">
    <cfRule type="cellIs" dxfId="1081" priority="5" operator="greaterThan">
      <formula>0.99</formula>
    </cfRule>
  </conditionalFormatting>
  <conditionalFormatting sqref="AP11:AP34">
    <cfRule type="cellIs" dxfId="1080" priority="4" operator="equal">
      <formula>0</formula>
    </cfRule>
  </conditionalFormatting>
  <conditionalFormatting sqref="AP11:AP34">
    <cfRule type="cellIs" dxfId="1079" priority="3" operator="greaterThan">
      <formula>1179</formula>
    </cfRule>
  </conditionalFormatting>
  <conditionalFormatting sqref="AP11:AP34">
    <cfRule type="cellIs" dxfId="1078" priority="2" operator="greaterThan">
      <formula>99</formula>
    </cfRule>
  </conditionalFormatting>
  <conditionalFormatting sqref="AP11:AP34">
    <cfRule type="cellIs" dxfId="1077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6"/>
  <sheetViews>
    <sheetView topLeftCell="A37" zoomScaleNormal="100" workbookViewId="0">
      <selection activeCell="B48" sqref="B48:B50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128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126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157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60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60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42434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26832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158" t="s">
        <v>51</v>
      </c>
      <c r="V9" s="158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56" t="s">
        <v>55</v>
      </c>
      <c r="AG9" s="156" t="s">
        <v>56</v>
      </c>
      <c r="AH9" s="247" t="s">
        <v>57</v>
      </c>
      <c r="AI9" s="262" t="s">
        <v>58</v>
      </c>
      <c r="AJ9" s="158" t="s">
        <v>59</v>
      </c>
      <c r="AK9" s="158" t="s">
        <v>60</v>
      </c>
      <c r="AL9" s="158" t="s">
        <v>61</v>
      </c>
      <c r="AM9" s="158" t="s">
        <v>62</v>
      </c>
      <c r="AN9" s="158" t="s">
        <v>63</v>
      </c>
      <c r="AO9" s="158" t="s">
        <v>64</v>
      </c>
      <c r="AP9" s="158" t="s">
        <v>65</v>
      </c>
      <c r="AQ9" s="245" t="s">
        <v>66</v>
      </c>
      <c r="AR9" s="158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8" t="s">
        <v>72</v>
      </c>
      <c r="C10" s="158" t="s">
        <v>73</v>
      </c>
      <c r="D10" s="158" t="s">
        <v>74</v>
      </c>
      <c r="E10" s="158" t="s">
        <v>75</v>
      </c>
      <c r="F10" s="158" t="s">
        <v>74</v>
      </c>
      <c r="G10" s="158" t="s">
        <v>75</v>
      </c>
      <c r="H10" s="241"/>
      <c r="I10" s="158" t="s">
        <v>75</v>
      </c>
      <c r="J10" s="158" t="s">
        <v>75</v>
      </c>
      <c r="K10" s="158" t="s">
        <v>75</v>
      </c>
      <c r="L10" s="28" t="s">
        <v>29</v>
      </c>
      <c r="M10" s="244"/>
      <c r="N10" s="28" t="s">
        <v>29</v>
      </c>
      <c r="O10" s="246"/>
      <c r="P10" s="246"/>
      <c r="Q10" s="1">
        <f>'MAR 4'!Q34</f>
        <v>72994095</v>
      </c>
      <c r="R10" s="255"/>
      <c r="S10" s="256"/>
      <c r="T10" s="257"/>
      <c r="U10" s="158" t="s">
        <v>75</v>
      </c>
      <c r="V10" s="158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4'!$AG$34</f>
        <v>44555612</v>
      </c>
      <c r="AH10" s="247"/>
      <c r="AI10" s="263"/>
      <c r="AJ10" s="158" t="s">
        <v>84</v>
      </c>
      <c r="AK10" s="158" t="s">
        <v>84</v>
      </c>
      <c r="AL10" s="158" t="s">
        <v>84</v>
      </c>
      <c r="AM10" s="158" t="s">
        <v>84</v>
      </c>
      <c r="AN10" s="158" t="s">
        <v>84</v>
      </c>
      <c r="AO10" s="158" t="s">
        <v>84</v>
      </c>
      <c r="AP10" s="1">
        <f>'MAR 4'!$AP$34</f>
        <v>10377227</v>
      </c>
      <c r="AQ10" s="246"/>
      <c r="AR10" s="159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13</v>
      </c>
      <c r="E11" s="41">
        <f t="shared" ref="E11:E34" si="0">D11/1.42</f>
        <v>9.1549295774647899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125</v>
      </c>
      <c r="P11" s="111">
        <v>83</v>
      </c>
      <c r="Q11" s="111">
        <v>72997968</v>
      </c>
      <c r="R11" s="46">
        <f>IF(ISBLANK(Q11),"-",Q11-Q10)</f>
        <v>3873</v>
      </c>
      <c r="S11" s="47">
        <f>R11*24/1000</f>
        <v>92.951999999999998</v>
      </c>
      <c r="T11" s="47">
        <f>R11/1000</f>
        <v>3.8730000000000002</v>
      </c>
      <c r="U11" s="112">
        <v>7.3</v>
      </c>
      <c r="V11" s="112">
        <f t="shared" ref="V11:V34" si="1">U11</f>
        <v>7.3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917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44556308</v>
      </c>
      <c r="AH11" s="49">
        <f>IF(ISBLANK(AG11),"-",AG11-AG10)</f>
        <v>696</v>
      </c>
      <c r="AI11" s="50">
        <f>AH11/T11</f>
        <v>179.70565453137101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0.4</v>
      </c>
      <c r="AP11" s="115">
        <v>10378520</v>
      </c>
      <c r="AQ11" s="115">
        <f t="shared" ref="AQ11:AQ34" si="2">AP11-AP10</f>
        <v>1293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13</v>
      </c>
      <c r="E12" s="41">
        <f t="shared" si="0"/>
        <v>9.1549295774647899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119</v>
      </c>
      <c r="P12" s="111">
        <v>87</v>
      </c>
      <c r="Q12" s="111">
        <v>73001613</v>
      </c>
      <c r="R12" s="46">
        <f t="shared" ref="R12:R34" si="5">IF(ISBLANK(Q12),"-",Q12-Q11)</f>
        <v>3645</v>
      </c>
      <c r="S12" s="47">
        <f t="shared" ref="S12:S34" si="6">R12*24/1000</f>
        <v>87.48</v>
      </c>
      <c r="T12" s="47">
        <f t="shared" ref="T12:T34" si="7">R12/1000</f>
        <v>3.645</v>
      </c>
      <c r="U12" s="112">
        <v>8.4</v>
      </c>
      <c r="V12" s="112">
        <f t="shared" si="1"/>
        <v>8.4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916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44556972</v>
      </c>
      <c r="AH12" s="49">
        <f>IF(ISBLANK(AG12),"-",AG12-AG11)</f>
        <v>664</v>
      </c>
      <c r="AI12" s="50">
        <f t="shared" ref="AI12:AI34" si="8">AH12/T12</f>
        <v>182.16735253772291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0.4</v>
      </c>
      <c r="AP12" s="115">
        <v>10379757</v>
      </c>
      <c r="AQ12" s="115">
        <f t="shared" si="2"/>
        <v>1237</v>
      </c>
      <c r="AR12" s="118">
        <v>1.43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14</v>
      </c>
      <c r="E13" s="41">
        <f t="shared" si="0"/>
        <v>9.8591549295774659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117</v>
      </c>
      <c r="P13" s="111">
        <v>87</v>
      </c>
      <c r="Q13" s="111">
        <v>73005156</v>
      </c>
      <c r="R13" s="46">
        <f t="shared" si="5"/>
        <v>3543</v>
      </c>
      <c r="S13" s="47">
        <f t="shared" si="6"/>
        <v>85.031999999999996</v>
      </c>
      <c r="T13" s="47">
        <f t="shared" si="7"/>
        <v>3.5430000000000001</v>
      </c>
      <c r="U13" s="112">
        <v>9.5</v>
      </c>
      <c r="V13" s="112">
        <f t="shared" si="1"/>
        <v>9.5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916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44557620</v>
      </c>
      <c r="AH13" s="49">
        <f>IF(ISBLANK(AG13),"-",AG13-AG12)</f>
        <v>648</v>
      </c>
      <c r="AI13" s="50">
        <f t="shared" si="8"/>
        <v>182.89585097375104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0.4</v>
      </c>
      <c r="AP13" s="115">
        <v>10380927</v>
      </c>
      <c r="AQ13" s="115">
        <f t="shared" si="2"/>
        <v>1170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13</v>
      </c>
      <c r="E14" s="41">
        <f t="shared" si="0"/>
        <v>9.1549295774647899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117</v>
      </c>
      <c r="P14" s="111">
        <v>88</v>
      </c>
      <c r="Q14" s="111">
        <v>73008761</v>
      </c>
      <c r="R14" s="46">
        <f t="shared" si="5"/>
        <v>3605</v>
      </c>
      <c r="S14" s="47">
        <f t="shared" si="6"/>
        <v>86.52</v>
      </c>
      <c r="T14" s="47">
        <f t="shared" si="7"/>
        <v>3.605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927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44558264</v>
      </c>
      <c r="AH14" s="49">
        <f t="shared" ref="AH14:AH34" si="9">IF(ISBLANK(AG14),"-",AG14-AG13)</f>
        <v>644</v>
      </c>
      <c r="AI14" s="50">
        <f t="shared" si="8"/>
        <v>178.64077669902912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</v>
      </c>
      <c r="AP14" s="115">
        <v>10380927</v>
      </c>
      <c r="AQ14" s="115">
        <f t="shared" si="2"/>
        <v>0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x14ac:dyDescent="0.25">
      <c r="B15" s="40">
        <v>2.1666666666666701</v>
      </c>
      <c r="C15" s="40">
        <v>0.20833333333333301</v>
      </c>
      <c r="D15" s="110">
        <v>14</v>
      </c>
      <c r="E15" s="41">
        <f t="shared" si="0"/>
        <v>9.8591549295774659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123</v>
      </c>
      <c r="P15" s="111">
        <v>99</v>
      </c>
      <c r="Q15" s="111">
        <v>73012664</v>
      </c>
      <c r="R15" s="46">
        <f t="shared" si="5"/>
        <v>3903</v>
      </c>
      <c r="S15" s="47">
        <f t="shared" si="6"/>
        <v>93.671999999999997</v>
      </c>
      <c r="T15" s="47">
        <f t="shared" si="7"/>
        <v>3.903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1007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44558918</v>
      </c>
      <c r="AH15" s="49">
        <f t="shared" si="9"/>
        <v>654</v>
      </c>
      <c r="AI15" s="50">
        <f t="shared" si="8"/>
        <v>167.56341275941583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</v>
      </c>
      <c r="AP15" s="115">
        <v>10380927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16</v>
      </c>
      <c r="E16" s="41">
        <f t="shared" si="0"/>
        <v>11.267605633802818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127</v>
      </c>
      <c r="P16" s="111">
        <v>126</v>
      </c>
      <c r="Q16" s="111">
        <v>73017365</v>
      </c>
      <c r="R16" s="46">
        <f t="shared" si="5"/>
        <v>4701</v>
      </c>
      <c r="S16" s="47">
        <f t="shared" si="6"/>
        <v>112.824</v>
      </c>
      <c r="T16" s="47">
        <f t="shared" si="7"/>
        <v>4.7009999999999996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1188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44559604</v>
      </c>
      <c r="AH16" s="49">
        <f t="shared" si="9"/>
        <v>686</v>
      </c>
      <c r="AI16" s="50">
        <f t="shared" si="8"/>
        <v>145.92639863858756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10380927</v>
      </c>
      <c r="AQ16" s="115">
        <f t="shared" si="2"/>
        <v>0</v>
      </c>
      <c r="AR16" s="53">
        <v>0.97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8</v>
      </c>
      <c r="E17" s="41">
        <f t="shared" si="0"/>
        <v>5.6338028169014089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138</v>
      </c>
      <c r="P17" s="111">
        <v>144</v>
      </c>
      <c r="Q17" s="111">
        <v>73023304</v>
      </c>
      <c r="R17" s="46">
        <f t="shared" si="5"/>
        <v>5939</v>
      </c>
      <c r="S17" s="47">
        <f t="shared" si="6"/>
        <v>142.536</v>
      </c>
      <c r="T17" s="47">
        <f t="shared" si="7"/>
        <v>5.9390000000000001</v>
      </c>
      <c r="U17" s="112">
        <v>9.5</v>
      </c>
      <c r="V17" s="112">
        <f t="shared" si="1"/>
        <v>9.5</v>
      </c>
      <c r="W17" s="113" t="s">
        <v>130</v>
      </c>
      <c r="X17" s="115">
        <v>996</v>
      </c>
      <c r="Y17" s="115">
        <v>0</v>
      </c>
      <c r="Z17" s="115">
        <v>1187</v>
      </c>
      <c r="AA17" s="115">
        <v>1185</v>
      </c>
      <c r="AB17" s="115">
        <v>1188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44560892</v>
      </c>
      <c r="AH17" s="49">
        <f t="shared" si="9"/>
        <v>1288</v>
      </c>
      <c r="AI17" s="50">
        <f t="shared" si="8"/>
        <v>216.87152719313016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10380927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8</v>
      </c>
      <c r="E18" s="41">
        <f t="shared" si="0"/>
        <v>5.6338028169014089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139</v>
      </c>
      <c r="P18" s="111">
        <v>142</v>
      </c>
      <c r="Q18" s="111">
        <v>73029457</v>
      </c>
      <c r="R18" s="46">
        <f t="shared" si="5"/>
        <v>6153</v>
      </c>
      <c r="S18" s="47">
        <f t="shared" si="6"/>
        <v>147.672</v>
      </c>
      <c r="T18" s="47">
        <f t="shared" si="7"/>
        <v>6.1529999999999996</v>
      </c>
      <c r="U18" s="112">
        <v>9.1999999999999993</v>
      </c>
      <c r="V18" s="112">
        <f t="shared" si="1"/>
        <v>9.1999999999999993</v>
      </c>
      <c r="W18" s="113" t="s">
        <v>130</v>
      </c>
      <c r="X18" s="115">
        <v>1026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44562260</v>
      </c>
      <c r="AH18" s="49">
        <f t="shared" si="9"/>
        <v>1368</v>
      </c>
      <c r="AI18" s="50">
        <f t="shared" si="8"/>
        <v>222.33057045343736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10380927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137</v>
      </c>
      <c r="P19" s="111">
        <v>149</v>
      </c>
      <c r="Q19" s="111">
        <v>73035554</v>
      </c>
      <c r="R19" s="46">
        <f t="shared" si="5"/>
        <v>6097</v>
      </c>
      <c r="S19" s="47">
        <f t="shared" si="6"/>
        <v>146.328</v>
      </c>
      <c r="T19" s="47">
        <f t="shared" si="7"/>
        <v>6.0970000000000004</v>
      </c>
      <c r="U19" s="112">
        <v>8.6</v>
      </c>
      <c r="V19" s="112">
        <f t="shared" si="1"/>
        <v>8.6</v>
      </c>
      <c r="W19" s="113" t="s">
        <v>130</v>
      </c>
      <c r="X19" s="115">
        <v>1067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44563620</v>
      </c>
      <c r="AH19" s="49">
        <f t="shared" si="9"/>
        <v>1360</v>
      </c>
      <c r="AI19" s="50">
        <f t="shared" si="8"/>
        <v>223.06052156798424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10380927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6</v>
      </c>
      <c r="E20" s="41">
        <f t="shared" si="0"/>
        <v>4.2253521126760569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138</v>
      </c>
      <c r="P20" s="111">
        <v>147</v>
      </c>
      <c r="Q20" s="111">
        <v>73041926</v>
      </c>
      <c r="R20" s="46">
        <f t="shared" si="5"/>
        <v>6372</v>
      </c>
      <c r="S20" s="47">
        <f t="shared" si="6"/>
        <v>152.928</v>
      </c>
      <c r="T20" s="47">
        <f t="shared" si="7"/>
        <v>6.3719999999999999</v>
      </c>
      <c r="U20" s="112">
        <v>7.9</v>
      </c>
      <c r="V20" s="112">
        <f t="shared" si="1"/>
        <v>7.9</v>
      </c>
      <c r="W20" s="113" t="s">
        <v>130</v>
      </c>
      <c r="X20" s="115">
        <v>1068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44565036</v>
      </c>
      <c r="AH20" s="49">
        <f t="shared" si="9"/>
        <v>1416</v>
      </c>
      <c r="AI20" s="50">
        <f t="shared" si="8"/>
        <v>222.22222222222223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10380927</v>
      </c>
      <c r="AQ20" s="115">
        <f t="shared" si="2"/>
        <v>0</v>
      </c>
      <c r="AR20" s="53">
        <v>1.51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6</v>
      </c>
      <c r="E21" s="41">
        <f t="shared" si="0"/>
        <v>4.2253521126760569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137</v>
      </c>
      <c r="P21" s="111">
        <v>150</v>
      </c>
      <c r="Q21" s="111">
        <v>73048219</v>
      </c>
      <c r="R21" s="46">
        <f t="shared" si="5"/>
        <v>6293</v>
      </c>
      <c r="S21" s="47">
        <f t="shared" si="6"/>
        <v>151.03200000000001</v>
      </c>
      <c r="T21" s="47">
        <f t="shared" si="7"/>
        <v>6.2930000000000001</v>
      </c>
      <c r="U21" s="112">
        <v>7.2</v>
      </c>
      <c r="V21" s="112">
        <f t="shared" si="1"/>
        <v>7.2</v>
      </c>
      <c r="W21" s="113" t="s">
        <v>130</v>
      </c>
      <c r="X21" s="115">
        <v>1067</v>
      </c>
      <c r="Y21" s="115">
        <v>0</v>
      </c>
      <c r="Z21" s="115">
        <v>1186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44566436</v>
      </c>
      <c r="AH21" s="49">
        <f t="shared" si="9"/>
        <v>1400</v>
      </c>
      <c r="AI21" s="50">
        <f t="shared" si="8"/>
        <v>222.46941045606229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10380927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7</v>
      </c>
      <c r="E22" s="41">
        <f t="shared" si="0"/>
        <v>4.9295774647887329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137</v>
      </c>
      <c r="P22" s="111">
        <v>153</v>
      </c>
      <c r="Q22" s="111">
        <v>73054475</v>
      </c>
      <c r="R22" s="46">
        <f t="shared" si="5"/>
        <v>6256</v>
      </c>
      <c r="S22" s="47">
        <f t="shared" si="6"/>
        <v>150.14400000000001</v>
      </c>
      <c r="T22" s="47">
        <f t="shared" si="7"/>
        <v>6.2560000000000002</v>
      </c>
      <c r="U22" s="112">
        <v>6.6</v>
      </c>
      <c r="V22" s="112">
        <f t="shared" si="1"/>
        <v>6.6</v>
      </c>
      <c r="W22" s="113" t="s">
        <v>130</v>
      </c>
      <c r="X22" s="115">
        <v>1066</v>
      </c>
      <c r="Y22" s="115">
        <v>0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44567828</v>
      </c>
      <c r="AH22" s="49">
        <f t="shared" si="9"/>
        <v>1392</v>
      </c>
      <c r="AI22" s="50">
        <f t="shared" si="8"/>
        <v>222.50639386189258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10380927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5</v>
      </c>
      <c r="E23" s="41">
        <f t="shared" si="0"/>
        <v>3.5211267605633805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132</v>
      </c>
      <c r="P23" s="111">
        <v>148</v>
      </c>
      <c r="Q23" s="111">
        <v>73060591</v>
      </c>
      <c r="R23" s="46">
        <f t="shared" si="5"/>
        <v>6116</v>
      </c>
      <c r="S23" s="47">
        <f t="shared" si="6"/>
        <v>146.78399999999999</v>
      </c>
      <c r="T23" s="47">
        <f t="shared" si="7"/>
        <v>6.1159999999999997</v>
      </c>
      <c r="U23" s="112">
        <v>6</v>
      </c>
      <c r="V23" s="112">
        <f t="shared" si="1"/>
        <v>6</v>
      </c>
      <c r="W23" s="113" t="s">
        <v>130</v>
      </c>
      <c r="X23" s="115">
        <v>1076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44569212</v>
      </c>
      <c r="AH23" s="49">
        <f t="shared" si="9"/>
        <v>1384</v>
      </c>
      <c r="AI23" s="50">
        <f t="shared" si="8"/>
        <v>226.29169391759322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10380927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5</v>
      </c>
      <c r="E24" s="41">
        <f t="shared" si="0"/>
        <v>3.5211267605633805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135</v>
      </c>
      <c r="P24" s="111">
        <v>144</v>
      </c>
      <c r="Q24" s="111">
        <v>73066570</v>
      </c>
      <c r="R24" s="46">
        <f t="shared" si="5"/>
        <v>5979</v>
      </c>
      <c r="S24" s="47">
        <f t="shared" si="6"/>
        <v>143.49600000000001</v>
      </c>
      <c r="T24" s="47">
        <f t="shared" si="7"/>
        <v>5.9790000000000001</v>
      </c>
      <c r="U24" s="112">
        <v>5.4</v>
      </c>
      <c r="V24" s="112">
        <f t="shared" si="1"/>
        <v>5.4</v>
      </c>
      <c r="W24" s="113" t="s">
        <v>130</v>
      </c>
      <c r="X24" s="115">
        <v>1026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44570564</v>
      </c>
      <c r="AH24" s="49">
        <f>IF(ISBLANK(AG24),"-",AG24-AG23)</f>
        <v>1352</v>
      </c>
      <c r="AI24" s="50">
        <f t="shared" si="8"/>
        <v>226.12477002843283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10380927</v>
      </c>
      <c r="AQ24" s="115">
        <f t="shared" si="2"/>
        <v>0</v>
      </c>
      <c r="AR24" s="53">
        <v>1.31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5</v>
      </c>
      <c r="E25" s="41">
        <f t="shared" si="0"/>
        <v>3.5211267605633805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136</v>
      </c>
      <c r="P25" s="111">
        <v>139</v>
      </c>
      <c r="Q25" s="111">
        <v>73072368</v>
      </c>
      <c r="R25" s="46">
        <f t="shared" si="5"/>
        <v>5798</v>
      </c>
      <c r="S25" s="47">
        <f t="shared" si="6"/>
        <v>139.15199999999999</v>
      </c>
      <c r="T25" s="47">
        <f t="shared" si="7"/>
        <v>5.798</v>
      </c>
      <c r="U25" s="112">
        <v>5.0999999999999996</v>
      </c>
      <c r="V25" s="112">
        <f t="shared" si="1"/>
        <v>5.0999999999999996</v>
      </c>
      <c r="W25" s="113" t="s">
        <v>130</v>
      </c>
      <c r="X25" s="115">
        <v>1016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44571911</v>
      </c>
      <c r="AH25" s="49">
        <f t="shared" si="9"/>
        <v>1347</v>
      </c>
      <c r="AI25" s="50">
        <f t="shared" si="8"/>
        <v>232.3214901690238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10380927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5</v>
      </c>
      <c r="E26" s="41">
        <f t="shared" si="0"/>
        <v>3.5211267605633805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133</v>
      </c>
      <c r="P26" s="111">
        <v>138</v>
      </c>
      <c r="Q26" s="111">
        <v>73078147</v>
      </c>
      <c r="R26" s="46">
        <f t="shared" si="5"/>
        <v>5779</v>
      </c>
      <c r="S26" s="47">
        <f t="shared" si="6"/>
        <v>138.696</v>
      </c>
      <c r="T26" s="47">
        <f t="shared" si="7"/>
        <v>5.7789999999999999</v>
      </c>
      <c r="U26" s="112">
        <v>4.9000000000000004</v>
      </c>
      <c r="V26" s="112">
        <f t="shared" si="1"/>
        <v>4.9000000000000004</v>
      </c>
      <c r="W26" s="113" t="s">
        <v>130</v>
      </c>
      <c r="X26" s="115">
        <v>1001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44573236</v>
      </c>
      <c r="AH26" s="49">
        <f t="shared" si="9"/>
        <v>1325</v>
      </c>
      <c r="AI26" s="50">
        <f t="shared" si="8"/>
        <v>229.27842187229624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10380927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4</v>
      </c>
      <c r="E27" s="41">
        <f t="shared" si="0"/>
        <v>2.8169014084507045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133</v>
      </c>
      <c r="P27" s="111">
        <v>132</v>
      </c>
      <c r="Q27" s="111">
        <v>73083844</v>
      </c>
      <c r="R27" s="46">
        <f t="shared" si="5"/>
        <v>5697</v>
      </c>
      <c r="S27" s="47">
        <f t="shared" si="6"/>
        <v>136.72800000000001</v>
      </c>
      <c r="T27" s="47">
        <f t="shared" si="7"/>
        <v>5.6970000000000001</v>
      </c>
      <c r="U27" s="112">
        <v>4.5</v>
      </c>
      <c r="V27" s="112">
        <f t="shared" si="1"/>
        <v>4.5</v>
      </c>
      <c r="W27" s="113" t="s">
        <v>130</v>
      </c>
      <c r="X27" s="115">
        <v>1016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44574560</v>
      </c>
      <c r="AH27" s="49">
        <f t="shared" si="9"/>
        <v>1324</v>
      </c>
      <c r="AI27" s="50">
        <f t="shared" si="8"/>
        <v>232.40301913287695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10380927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134</v>
      </c>
      <c r="P28" s="111">
        <v>133</v>
      </c>
      <c r="Q28" s="111">
        <v>73089588</v>
      </c>
      <c r="R28" s="46">
        <f t="shared" si="5"/>
        <v>5744</v>
      </c>
      <c r="S28" s="47">
        <f t="shared" si="6"/>
        <v>137.85599999999999</v>
      </c>
      <c r="T28" s="47">
        <f t="shared" si="7"/>
        <v>5.7439999999999998</v>
      </c>
      <c r="U28" s="112">
        <v>4.3</v>
      </c>
      <c r="V28" s="112">
        <f t="shared" si="1"/>
        <v>4.3</v>
      </c>
      <c r="W28" s="113" t="s">
        <v>130</v>
      </c>
      <c r="X28" s="115">
        <v>1001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44575884</v>
      </c>
      <c r="AH28" s="49">
        <f t="shared" si="9"/>
        <v>1324</v>
      </c>
      <c r="AI28" s="50">
        <f t="shared" si="8"/>
        <v>230.50139275766017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10380927</v>
      </c>
      <c r="AQ28" s="115">
        <f t="shared" si="2"/>
        <v>0</v>
      </c>
      <c r="AR28" s="53">
        <v>1.22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136</v>
      </c>
      <c r="P29" s="111">
        <v>138</v>
      </c>
      <c r="Q29" s="111">
        <v>73095526</v>
      </c>
      <c r="R29" s="46">
        <f t="shared" si="5"/>
        <v>5938</v>
      </c>
      <c r="S29" s="47">
        <f t="shared" si="6"/>
        <v>142.512</v>
      </c>
      <c r="T29" s="47">
        <f t="shared" si="7"/>
        <v>5.9379999999999997</v>
      </c>
      <c r="U29" s="112">
        <v>3.9</v>
      </c>
      <c r="V29" s="112">
        <f t="shared" si="1"/>
        <v>3.9</v>
      </c>
      <c r="W29" s="113" t="s">
        <v>130</v>
      </c>
      <c r="X29" s="115">
        <v>1001</v>
      </c>
      <c r="Y29" s="115">
        <v>0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44577228</v>
      </c>
      <c r="AH29" s="49">
        <f t="shared" si="9"/>
        <v>1344</v>
      </c>
      <c r="AI29" s="50">
        <f t="shared" si="8"/>
        <v>226.33883462445269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10380927</v>
      </c>
      <c r="AQ29" s="115">
        <f t="shared" si="2"/>
        <v>0</v>
      </c>
      <c r="AR29" s="51" t="s">
        <v>136</v>
      </c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4</v>
      </c>
      <c r="E30" s="41">
        <f t="shared" si="0"/>
        <v>2.8169014084507045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134</v>
      </c>
      <c r="P30" s="111">
        <v>136</v>
      </c>
      <c r="Q30" s="111">
        <v>73101249</v>
      </c>
      <c r="R30" s="46">
        <f t="shared" si="5"/>
        <v>5723</v>
      </c>
      <c r="S30" s="47">
        <f t="shared" si="6"/>
        <v>137.352</v>
      </c>
      <c r="T30" s="47">
        <f t="shared" si="7"/>
        <v>5.7229999999999999</v>
      </c>
      <c r="U30" s="112">
        <v>3.6</v>
      </c>
      <c r="V30" s="112">
        <f t="shared" si="1"/>
        <v>3.6</v>
      </c>
      <c r="W30" s="113" t="s">
        <v>130</v>
      </c>
      <c r="X30" s="115">
        <v>1001</v>
      </c>
      <c r="Y30" s="115">
        <v>0</v>
      </c>
      <c r="Z30" s="115">
        <v>1187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44578516</v>
      </c>
      <c r="AH30" s="49">
        <f t="shared" si="9"/>
        <v>1288</v>
      </c>
      <c r="AI30" s="50">
        <f t="shared" si="8"/>
        <v>225.05678839769351</v>
      </c>
      <c r="AJ30" s="98">
        <v>1</v>
      </c>
      <c r="AK30" s="98">
        <v>0</v>
      </c>
      <c r="AL30" s="98">
        <v>1</v>
      </c>
      <c r="AM30" s="98">
        <v>1</v>
      </c>
      <c r="AN30" s="98">
        <v>1</v>
      </c>
      <c r="AO30" s="98">
        <v>0</v>
      </c>
      <c r="AP30" s="115">
        <v>10380927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8</v>
      </c>
      <c r="E31" s="41">
        <f t="shared" si="0"/>
        <v>5.6338028169014089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116</v>
      </c>
      <c r="P31" s="111">
        <v>133</v>
      </c>
      <c r="Q31" s="111">
        <v>73106724</v>
      </c>
      <c r="R31" s="46">
        <f t="shared" si="5"/>
        <v>5475</v>
      </c>
      <c r="S31" s="47">
        <f t="shared" si="6"/>
        <v>131.4</v>
      </c>
      <c r="T31" s="47">
        <f t="shared" si="7"/>
        <v>5.4749999999999996</v>
      </c>
      <c r="U31" s="112">
        <v>3</v>
      </c>
      <c r="V31" s="112">
        <f t="shared" si="1"/>
        <v>3</v>
      </c>
      <c r="W31" s="113" t="s">
        <v>135</v>
      </c>
      <c r="X31" s="115">
        <v>1066</v>
      </c>
      <c r="Y31" s="115">
        <v>0</v>
      </c>
      <c r="Z31" s="115">
        <v>1187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44579612</v>
      </c>
      <c r="AH31" s="49">
        <f t="shared" si="9"/>
        <v>1096</v>
      </c>
      <c r="AI31" s="50">
        <f t="shared" si="8"/>
        <v>200.1826484018265</v>
      </c>
      <c r="AJ31" s="98">
        <v>1</v>
      </c>
      <c r="AK31" s="98">
        <v>0</v>
      </c>
      <c r="AL31" s="98">
        <v>1</v>
      </c>
      <c r="AM31" s="98">
        <v>1</v>
      </c>
      <c r="AN31" s="98">
        <v>0</v>
      </c>
      <c r="AO31" s="98">
        <v>0</v>
      </c>
      <c r="AP31" s="115">
        <v>10380927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10</v>
      </c>
      <c r="E32" s="41">
        <f t="shared" si="0"/>
        <v>7.042253521126761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116</v>
      </c>
      <c r="P32" s="111">
        <v>127</v>
      </c>
      <c r="Q32" s="111">
        <v>73112293</v>
      </c>
      <c r="R32" s="46">
        <f t="shared" si="5"/>
        <v>5569</v>
      </c>
      <c r="S32" s="47">
        <f t="shared" si="6"/>
        <v>133.65600000000001</v>
      </c>
      <c r="T32" s="47">
        <f t="shared" si="7"/>
        <v>5.569</v>
      </c>
      <c r="U32" s="112">
        <v>2.4</v>
      </c>
      <c r="V32" s="112">
        <f t="shared" si="1"/>
        <v>2.4</v>
      </c>
      <c r="W32" s="113" t="s">
        <v>135</v>
      </c>
      <c r="X32" s="115">
        <v>1057</v>
      </c>
      <c r="Y32" s="115">
        <v>0</v>
      </c>
      <c r="Z32" s="115">
        <v>1187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44580708</v>
      </c>
      <c r="AH32" s="49">
        <f t="shared" si="9"/>
        <v>1096</v>
      </c>
      <c r="AI32" s="50">
        <f t="shared" si="8"/>
        <v>196.80373496139342</v>
      </c>
      <c r="AJ32" s="98">
        <v>1</v>
      </c>
      <c r="AK32" s="98">
        <v>0</v>
      </c>
      <c r="AL32" s="98">
        <v>1</v>
      </c>
      <c r="AM32" s="98">
        <v>1</v>
      </c>
      <c r="AN32" s="98">
        <v>0</v>
      </c>
      <c r="AO32" s="98">
        <v>0</v>
      </c>
      <c r="AP32" s="115">
        <v>10380927</v>
      </c>
      <c r="AQ32" s="115">
        <f t="shared" si="2"/>
        <v>0</v>
      </c>
      <c r="AR32" s="53">
        <v>1.36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6</v>
      </c>
      <c r="E33" s="41">
        <f t="shared" si="0"/>
        <v>4.2253521126760569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134</v>
      </c>
      <c r="P33" s="111">
        <v>112</v>
      </c>
      <c r="Q33" s="111">
        <v>73116973</v>
      </c>
      <c r="R33" s="46">
        <f t="shared" si="5"/>
        <v>4680</v>
      </c>
      <c r="S33" s="47">
        <f t="shared" si="6"/>
        <v>112.32</v>
      </c>
      <c r="T33" s="47">
        <f t="shared" si="7"/>
        <v>4.68</v>
      </c>
      <c r="U33" s="112">
        <v>2.9</v>
      </c>
      <c r="V33" s="112">
        <f t="shared" si="1"/>
        <v>2.9</v>
      </c>
      <c r="W33" s="113" t="s">
        <v>124</v>
      </c>
      <c r="X33" s="115">
        <v>0</v>
      </c>
      <c r="Y33" s="115">
        <v>0</v>
      </c>
      <c r="Z33" s="115">
        <v>1157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44581604</v>
      </c>
      <c r="AH33" s="49">
        <f t="shared" si="9"/>
        <v>896</v>
      </c>
      <c r="AI33" s="50">
        <f t="shared" si="8"/>
        <v>191.45299145299145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0.4</v>
      </c>
      <c r="AP33" s="115">
        <v>10381646</v>
      </c>
      <c r="AQ33" s="115">
        <f t="shared" si="2"/>
        <v>719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8</v>
      </c>
      <c r="E34" s="41">
        <f t="shared" si="0"/>
        <v>5.6338028169014089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134</v>
      </c>
      <c r="P34" s="111">
        <v>102</v>
      </c>
      <c r="Q34" s="111">
        <v>73121503</v>
      </c>
      <c r="R34" s="46">
        <f t="shared" si="5"/>
        <v>4530</v>
      </c>
      <c r="S34" s="47">
        <f t="shared" si="6"/>
        <v>108.72</v>
      </c>
      <c r="T34" s="47">
        <f t="shared" si="7"/>
        <v>4.53</v>
      </c>
      <c r="U34" s="112">
        <v>4</v>
      </c>
      <c r="V34" s="112">
        <f t="shared" si="1"/>
        <v>4</v>
      </c>
      <c r="W34" s="113" t="s">
        <v>124</v>
      </c>
      <c r="X34" s="115">
        <v>0</v>
      </c>
      <c r="Y34" s="115">
        <v>0</v>
      </c>
      <c r="Z34" s="115">
        <v>1027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44582444</v>
      </c>
      <c r="AH34" s="49">
        <f t="shared" si="9"/>
        <v>840</v>
      </c>
      <c r="AI34" s="50">
        <f t="shared" si="8"/>
        <v>185.43046357615893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0.4</v>
      </c>
      <c r="AP34" s="115">
        <v>10382626</v>
      </c>
      <c r="AQ34" s="115">
        <f t="shared" si="2"/>
        <v>980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127408</v>
      </c>
      <c r="S35" s="65">
        <f>AVERAGE(S11:S34)</f>
        <v>127.40800000000002</v>
      </c>
      <c r="T35" s="65">
        <f>SUM(T11:T34)</f>
        <v>127.40800000000002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26832</v>
      </c>
      <c r="AH35" s="67">
        <f>SUM(AH11:AH34)</f>
        <v>26832</v>
      </c>
      <c r="AI35" s="68">
        <f>$AH$35/$T35</f>
        <v>210.59902046967221</v>
      </c>
      <c r="AJ35" s="98"/>
      <c r="AK35" s="98"/>
      <c r="AL35" s="98"/>
      <c r="AM35" s="98"/>
      <c r="AN35" s="98"/>
      <c r="AO35" s="69"/>
      <c r="AP35" s="70">
        <f>AP34-AP10</f>
        <v>5399</v>
      </c>
      <c r="AQ35" s="71">
        <f>SUM(AQ11:AQ34)</f>
        <v>5399</v>
      </c>
      <c r="AR35" s="72">
        <f>AVERAGE(AR11:AR34)</f>
        <v>1.3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8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148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165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8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8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137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146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37" t="s">
        <v>166</v>
      </c>
      <c r="C46" s="136"/>
      <c r="D46" s="138"/>
      <c r="E46" s="136"/>
      <c r="F46" s="136"/>
      <c r="G46" s="136"/>
      <c r="H46" s="136"/>
      <c r="I46" s="136"/>
      <c r="J46" s="136"/>
      <c r="K46" s="136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148" t="s">
        <v>138</v>
      </c>
      <c r="C47" s="131"/>
      <c r="D47" s="132"/>
      <c r="E47" s="131"/>
      <c r="F47" s="131"/>
      <c r="G47" s="131"/>
      <c r="H47" s="131"/>
      <c r="I47" s="131"/>
      <c r="J47" s="131"/>
      <c r="K47" s="131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148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48" t="s">
        <v>141</v>
      </c>
      <c r="C49" s="145"/>
      <c r="D49" s="128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50" t="s">
        <v>167</v>
      </c>
      <c r="C50" s="145"/>
      <c r="D50" s="128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145"/>
      <c r="D51" s="128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48" t="s">
        <v>143</v>
      </c>
      <c r="C52" s="131"/>
      <c r="D52" s="132"/>
      <c r="E52" s="131"/>
      <c r="F52" s="131"/>
      <c r="G52" s="131"/>
      <c r="H52" s="131"/>
      <c r="I52" s="131"/>
      <c r="J52" s="131"/>
      <c r="K52" s="131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168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9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50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49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149"/>
      <c r="C58" s="124"/>
      <c r="D58" s="125"/>
      <c r="E58" s="124"/>
      <c r="F58" s="124"/>
      <c r="G58" s="124"/>
      <c r="H58" s="124"/>
      <c r="I58" s="124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7"/>
      <c r="U58" s="127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50"/>
      <c r="C59" s="145"/>
      <c r="D59" s="128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B60" s="148"/>
      <c r="C60" s="145"/>
      <c r="D60" s="128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79"/>
      <c r="W60" s="102"/>
      <c r="X60" s="102"/>
      <c r="Y60" s="102"/>
      <c r="Z60" s="80"/>
      <c r="AA60" s="102"/>
      <c r="AB60" s="102"/>
      <c r="AC60" s="102"/>
      <c r="AD60" s="102"/>
      <c r="AE60" s="102"/>
      <c r="AM60" s="103"/>
      <c r="AN60" s="103"/>
      <c r="AO60" s="103"/>
      <c r="AP60" s="103"/>
      <c r="AQ60" s="103"/>
      <c r="AR60" s="103"/>
      <c r="AS60" s="104"/>
      <c r="AV60" s="101"/>
      <c r="AW60" s="97"/>
      <c r="AX60" s="97"/>
      <c r="AY60" s="97"/>
    </row>
    <row r="61" spans="1:51" x14ac:dyDescent="0.25">
      <c r="A61" s="102"/>
      <c r="B61" s="149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20"/>
      <c r="U61" s="122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A62" s="102"/>
      <c r="B62" s="150"/>
      <c r="C62" s="150"/>
      <c r="D62" s="117"/>
      <c r="E62" s="150"/>
      <c r="F62" s="150"/>
      <c r="G62" s="105"/>
      <c r="H62" s="105"/>
      <c r="I62" s="105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8"/>
      <c r="U62" s="79"/>
      <c r="V62" s="7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Q69" s="99"/>
      <c r="R69" s="99"/>
      <c r="S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12"/>
      <c r="P70" s="99"/>
      <c r="T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99"/>
      <c r="Q71" s="99"/>
      <c r="R71" s="99"/>
      <c r="S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Q73" s="99"/>
      <c r="R73" s="99"/>
      <c r="S73" s="99"/>
      <c r="T73" s="99"/>
      <c r="U73" s="99"/>
      <c r="AS73" s="97"/>
      <c r="AT73" s="97"/>
      <c r="AU73" s="97"/>
      <c r="AV73" s="97"/>
      <c r="AW73" s="97"/>
      <c r="AX73" s="97"/>
      <c r="AY73" s="97"/>
    </row>
    <row r="74" spans="15:51" x14ac:dyDescent="0.25">
      <c r="O74" s="12"/>
      <c r="P74" s="99"/>
      <c r="T74" s="99"/>
      <c r="U74" s="99"/>
      <c r="AS74" s="97"/>
      <c r="AT74" s="97"/>
      <c r="AU74" s="97"/>
      <c r="AV74" s="97"/>
      <c r="AW74" s="97"/>
      <c r="AX74" s="97"/>
      <c r="AY74" s="97"/>
    </row>
    <row r="86" spans="45:51" x14ac:dyDescent="0.25">
      <c r="AS86" s="97"/>
      <c r="AT86" s="97"/>
      <c r="AU86" s="97"/>
      <c r="AV86" s="97"/>
      <c r="AW86" s="97"/>
      <c r="AX86" s="97"/>
      <c r="AY86" s="97"/>
    </row>
  </sheetData>
  <protectedRanges>
    <protectedRange sqref="S61:T62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0" name="Range2_2_1_10_1_1_1_2"/>
    <protectedRange sqref="N61:R62" name="Range2_12_1_6_1_1"/>
    <protectedRange sqref="L61:M62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1:K62" name="Range2_2_12_1_4_1_1_1_1_1_1_1_1_1_1_1_1_1_1_1"/>
    <protectedRange sqref="I61:I62" name="Range2_2_12_1_7_1_1_2_2_1_2"/>
    <protectedRange sqref="F61:H62" name="Range2_2_12_1_3_1_2_1_1_1_1_2_1_1_1_1_1_1_1_1_1_1_1"/>
    <protectedRange sqref="E61:E62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" name="Range2_12_5_1_1_1_2_2_1_1_1_1_1_1_1_1_1_1_1_2_1_1_1_2_1_1_1_1_1_1_1_1_1_1_1_1_1_1_1_1_2_1_1_1_1_1_1_1_1_1_2_1_1_3_1_1_1_3_1_1_1_1_1_1_1_1_1_1_1_1_1_1_1_1_1_1_1_1_1_1_2_1_1_1_1_1_1_1_1_1_1_1_2_2_1_2_1_1_1_1_1_1_1"/>
    <protectedRange sqref="W17:W34" name="Range1_16_3_1_1_3_2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9:U59 F60:G60" name="Range2_12_5_1_1_1_2_2_1_1_1_1_1_1_1_1_1_1_1_2_1_1_1_2_1_1_1_1_1_1_1_1_1_1_1_1_1_1_1_1_2_1_1_1_1_1_1_1_1_1_2_1_1_3_1_1_1_3_1_1_1_1_1_1_1_1_1_1_1_1_1_1_1_1_1_1_1_1_1_1_2_1_1_1_1_1_1_1_1_1_1_1_2_2_1_2_1_1_1_1_1_1_1_1_1_1_1_1_1"/>
    <protectedRange sqref="S53:T58" name="Range2_12_5_1_1_2_1_1_1_2_1_1_1_1_1_1_1_1_1_1_1_1_1"/>
    <protectedRange sqref="N53:R58" name="Range2_12_1_6_1_1_2_1_1_1_2_1_1_1_1_1_1_1_1_1_1_1_1_1"/>
    <protectedRange sqref="L53:M58" name="Range2_2_12_1_7_1_1_3_1_1_1_2_1_1_1_1_1_1_1_1_1_1_1_1_1"/>
    <protectedRange sqref="J53:K58" name="Range2_2_12_1_4_1_1_1_1_1_1_1_1_1_1_1_1_1_1_1_2_1_1_1_2_1_1_1_1_1_1_1_1_1_1_1_1_1"/>
    <protectedRange sqref="I53:I58" name="Range2_2_12_1_7_1_1_2_2_1_2_2_1_1_1_2_1_1_1_1_1_1_1_1_1_1_1_1_1"/>
    <protectedRange sqref="G53:H58" name="Range2_2_12_1_3_1_2_1_1_1_1_2_1_1_1_1_1_1_1_1_1_1_1_2_1_1_1_2_1_1_1_1_1_1_1_1_1_1_1_1_1"/>
    <protectedRange sqref="F53:F58" name="Range2_2_12_1_3_1_2_1_1_1_1_2_1_1_1_1_1_1_1_1_1_1_1_2_2_1_1_2_1_1_1_1_1_1_1_1_1_1_1_1_1"/>
    <protectedRange sqref="E53:E58" name="Range2_2_12_1_3_1_2_1_1_1_2_1_1_1_1_3_1_1_1_1_1_1_1_1_1_2_2_1_1_2_1_1_1_1_1_1_1_1_1_1_1_1_1"/>
    <protectedRange sqref="B56:B58" name="Range2_12_5_1_1_1_1_1_2_1_1_1_1_1_1_1_1_1_1_1_1_1_1_1_1_1_1_1_1_2_1_1_1_1_1_1_1_1_1_1_1_1_1_3_1_1_1_2_1_1_1_1_1_1_1_1_1_1_1_1_2_1_1_1_1_1_1_1_1_1_1_1_1_1_1_1_1_1_1_1_1_1_1_1_1_1_1_1_1_3_1_2_1_1_1_2_2_1_2_1_1_1_1_1_1_1_1_1_1_1_1_1_1_1_1_1_1_1"/>
    <protectedRange sqref="B59" name="Range2_12_5_1_1_1_2_2_1_1_1_1_1_1_1_1_1_1_1_2_1_1_1_1_1_1_1_1_1_3_1_3_1_2_1_1_1_1_1_1_1_1_1_1_1_1_1_2_1_1_1_1_1_2_1_1_1_1_1_1_1_1_2_1_1_3_1_1_1_2_1_1_1_1_1_1_1_1_1_1_1_1_1_1_1_1_1_2_1_1_1_1_1_1_1_1_1_1_1_1_1_1_1_1_1_1_1_2_3_1_2_1_1_1_2_2_1_1_2_1_1_1_1__3"/>
    <protectedRange sqref="B60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43" name="Range2_12_5_1_1_1_2_1_1_1_1_1_1_1_1_1_1_1_2_1_1_1_1_1_1_1_1_1_1_1_1_1_1_1_1_1_1_1_1_1_1_2_1_1_1_1_1_1_1_1_1_1_1_2_1_1_1_1_2_1_1_1_1_1_1_1_1_1_1_1_2_1_1_1_1_1_1_1_1_1_1_1_1_1_1_3_1_1_1_1_2_1_1_1_1_1_1_1_2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B46" name="Range2_12_5_1_1_1_2_1_1_1_1_1_1_1_1_1_1_1_2_1_1_1_1_1_1_1_1_1_1_1_1_1_1_1_1_1_1_1_1_1_1_2_1_1_1_1_1_1_1_1_1_1_1_2_1_1_1_1_2_1_1_1_1_1_1_1_1_1_1_1_2_1_1_1_1_1_1_1_1_1_1_1_1_1_1_1_1_1_1_1_1_1_1_1_2_1_1_1_1_1_1_1_2_1_1_1_1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3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1076" priority="25" operator="containsText" text="N/A">
      <formula>NOT(ISERROR(SEARCH("N/A",X11)))</formula>
    </cfRule>
    <cfRule type="cellIs" dxfId="1075" priority="39" operator="equal">
      <formula>0</formula>
    </cfRule>
  </conditionalFormatting>
  <conditionalFormatting sqref="AC11:AE34 X11:Y34 AA11:AA34">
    <cfRule type="cellIs" dxfId="1074" priority="38" operator="greaterThanOrEqual">
      <formula>1185</formula>
    </cfRule>
  </conditionalFormatting>
  <conditionalFormatting sqref="AC11:AE34 X11:Y34 AA11:AA34">
    <cfRule type="cellIs" dxfId="1073" priority="37" operator="between">
      <formula>0.1</formula>
      <formula>1184</formula>
    </cfRule>
  </conditionalFormatting>
  <conditionalFormatting sqref="X8">
    <cfRule type="cellIs" dxfId="1072" priority="36" operator="equal">
      <formula>0</formula>
    </cfRule>
  </conditionalFormatting>
  <conditionalFormatting sqref="X8">
    <cfRule type="cellIs" dxfId="1071" priority="35" operator="greaterThan">
      <formula>1179</formula>
    </cfRule>
  </conditionalFormatting>
  <conditionalFormatting sqref="X8">
    <cfRule type="cellIs" dxfId="1070" priority="34" operator="greaterThan">
      <formula>99</formula>
    </cfRule>
  </conditionalFormatting>
  <conditionalFormatting sqref="X8">
    <cfRule type="cellIs" dxfId="1069" priority="33" operator="greaterThan">
      <formula>0.99</formula>
    </cfRule>
  </conditionalFormatting>
  <conditionalFormatting sqref="AB8">
    <cfRule type="cellIs" dxfId="1068" priority="32" operator="equal">
      <formula>0</formula>
    </cfRule>
  </conditionalFormatting>
  <conditionalFormatting sqref="AB8">
    <cfRule type="cellIs" dxfId="1067" priority="31" operator="greaterThan">
      <formula>1179</formula>
    </cfRule>
  </conditionalFormatting>
  <conditionalFormatting sqref="AB8">
    <cfRule type="cellIs" dxfId="1066" priority="30" operator="greaterThan">
      <formula>99</formula>
    </cfRule>
  </conditionalFormatting>
  <conditionalFormatting sqref="AB8">
    <cfRule type="cellIs" dxfId="1065" priority="29" operator="greaterThan">
      <formula>0.99</formula>
    </cfRule>
  </conditionalFormatting>
  <conditionalFormatting sqref="AI11:AI34">
    <cfRule type="cellIs" dxfId="1064" priority="28" operator="greaterThan">
      <formula>$AI$8</formula>
    </cfRule>
  </conditionalFormatting>
  <conditionalFormatting sqref="AH11:AH34">
    <cfRule type="cellIs" dxfId="1063" priority="26" operator="greaterThan">
      <formula>$AH$8</formula>
    </cfRule>
    <cfRule type="cellIs" dxfId="1062" priority="27" operator="greaterThan">
      <formula>$AH$8</formula>
    </cfRule>
  </conditionalFormatting>
  <conditionalFormatting sqref="AB11:AB34">
    <cfRule type="containsText" dxfId="1061" priority="21" operator="containsText" text="N/A">
      <formula>NOT(ISERROR(SEARCH("N/A",AB11)))</formula>
    </cfRule>
    <cfRule type="cellIs" dxfId="1060" priority="24" operator="equal">
      <formula>0</formula>
    </cfRule>
  </conditionalFormatting>
  <conditionalFormatting sqref="AB11:AB34">
    <cfRule type="cellIs" dxfId="1059" priority="23" operator="greaterThanOrEqual">
      <formula>1185</formula>
    </cfRule>
  </conditionalFormatting>
  <conditionalFormatting sqref="AB11:AB34">
    <cfRule type="cellIs" dxfId="1058" priority="22" operator="between">
      <formula>0.1</formula>
      <formula>1184</formula>
    </cfRule>
  </conditionalFormatting>
  <conditionalFormatting sqref="AN11:AO11 AO12:AO34 AN12:AN35">
    <cfRule type="cellIs" dxfId="1057" priority="20" operator="equal">
      <formula>0</formula>
    </cfRule>
  </conditionalFormatting>
  <conditionalFormatting sqref="AN11:AO11 AO12:AO34 AN12:AN35">
    <cfRule type="cellIs" dxfId="1056" priority="19" operator="greaterThan">
      <formula>1179</formula>
    </cfRule>
  </conditionalFormatting>
  <conditionalFormatting sqref="AN11:AO11 AO12:AO34 AN12:AN35">
    <cfRule type="cellIs" dxfId="1055" priority="18" operator="greaterThan">
      <formula>99</formula>
    </cfRule>
  </conditionalFormatting>
  <conditionalFormatting sqref="AN11:AO11 AO12:AO34 AN12:AN35">
    <cfRule type="cellIs" dxfId="1054" priority="17" operator="greaterThan">
      <formula>0.99</formula>
    </cfRule>
  </conditionalFormatting>
  <conditionalFormatting sqref="AQ11:AQ34">
    <cfRule type="cellIs" dxfId="1053" priority="16" operator="equal">
      <formula>0</formula>
    </cfRule>
  </conditionalFormatting>
  <conditionalFormatting sqref="AQ11:AQ34">
    <cfRule type="cellIs" dxfId="1052" priority="15" operator="greaterThan">
      <formula>1179</formula>
    </cfRule>
  </conditionalFormatting>
  <conditionalFormatting sqref="AQ11:AQ34">
    <cfRule type="cellIs" dxfId="1051" priority="14" operator="greaterThan">
      <formula>99</formula>
    </cfRule>
  </conditionalFormatting>
  <conditionalFormatting sqref="AQ11:AQ34">
    <cfRule type="cellIs" dxfId="1050" priority="13" operator="greaterThan">
      <formula>0.99</formula>
    </cfRule>
  </conditionalFormatting>
  <conditionalFormatting sqref="Z11:Z34">
    <cfRule type="containsText" dxfId="1049" priority="9" operator="containsText" text="N/A">
      <formula>NOT(ISERROR(SEARCH("N/A",Z11)))</formula>
    </cfRule>
    <cfRule type="cellIs" dxfId="1048" priority="12" operator="equal">
      <formula>0</formula>
    </cfRule>
  </conditionalFormatting>
  <conditionalFormatting sqref="Z11:Z34">
    <cfRule type="cellIs" dxfId="1047" priority="11" operator="greaterThanOrEqual">
      <formula>1185</formula>
    </cfRule>
  </conditionalFormatting>
  <conditionalFormatting sqref="Z11:Z34">
    <cfRule type="cellIs" dxfId="1046" priority="10" operator="between">
      <formula>0.1</formula>
      <formula>1184</formula>
    </cfRule>
  </conditionalFormatting>
  <conditionalFormatting sqref="AJ11:AN35">
    <cfRule type="cellIs" dxfId="1045" priority="8" operator="equal">
      <formula>0</formula>
    </cfRule>
  </conditionalFormatting>
  <conditionalFormatting sqref="AJ11:AN35">
    <cfRule type="cellIs" dxfId="1044" priority="7" operator="greaterThan">
      <formula>1179</formula>
    </cfRule>
  </conditionalFormatting>
  <conditionalFormatting sqref="AJ11:AN35">
    <cfRule type="cellIs" dxfId="1043" priority="6" operator="greaterThan">
      <formula>99</formula>
    </cfRule>
  </conditionalFormatting>
  <conditionalFormatting sqref="AJ11:AN35">
    <cfRule type="cellIs" dxfId="1042" priority="5" operator="greaterThan">
      <formula>0.99</formula>
    </cfRule>
  </conditionalFormatting>
  <conditionalFormatting sqref="AP11:AP34">
    <cfRule type="cellIs" dxfId="1041" priority="4" operator="equal">
      <formula>0</formula>
    </cfRule>
  </conditionalFormatting>
  <conditionalFormatting sqref="AP11:AP34">
    <cfRule type="cellIs" dxfId="1040" priority="3" operator="greaterThan">
      <formula>1179</formula>
    </cfRule>
  </conditionalFormatting>
  <conditionalFormatting sqref="AP11:AP34">
    <cfRule type="cellIs" dxfId="1039" priority="2" operator="greaterThan">
      <formula>99</formula>
    </cfRule>
  </conditionalFormatting>
  <conditionalFormatting sqref="AP11:AP34">
    <cfRule type="cellIs" dxfId="1038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6"/>
  <sheetViews>
    <sheetView topLeftCell="A31" zoomScaleNormal="100" workbookViewId="0">
      <selection activeCell="B51" sqref="B51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126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126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157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60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60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42435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26284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158" t="s">
        <v>51</v>
      </c>
      <c r="V9" s="158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56" t="s">
        <v>55</v>
      </c>
      <c r="AG9" s="156" t="s">
        <v>56</v>
      </c>
      <c r="AH9" s="247" t="s">
        <v>57</v>
      </c>
      <c r="AI9" s="262" t="s">
        <v>58</v>
      </c>
      <c r="AJ9" s="158" t="s">
        <v>59</v>
      </c>
      <c r="AK9" s="158" t="s">
        <v>60</v>
      </c>
      <c r="AL9" s="158" t="s">
        <v>61</v>
      </c>
      <c r="AM9" s="158" t="s">
        <v>62</v>
      </c>
      <c r="AN9" s="158" t="s">
        <v>63</v>
      </c>
      <c r="AO9" s="158" t="s">
        <v>64</v>
      </c>
      <c r="AP9" s="158" t="s">
        <v>65</v>
      </c>
      <c r="AQ9" s="245" t="s">
        <v>66</v>
      </c>
      <c r="AR9" s="158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8" t="s">
        <v>72</v>
      </c>
      <c r="C10" s="158" t="s">
        <v>73</v>
      </c>
      <c r="D10" s="158" t="s">
        <v>74</v>
      </c>
      <c r="E10" s="158" t="s">
        <v>75</v>
      </c>
      <c r="F10" s="158" t="s">
        <v>74</v>
      </c>
      <c r="G10" s="158" t="s">
        <v>75</v>
      </c>
      <c r="H10" s="241"/>
      <c r="I10" s="158" t="s">
        <v>75</v>
      </c>
      <c r="J10" s="158" t="s">
        <v>75</v>
      </c>
      <c r="K10" s="158" t="s">
        <v>75</v>
      </c>
      <c r="L10" s="28" t="s">
        <v>29</v>
      </c>
      <c r="M10" s="244"/>
      <c r="N10" s="28" t="s">
        <v>29</v>
      </c>
      <c r="O10" s="246"/>
      <c r="P10" s="246"/>
      <c r="Q10" s="1">
        <f>'MAR 5'!Q34</f>
        <v>73121503</v>
      </c>
      <c r="R10" s="255"/>
      <c r="S10" s="256"/>
      <c r="T10" s="257"/>
      <c r="U10" s="158" t="s">
        <v>75</v>
      </c>
      <c r="V10" s="158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5'!$AG$34</f>
        <v>44582444</v>
      </c>
      <c r="AH10" s="247"/>
      <c r="AI10" s="263"/>
      <c r="AJ10" s="158" t="s">
        <v>84</v>
      </c>
      <c r="AK10" s="158" t="s">
        <v>84</v>
      </c>
      <c r="AL10" s="158" t="s">
        <v>84</v>
      </c>
      <c r="AM10" s="158" t="s">
        <v>84</v>
      </c>
      <c r="AN10" s="158" t="s">
        <v>84</v>
      </c>
      <c r="AO10" s="158" t="s">
        <v>84</v>
      </c>
      <c r="AP10" s="1">
        <f>'MAR 5'!$AP$34</f>
        <v>10382626</v>
      </c>
      <c r="AQ10" s="246"/>
      <c r="AR10" s="159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8</v>
      </c>
      <c r="E11" s="41">
        <f t="shared" ref="E11:E34" si="0">D11/1.42</f>
        <v>5.6338028169014089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128</v>
      </c>
      <c r="P11" s="111">
        <v>99</v>
      </c>
      <c r="Q11" s="111">
        <v>73125616</v>
      </c>
      <c r="R11" s="46">
        <f>IF(ISBLANK(Q11),"-",Q11-Q10)</f>
        <v>4113</v>
      </c>
      <c r="S11" s="47">
        <f>R11*24/1000</f>
        <v>98.712000000000003</v>
      </c>
      <c r="T11" s="47">
        <f>R11/1000</f>
        <v>4.1130000000000004</v>
      </c>
      <c r="U11" s="112">
        <v>5.0999999999999996</v>
      </c>
      <c r="V11" s="112">
        <f t="shared" ref="V11:V34" si="1">U11</f>
        <v>5.0999999999999996</v>
      </c>
      <c r="W11" s="113" t="s">
        <v>124</v>
      </c>
      <c r="X11" s="115">
        <v>0</v>
      </c>
      <c r="Y11" s="115">
        <v>0</v>
      </c>
      <c r="Z11" s="115">
        <v>1027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44583196</v>
      </c>
      <c r="AH11" s="49">
        <f>IF(ISBLANK(AG11),"-",AG11-AG10)</f>
        <v>752</v>
      </c>
      <c r="AI11" s="50">
        <f>AH11/T11</f>
        <v>182.83491368830536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0.46</v>
      </c>
      <c r="AP11" s="115">
        <v>10383631</v>
      </c>
      <c r="AQ11" s="115">
        <f t="shared" ref="AQ11:AQ34" si="2">AP11-AP10</f>
        <v>1005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9</v>
      </c>
      <c r="E12" s="41">
        <f t="shared" si="0"/>
        <v>6.3380281690140849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120</v>
      </c>
      <c r="P12" s="111">
        <v>95</v>
      </c>
      <c r="Q12" s="111">
        <v>73129633</v>
      </c>
      <c r="R12" s="46">
        <f t="shared" ref="R12:R34" si="5">IF(ISBLANK(Q12),"-",Q12-Q11)</f>
        <v>4017</v>
      </c>
      <c r="S12" s="47">
        <f t="shared" ref="S12:S34" si="6">R12*24/1000</f>
        <v>96.408000000000001</v>
      </c>
      <c r="T12" s="47">
        <f t="shared" ref="T12:T34" si="7">R12/1000</f>
        <v>4.0170000000000003</v>
      </c>
      <c r="U12" s="112">
        <v>6.4</v>
      </c>
      <c r="V12" s="112">
        <f t="shared" si="1"/>
        <v>6.4</v>
      </c>
      <c r="W12" s="113" t="s">
        <v>124</v>
      </c>
      <c r="X12" s="115">
        <v>0</v>
      </c>
      <c r="Y12" s="115">
        <v>0</v>
      </c>
      <c r="Z12" s="115">
        <v>976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44583932</v>
      </c>
      <c r="AH12" s="49">
        <f>IF(ISBLANK(AG12),"-",AG12-AG11)</f>
        <v>736</v>
      </c>
      <c r="AI12" s="50">
        <f t="shared" ref="AI12:AI34" si="8">AH12/T12</f>
        <v>183.22130943490166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0.46</v>
      </c>
      <c r="AP12" s="115">
        <v>10384850</v>
      </c>
      <c r="AQ12" s="115">
        <f t="shared" si="2"/>
        <v>1219</v>
      </c>
      <c r="AR12" s="118">
        <v>1.39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11</v>
      </c>
      <c r="E13" s="41">
        <f t="shared" si="0"/>
        <v>7.746478873239437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129</v>
      </c>
      <c r="P13" s="111">
        <v>92</v>
      </c>
      <c r="Q13" s="111">
        <v>73133372</v>
      </c>
      <c r="R13" s="46">
        <f t="shared" si="5"/>
        <v>3739</v>
      </c>
      <c r="S13" s="47">
        <f t="shared" si="6"/>
        <v>89.736000000000004</v>
      </c>
      <c r="T13" s="47">
        <f t="shared" si="7"/>
        <v>3.7389999999999999</v>
      </c>
      <c r="U13" s="112">
        <v>7.7</v>
      </c>
      <c r="V13" s="112">
        <f t="shared" si="1"/>
        <v>7.7</v>
      </c>
      <c r="W13" s="113" t="s">
        <v>124</v>
      </c>
      <c r="X13" s="115">
        <v>0</v>
      </c>
      <c r="Y13" s="115">
        <v>0</v>
      </c>
      <c r="Z13" s="115">
        <v>946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44584612</v>
      </c>
      <c r="AH13" s="49">
        <f>IF(ISBLANK(AG13),"-",AG13-AG12)</f>
        <v>680</v>
      </c>
      <c r="AI13" s="50">
        <f t="shared" si="8"/>
        <v>181.86680930730142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0.46</v>
      </c>
      <c r="AP13" s="115">
        <v>10386139</v>
      </c>
      <c r="AQ13" s="115">
        <f t="shared" si="2"/>
        <v>1289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15</v>
      </c>
      <c r="E14" s="41">
        <f t="shared" si="0"/>
        <v>10.563380281690142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133</v>
      </c>
      <c r="P14" s="111">
        <v>88</v>
      </c>
      <c r="Q14" s="111">
        <v>73137148</v>
      </c>
      <c r="R14" s="46">
        <f t="shared" si="5"/>
        <v>3776</v>
      </c>
      <c r="S14" s="47">
        <f t="shared" si="6"/>
        <v>90.623999999999995</v>
      </c>
      <c r="T14" s="47">
        <f t="shared" si="7"/>
        <v>3.7759999999999998</v>
      </c>
      <c r="U14" s="112" t="s">
        <v>171</v>
      </c>
      <c r="V14" s="112" t="str">
        <f t="shared" si="1"/>
        <v>9..2</v>
      </c>
      <c r="W14" s="113" t="s">
        <v>124</v>
      </c>
      <c r="X14" s="115">
        <v>0</v>
      </c>
      <c r="Y14" s="115">
        <v>0</v>
      </c>
      <c r="Z14" s="115">
        <v>916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44585284</v>
      </c>
      <c r="AH14" s="49">
        <f t="shared" ref="AH14:AH34" si="9">IF(ISBLANK(AG14),"-",AG14-AG13)</f>
        <v>672</v>
      </c>
      <c r="AI14" s="50">
        <f t="shared" si="8"/>
        <v>177.96610169491527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0.46</v>
      </c>
      <c r="AP14" s="115">
        <v>10387691</v>
      </c>
      <c r="AQ14" s="115">
        <f t="shared" si="2"/>
        <v>1552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x14ac:dyDescent="0.25">
      <c r="B15" s="40">
        <v>2.1666666666666701</v>
      </c>
      <c r="C15" s="40">
        <v>0.20833333333333301</v>
      </c>
      <c r="D15" s="110">
        <v>18</v>
      </c>
      <c r="E15" s="41">
        <f t="shared" si="0"/>
        <v>12.67605633802817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97</v>
      </c>
      <c r="P15" s="111">
        <v>98</v>
      </c>
      <c r="Q15" s="111">
        <v>73141036</v>
      </c>
      <c r="R15" s="46">
        <f t="shared" si="5"/>
        <v>3888</v>
      </c>
      <c r="S15" s="47">
        <f t="shared" si="6"/>
        <v>93.311999999999998</v>
      </c>
      <c r="T15" s="47">
        <f t="shared" si="7"/>
        <v>3.8879999999999999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876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44585932</v>
      </c>
      <c r="AH15" s="49">
        <f t="shared" si="9"/>
        <v>648</v>
      </c>
      <c r="AI15" s="50">
        <f t="shared" si="8"/>
        <v>166.66666666666666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0.46</v>
      </c>
      <c r="AP15" s="115">
        <v>10387885</v>
      </c>
      <c r="AQ15" s="115">
        <f t="shared" si="2"/>
        <v>194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20</v>
      </c>
      <c r="E16" s="41">
        <f t="shared" si="0"/>
        <v>14.084507042253522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119</v>
      </c>
      <c r="P16" s="111">
        <v>118</v>
      </c>
      <c r="Q16" s="111">
        <v>73145667</v>
      </c>
      <c r="R16" s="46">
        <f t="shared" si="5"/>
        <v>4631</v>
      </c>
      <c r="S16" s="47">
        <f t="shared" si="6"/>
        <v>111.14400000000001</v>
      </c>
      <c r="T16" s="47">
        <f t="shared" si="7"/>
        <v>4.6310000000000002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1048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44586692</v>
      </c>
      <c r="AH16" s="49">
        <f t="shared" si="9"/>
        <v>760</v>
      </c>
      <c r="AI16" s="50">
        <f t="shared" si="8"/>
        <v>164.11142301878644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10387885</v>
      </c>
      <c r="AQ16" s="115">
        <f t="shared" si="2"/>
        <v>0</v>
      </c>
      <c r="AR16" s="53">
        <v>1.38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10</v>
      </c>
      <c r="E17" s="41">
        <f t="shared" si="0"/>
        <v>7.042253521126761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141</v>
      </c>
      <c r="P17" s="111">
        <v>136</v>
      </c>
      <c r="Q17" s="111">
        <v>73151208</v>
      </c>
      <c r="R17" s="46">
        <f t="shared" si="5"/>
        <v>5541</v>
      </c>
      <c r="S17" s="47">
        <f t="shared" si="6"/>
        <v>132.98400000000001</v>
      </c>
      <c r="T17" s="47">
        <f t="shared" si="7"/>
        <v>5.5410000000000004</v>
      </c>
      <c r="U17" s="112">
        <v>9.5</v>
      </c>
      <c r="V17" s="112">
        <f t="shared" si="1"/>
        <v>9.5</v>
      </c>
      <c r="W17" s="113" t="s">
        <v>130</v>
      </c>
      <c r="X17" s="115">
        <v>0</v>
      </c>
      <c r="Y17" s="115">
        <v>0</v>
      </c>
      <c r="Z17" s="115">
        <v>1187</v>
      </c>
      <c r="AA17" s="115">
        <v>1185</v>
      </c>
      <c r="AB17" s="115">
        <v>1147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44587852</v>
      </c>
      <c r="AH17" s="49">
        <f t="shared" si="9"/>
        <v>1160</v>
      </c>
      <c r="AI17" s="50">
        <f t="shared" si="8"/>
        <v>209.34849305179569</v>
      </c>
      <c r="AJ17" s="98">
        <v>0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10387885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9</v>
      </c>
      <c r="E18" s="41">
        <f t="shared" si="0"/>
        <v>6.3380281690140849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143</v>
      </c>
      <c r="P18" s="111">
        <v>143</v>
      </c>
      <c r="Q18" s="111">
        <v>73157286</v>
      </c>
      <c r="R18" s="46">
        <f t="shared" si="5"/>
        <v>6078</v>
      </c>
      <c r="S18" s="47">
        <f t="shared" si="6"/>
        <v>145.87200000000001</v>
      </c>
      <c r="T18" s="47">
        <f t="shared" si="7"/>
        <v>6.0780000000000003</v>
      </c>
      <c r="U18" s="112">
        <v>9.5</v>
      </c>
      <c r="V18" s="112">
        <f t="shared" si="1"/>
        <v>9.5</v>
      </c>
      <c r="W18" s="113" t="s">
        <v>130</v>
      </c>
      <c r="X18" s="115">
        <v>996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44589164</v>
      </c>
      <c r="AH18" s="49">
        <f t="shared" si="9"/>
        <v>1312</v>
      </c>
      <c r="AI18" s="50">
        <f t="shared" si="8"/>
        <v>215.86048042119117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10387885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7</v>
      </c>
      <c r="E19" s="41">
        <f t="shared" si="0"/>
        <v>4.9295774647887329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140</v>
      </c>
      <c r="P19" s="111">
        <v>147</v>
      </c>
      <c r="Q19" s="111">
        <v>73163494</v>
      </c>
      <c r="R19" s="46">
        <f t="shared" si="5"/>
        <v>6208</v>
      </c>
      <c r="S19" s="47">
        <f t="shared" si="6"/>
        <v>148.99199999999999</v>
      </c>
      <c r="T19" s="47">
        <f t="shared" si="7"/>
        <v>6.2080000000000002</v>
      </c>
      <c r="U19" s="112">
        <v>9.1</v>
      </c>
      <c r="V19" s="112">
        <f t="shared" si="1"/>
        <v>9.1</v>
      </c>
      <c r="W19" s="113" t="s">
        <v>130</v>
      </c>
      <c r="X19" s="115">
        <v>1005</v>
      </c>
      <c r="Y19" s="115">
        <v>0</v>
      </c>
      <c r="Z19" s="115">
        <v>1187</v>
      </c>
      <c r="AA19" s="115">
        <v>1185</v>
      </c>
      <c r="AB19" s="115">
        <v>1188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44590532</v>
      </c>
      <c r="AH19" s="49">
        <f t="shared" si="9"/>
        <v>1368</v>
      </c>
      <c r="AI19" s="50">
        <f t="shared" si="8"/>
        <v>220.36082474226802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10387885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7</v>
      </c>
      <c r="E20" s="41">
        <f t="shared" si="0"/>
        <v>4.9295774647887329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135</v>
      </c>
      <c r="P20" s="111">
        <v>154</v>
      </c>
      <c r="Q20" s="111">
        <v>73169852</v>
      </c>
      <c r="R20" s="46">
        <f t="shared" si="5"/>
        <v>6358</v>
      </c>
      <c r="S20" s="47">
        <f t="shared" si="6"/>
        <v>152.59200000000001</v>
      </c>
      <c r="T20" s="47">
        <f t="shared" si="7"/>
        <v>6.3579999999999997</v>
      </c>
      <c r="U20" s="112">
        <v>8.6</v>
      </c>
      <c r="V20" s="112">
        <f t="shared" si="1"/>
        <v>8.6</v>
      </c>
      <c r="W20" s="113" t="s">
        <v>130</v>
      </c>
      <c r="X20" s="115">
        <v>1139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44591940</v>
      </c>
      <c r="AH20" s="49">
        <f t="shared" si="9"/>
        <v>1408</v>
      </c>
      <c r="AI20" s="50">
        <f t="shared" si="8"/>
        <v>221.45328719723184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10387885</v>
      </c>
      <c r="AQ20" s="115">
        <f t="shared" si="2"/>
        <v>0</v>
      </c>
      <c r="AR20" s="53">
        <v>1.1000000000000001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7</v>
      </c>
      <c r="E21" s="41">
        <f t="shared" si="0"/>
        <v>4.9295774647887329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137</v>
      </c>
      <c r="P21" s="111">
        <v>147</v>
      </c>
      <c r="Q21" s="111">
        <v>73175904</v>
      </c>
      <c r="R21" s="46">
        <f t="shared" si="5"/>
        <v>6052</v>
      </c>
      <c r="S21" s="47">
        <f t="shared" si="6"/>
        <v>145.24799999999999</v>
      </c>
      <c r="T21" s="47">
        <f t="shared" si="7"/>
        <v>6.0519999999999996</v>
      </c>
      <c r="U21" s="112">
        <v>8</v>
      </c>
      <c r="V21" s="112">
        <f t="shared" si="1"/>
        <v>8</v>
      </c>
      <c r="W21" s="113" t="s">
        <v>130</v>
      </c>
      <c r="X21" s="115">
        <v>1087</v>
      </c>
      <c r="Y21" s="115">
        <v>0</v>
      </c>
      <c r="Z21" s="115">
        <v>1187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44593276</v>
      </c>
      <c r="AH21" s="49">
        <f t="shared" si="9"/>
        <v>1336</v>
      </c>
      <c r="AI21" s="50">
        <f t="shared" si="8"/>
        <v>220.75346992729678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10387885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8</v>
      </c>
      <c r="E22" s="41">
        <f t="shared" si="0"/>
        <v>5.6338028169014089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136</v>
      </c>
      <c r="P22" s="111">
        <v>149</v>
      </c>
      <c r="Q22" s="111">
        <v>73182426</v>
      </c>
      <c r="R22" s="46">
        <f t="shared" si="5"/>
        <v>6522</v>
      </c>
      <c r="S22" s="47">
        <f t="shared" si="6"/>
        <v>156.52799999999999</v>
      </c>
      <c r="T22" s="47">
        <f t="shared" si="7"/>
        <v>6.5220000000000002</v>
      </c>
      <c r="U22" s="112">
        <v>7.3</v>
      </c>
      <c r="V22" s="112">
        <f t="shared" si="1"/>
        <v>7.3</v>
      </c>
      <c r="W22" s="113" t="s">
        <v>130</v>
      </c>
      <c r="X22" s="115">
        <v>1089</v>
      </c>
      <c r="Y22" s="115">
        <v>0</v>
      </c>
      <c r="Z22" s="115">
        <v>1187</v>
      </c>
      <c r="AA22" s="115">
        <v>1185</v>
      </c>
      <c r="AB22" s="115">
        <v>1188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44594732</v>
      </c>
      <c r="AH22" s="49">
        <f t="shared" si="9"/>
        <v>1456</v>
      </c>
      <c r="AI22" s="50">
        <f t="shared" si="8"/>
        <v>223.24440355719105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10387885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5</v>
      </c>
      <c r="E23" s="41">
        <f t="shared" si="0"/>
        <v>3.5211267605633805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133</v>
      </c>
      <c r="P23" s="111">
        <v>140</v>
      </c>
      <c r="Q23" s="111">
        <v>73188076</v>
      </c>
      <c r="R23" s="46">
        <f t="shared" si="5"/>
        <v>5650</v>
      </c>
      <c r="S23" s="47">
        <f t="shared" si="6"/>
        <v>135.6</v>
      </c>
      <c r="T23" s="47">
        <f t="shared" si="7"/>
        <v>5.65</v>
      </c>
      <c r="U23" s="112">
        <v>6.8</v>
      </c>
      <c r="V23" s="112">
        <f t="shared" si="1"/>
        <v>6.8</v>
      </c>
      <c r="W23" s="113" t="s">
        <v>130</v>
      </c>
      <c r="X23" s="115">
        <v>1016</v>
      </c>
      <c r="Y23" s="115">
        <v>0</v>
      </c>
      <c r="Z23" s="115">
        <v>1187</v>
      </c>
      <c r="AA23" s="115">
        <v>1185</v>
      </c>
      <c r="AB23" s="115">
        <v>1188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44596008</v>
      </c>
      <c r="AH23" s="49">
        <f t="shared" si="9"/>
        <v>1276</v>
      </c>
      <c r="AI23" s="50">
        <f t="shared" si="8"/>
        <v>225.84070796460176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10387885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5</v>
      </c>
      <c r="E24" s="41">
        <f t="shared" si="0"/>
        <v>3.5211267605633805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132</v>
      </c>
      <c r="P24" s="111">
        <v>145</v>
      </c>
      <c r="Q24" s="111">
        <v>73194160</v>
      </c>
      <c r="R24" s="46">
        <f t="shared" si="5"/>
        <v>6084</v>
      </c>
      <c r="S24" s="47">
        <f t="shared" si="6"/>
        <v>146.01599999999999</v>
      </c>
      <c r="T24" s="47">
        <f t="shared" si="7"/>
        <v>6.0839999999999996</v>
      </c>
      <c r="U24" s="112">
        <v>6.4</v>
      </c>
      <c r="V24" s="112">
        <f t="shared" si="1"/>
        <v>6.4</v>
      </c>
      <c r="W24" s="113" t="s">
        <v>130</v>
      </c>
      <c r="X24" s="115">
        <v>1026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44597384</v>
      </c>
      <c r="AH24" s="49">
        <f>IF(ISBLANK(AG24),"-",AG24-AG23)</f>
        <v>1376</v>
      </c>
      <c r="AI24" s="50">
        <f t="shared" si="8"/>
        <v>226.16699539776465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10387885</v>
      </c>
      <c r="AQ24" s="115">
        <f t="shared" si="2"/>
        <v>0</v>
      </c>
      <c r="AR24" s="53">
        <v>1.27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5</v>
      </c>
      <c r="E25" s="41">
        <f t="shared" si="0"/>
        <v>3.5211267605633805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133</v>
      </c>
      <c r="P25" s="111">
        <v>137</v>
      </c>
      <c r="Q25" s="111">
        <v>73199950</v>
      </c>
      <c r="R25" s="46">
        <f t="shared" si="5"/>
        <v>5790</v>
      </c>
      <c r="S25" s="47">
        <f t="shared" si="6"/>
        <v>138.96</v>
      </c>
      <c r="T25" s="47">
        <f t="shared" si="7"/>
        <v>5.79</v>
      </c>
      <c r="U25" s="112">
        <v>6.1</v>
      </c>
      <c r="V25" s="112">
        <f t="shared" si="1"/>
        <v>6.1</v>
      </c>
      <c r="W25" s="113" t="s">
        <v>130</v>
      </c>
      <c r="X25" s="115">
        <v>1017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44598716</v>
      </c>
      <c r="AH25" s="49">
        <f t="shared" si="9"/>
        <v>1332</v>
      </c>
      <c r="AI25" s="50">
        <f t="shared" si="8"/>
        <v>230.05181347150258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10387885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5</v>
      </c>
      <c r="E26" s="41">
        <f t="shared" si="0"/>
        <v>3.5211267605633805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131</v>
      </c>
      <c r="P26" s="111">
        <v>138</v>
      </c>
      <c r="Q26" s="111">
        <v>73205719</v>
      </c>
      <c r="R26" s="46">
        <f t="shared" si="5"/>
        <v>5769</v>
      </c>
      <c r="S26" s="47">
        <f t="shared" si="6"/>
        <v>138.45599999999999</v>
      </c>
      <c r="T26" s="47">
        <f t="shared" si="7"/>
        <v>5.7690000000000001</v>
      </c>
      <c r="U26" s="112">
        <v>5.8</v>
      </c>
      <c r="V26" s="112">
        <f t="shared" si="1"/>
        <v>5.8</v>
      </c>
      <c r="W26" s="113" t="s">
        <v>130</v>
      </c>
      <c r="X26" s="115">
        <v>1016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44600040</v>
      </c>
      <c r="AH26" s="49">
        <f t="shared" si="9"/>
        <v>1324</v>
      </c>
      <c r="AI26" s="50">
        <f t="shared" si="8"/>
        <v>229.50251343387069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10387885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5</v>
      </c>
      <c r="E27" s="41">
        <f t="shared" si="0"/>
        <v>3.5211267605633805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130</v>
      </c>
      <c r="P27" s="111">
        <v>148</v>
      </c>
      <c r="Q27" s="111">
        <v>73211471</v>
      </c>
      <c r="R27" s="46">
        <f t="shared" si="5"/>
        <v>5752</v>
      </c>
      <c r="S27" s="47">
        <f t="shared" si="6"/>
        <v>138.048</v>
      </c>
      <c r="T27" s="47">
        <f t="shared" si="7"/>
        <v>5.7519999999999998</v>
      </c>
      <c r="U27" s="112">
        <v>5.4</v>
      </c>
      <c r="V27" s="112">
        <f t="shared" si="1"/>
        <v>5.4</v>
      </c>
      <c r="W27" s="113" t="s">
        <v>130</v>
      </c>
      <c r="X27" s="115">
        <v>1046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44601368</v>
      </c>
      <c r="AH27" s="49">
        <f t="shared" si="9"/>
        <v>1328</v>
      </c>
      <c r="AI27" s="50">
        <f t="shared" si="8"/>
        <v>230.87621696801114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10387885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133</v>
      </c>
      <c r="P28" s="111">
        <v>139</v>
      </c>
      <c r="Q28" s="111">
        <v>73217234</v>
      </c>
      <c r="R28" s="46">
        <f t="shared" si="5"/>
        <v>5763</v>
      </c>
      <c r="S28" s="47">
        <f t="shared" si="6"/>
        <v>138.31200000000001</v>
      </c>
      <c r="T28" s="47">
        <f t="shared" si="7"/>
        <v>5.7629999999999999</v>
      </c>
      <c r="U28" s="112">
        <v>5.0999999999999996</v>
      </c>
      <c r="V28" s="112">
        <f t="shared" si="1"/>
        <v>5.0999999999999996</v>
      </c>
      <c r="W28" s="113" t="s">
        <v>130</v>
      </c>
      <c r="X28" s="115">
        <v>1006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44602692</v>
      </c>
      <c r="AH28" s="49">
        <f t="shared" si="9"/>
        <v>1324</v>
      </c>
      <c r="AI28" s="50">
        <f t="shared" si="8"/>
        <v>229.74145410376539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10387885</v>
      </c>
      <c r="AQ28" s="115">
        <f t="shared" si="2"/>
        <v>0</v>
      </c>
      <c r="AR28" s="53">
        <v>1.04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5</v>
      </c>
      <c r="E29" s="41">
        <f t="shared" si="0"/>
        <v>3.5211267605633805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133</v>
      </c>
      <c r="P29" s="111">
        <v>136</v>
      </c>
      <c r="Q29" s="111">
        <v>73222990</v>
      </c>
      <c r="R29" s="46">
        <f t="shared" si="5"/>
        <v>5756</v>
      </c>
      <c r="S29" s="47">
        <f t="shared" si="6"/>
        <v>138.14400000000001</v>
      </c>
      <c r="T29" s="47">
        <f t="shared" si="7"/>
        <v>5.7560000000000002</v>
      </c>
      <c r="U29" s="112">
        <v>4.8</v>
      </c>
      <c r="V29" s="112">
        <f t="shared" si="1"/>
        <v>4.8</v>
      </c>
      <c r="W29" s="113" t="s">
        <v>130</v>
      </c>
      <c r="X29" s="115">
        <v>1006</v>
      </c>
      <c r="Y29" s="115">
        <v>0</v>
      </c>
      <c r="Z29" s="115">
        <v>1187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44604012</v>
      </c>
      <c r="AH29" s="49">
        <f t="shared" si="9"/>
        <v>1320</v>
      </c>
      <c r="AI29" s="50">
        <f t="shared" si="8"/>
        <v>229.32592077831828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10387885</v>
      </c>
      <c r="AQ29" s="115">
        <f t="shared" si="2"/>
        <v>0</v>
      </c>
      <c r="AR29" s="51" t="s">
        <v>136</v>
      </c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7</v>
      </c>
      <c r="E30" s="41">
        <f t="shared" si="0"/>
        <v>4.9295774647887329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116</v>
      </c>
      <c r="P30" s="111">
        <v>132</v>
      </c>
      <c r="Q30" s="111">
        <v>73228401</v>
      </c>
      <c r="R30" s="46">
        <f t="shared" si="5"/>
        <v>5411</v>
      </c>
      <c r="S30" s="47">
        <f t="shared" si="6"/>
        <v>129.864</v>
      </c>
      <c r="T30" s="47">
        <f t="shared" si="7"/>
        <v>5.4109999999999996</v>
      </c>
      <c r="U30" s="112">
        <v>4.4000000000000004</v>
      </c>
      <c r="V30" s="112">
        <f t="shared" si="1"/>
        <v>4.4000000000000004</v>
      </c>
      <c r="W30" s="113" t="s">
        <v>135</v>
      </c>
      <c r="X30" s="115">
        <v>1037</v>
      </c>
      <c r="Y30" s="115">
        <v>0</v>
      </c>
      <c r="Z30" s="115">
        <v>0</v>
      </c>
      <c r="AA30" s="115">
        <v>1185</v>
      </c>
      <c r="AB30" s="115">
        <v>1188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44605100</v>
      </c>
      <c r="AH30" s="49">
        <f t="shared" si="9"/>
        <v>1088</v>
      </c>
      <c r="AI30" s="50">
        <f t="shared" si="8"/>
        <v>201.07189059323602</v>
      </c>
      <c r="AJ30" s="98">
        <v>1</v>
      </c>
      <c r="AK30" s="98">
        <v>0</v>
      </c>
      <c r="AL30" s="98">
        <v>0</v>
      </c>
      <c r="AM30" s="98">
        <v>1</v>
      </c>
      <c r="AN30" s="98">
        <v>1</v>
      </c>
      <c r="AO30" s="98">
        <v>0</v>
      </c>
      <c r="AP30" s="115">
        <v>10387885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9</v>
      </c>
      <c r="E31" s="41">
        <f t="shared" si="0"/>
        <v>6.3380281690140849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119</v>
      </c>
      <c r="P31" s="111">
        <v>128</v>
      </c>
      <c r="Q31" s="111">
        <v>73233685</v>
      </c>
      <c r="R31" s="46">
        <f t="shared" si="5"/>
        <v>5284</v>
      </c>
      <c r="S31" s="47">
        <f t="shared" si="6"/>
        <v>126.816</v>
      </c>
      <c r="T31" s="47">
        <f t="shared" si="7"/>
        <v>5.2839999999999998</v>
      </c>
      <c r="U31" s="112">
        <v>3.8</v>
      </c>
      <c r="V31" s="112">
        <f t="shared" si="1"/>
        <v>3.8</v>
      </c>
      <c r="W31" s="113" t="s">
        <v>135</v>
      </c>
      <c r="X31" s="115">
        <v>1016</v>
      </c>
      <c r="Y31" s="115">
        <v>0</v>
      </c>
      <c r="Z31" s="115">
        <v>0</v>
      </c>
      <c r="AA31" s="115">
        <v>1185</v>
      </c>
      <c r="AB31" s="115">
        <v>1188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44606124</v>
      </c>
      <c r="AH31" s="49">
        <f t="shared" si="9"/>
        <v>1024</v>
      </c>
      <c r="AI31" s="50">
        <f t="shared" si="8"/>
        <v>193.79258137774414</v>
      </c>
      <c r="AJ31" s="98">
        <v>1</v>
      </c>
      <c r="AK31" s="98">
        <v>0</v>
      </c>
      <c r="AL31" s="98">
        <v>0</v>
      </c>
      <c r="AM31" s="98">
        <v>1</v>
      </c>
      <c r="AN31" s="98">
        <v>1</v>
      </c>
      <c r="AO31" s="98">
        <v>0</v>
      </c>
      <c r="AP31" s="115">
        <v>10387885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11</v>
      </c>
      <c r="E32" s="41">
        <f t="shared" si="0"/>
        <v>7.746478873239437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119</v>
      </c>
      <c r="P32" s="111">
        <v>129</v>
      </c>
      <c r="Q32" s="111">
        <v>73238957</v>
      </c>
      <c r="R32" s="46">
        <f t="shared" si="5"/>
        <v>5272</v>
      </c>
      <c r="S32" s="47">
        <f t="shared" si="6"/>
        <v>126.52800000000001</v>
      </c>
      <c r="T32" s="47">
        <f t="shared" si="7"/>
        <v>5.2720000000000002</v>
      </c>
      <c r="U32" s="112">
        <v>3.5</v>
      </c>
      <c r="V32" s="112">
        <f t="shared" si="1"/>
        <v>3.5</v>
      </c>
      <c r="W32" s="113" t="s">
        <v>135</v>
      </c>
      <c r="X32" s="115">
        <v>974</v>
      </c>
      <c r="Y32" s="115">
        <v>0</v>
      </c>
      <c r="Z32" s="115">
        <v>0</v>
      </c>
      <c r="AA32" s="115">
        <v>1185</v>
      </c>
      <c r="AB32" s="115">
        <v>1188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44607164</v>
      </c>
      <c r="AH32" s="49">
        <f t="shared" si="9"/>
        <v>1040</v>
      </c>
      <c r="AI32" s="50">
        <f t="shared" si="8"/>
        <v>197.26858877086494</v>
      </c>
      <c r="AJ32" s="98">
        <v>1</v>
      </c>
      <c r="AK32" s="98">
        <v>0</v>
      </c>
      <c r="AL32" s="98">
        <v>0</v>
      </c>
      <c r="AM32" s="98">
        <v>1</v>
      </c>
      <c r="AN32" s="98">
        <v>1</v>
      </c>
      <c r="AO32" s="98">
        <v>0</v>
      </c>
      <c r="AP32" s="115">
        <v>10387885</v>
      </c>
      <c r="AQ32" s="115">
        <f t="shared" si="2"/>
        <v>0</v>
      </c>
      <c r="AR32" s="53">
        <v>0.94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7</v>
      </c>
      <c r="E33" s="41">
        <f t="shared" si="0"/>
        <v>4.9295774647887329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130</v>
      </c>
      <c r="P33" s="111">
        <v>106</v>
      </c>
      <c r="Q33" s="111">
        <v>73243254</v>
      </c>
      <c r="R33" s="46">
        <f t="shared" si="5"/>
        <v>4297</v>
      </c>
      <c r="S33" s="47">
        <f t="shared" si="6"/>
        <v>103.128</v>
      </c>
      <c r="T33" s="47">
        <f t="shared" si="7"/>
        <v>4.2969999999999997</v>
      </c>
      <c r="U33" s="112">
        <v>4.4000000000000004</v>
      </c>
      <c r="V33" s="112">
        <f t="shared" si="1"/>
        <v>4.4000000000000004</v>
      </c>
      <c r="W33" s="113" t="s">
        <v>124</v>
      </c>
      <c r="X33" s="115">
        <v>0</v>
      </c>
      <c r="Y33" s="115">
        <v>0</v>
      </c>
      <c r="Z33" s="115">
        <v>0</v>
      </c>
      <c r="AA33" s="115">
        <v>1185</v>
      </c>
      <c r="AB33" s="115">
        <v>1097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44607964</v>
      </c>
      <c r="AH33" s="49">
        <f t="shared" si="9"/>
        <v>800</v>
      </c>
      <c r="AI33" s="50">
        <f t="shared" si="8"/>
        <v>186.17640214102863</v>
      </c>
      <c r="AJ33" s="98">
        <v>0</v>
      </c>
      <c r="AK33" s="98">
        <v>0</v>
      </c>
      <c r="AL33" s="98">
        <v>0</v>
      </c>
      <c r="AM33" s="98">
        <v>1</v>
      </c>
      <c r="AN33" s="98">
        <v>1</v>
      </c>
      <c r="AO33" s="98">
        <v>0.4</v>
      </c>
      <c r="AP33" s="115">
        <v>10388706</v>
      </c>
      <c r="AQ33" s="115">
        <f t="shared" si="2"/>
        <v>821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10</v>
      </c>
      <c r="E34" s="41">
        <f t="shared" si="0"/>
        <v>7.042253521126761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131</v>
      </c>
      <c r="P34" s="111">
        <v>95</v>
      </c>
      <c r="Q34" s="111">
        <v>73247456</v>
      </c>
      <c r="R34" s="46">
        <f t="shared" si="5"/>
        <v>4202</v>
      </c>
      <c r="S34" s="47">
        <f t="shared" si="6"/>
        <v>100.848</v>
      </c>
      <c r="T34" s="47">
        <f t="shared" si="7"/>
        <v>4.202</v>
      </c>
      <c r="U34" s="112">
        <v>5.6</v>
      </c>
      <c r="V34" s="112">
        <f t="shared" si="1"/>
        <v>5.6</v>
      </c>
      <c r="W34" s="113" t="s">
        <v>124</v>
      </c>
      <c r="X34" s="115">
        <v>0</v>
      </c>
      <c r="Y34" s="115">
        <v>0</v>
      </c>
      <c r="Z34" s="115">
        <v>0</v>
      </c>
      <c r="AA34" s="115">
        <v>1185</v>
      </c>
      <c r="AB34" s="115">
        <v>987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44608728</v>
      </c>
      <c r="AH34" s="49">
        <f t="shared" si="9"/>
        <v>764</v>
      </c>
      <c r="AI34" s="50">
        <f t="shared" si="8"/>
        <v>181.81818181818181</v>
      </c>
      <c r="AJ34" s="98">
        <v>0</v>
      </c>
      <c r="AK34" s="98">
        <v>0</v>
      </c>
      <c r="AL34" s="98">
        <v>0</v>
      </c>
      <c r="AM34" s="98">
        <v>1</v>
      </c>
      <c r="AN34" s="98">
        <v>1</v>
      </c>
      <c r="AO34" s="98">
        <v>0.4</v>
      </c>
      <c r="AP34" s="115">
        <v>10389841</v>
      </c>
      <c r="AQ34" s="115">
        <f t="shared" si="2"/>
        <v>1135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125953</v>
      </c>
      <c r="S35" s="65">
        <f>AVERAGE(S11:S34)</f>
        <v>125.95299999999999</v>
      </c>
      <c r="T35" s="65">
        <f>SUM(T11:T34)</f>
        <v>125.95300000000002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26284</v>
      </c>
      <c r="AH35" s="67">
        <f>SUM(AH11:AH34)</f>
        <v>26284</v>
      </c>
      <c r="AI35" s="68">
        <f>$AH$35/$T35</f>
        <v>208.68101593451522</v>
      </c>
      <c r="AJ35" s="98"/>
      <c r="AK35" s="98"/>
      <c r="AL35" s="98"/>
      <c r="AM35" s="98"/>
      <c r="AN35" s="98"/>
      <c r="AO35" s="69"/>
      <c r="AP35" s="70">
        <f>AP34-AP10</f>
        <v>7215</v>
      </c>
      <c r="AQ35" s="71">
        <f>SUM(AQ11:AQ34)</f>
        <v>7215</v>
      </c>
      <c r="AR35" s="72">
        <f>AVERAGE(AR11:AR34)</f>
        <v>1.1866666666666665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8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170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172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8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8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145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146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37" t="s">
        <v>173</v>
      </c>
      <c r="C46" s="136"/>
      <c r="D46" s="138"/>
      <c r="E46" s="136"/>
      <c r="F46" s="136"/>
      <c r="G46" s="136"/>
      <c r="H46" s="136"/>
      <c r="I46" s="136"/>
      <c r="J46" s="136"/>
      <c r="K46" s="136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148" t="s">
        <v>138</v>
      </c>
      <c r="C47" s="131"/>
      <c r="D47" s="132"/>
      <c r="E47" s="131"/>
      <c r="F47" s="131"/>
      <c r="G47" s="131"/>
      <c r="H47" s="131"/>
      <c r="I47" s="131"/>
      <c r="J47" s="131"/>
      <c r="K47" s="131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148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144</v>
      </c>
      <c r="C49" s="145"/>
      <c r="D49" s="128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48" t="s">
        <v>141</v>
      </c>
      <c r="C50" s="145"/>
      <c r="D50" s="128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145"/>
      <c r="D51" s="128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48" t="s">
        <v>143</v>
      </c>
      <c r="C52" s="131"/>
      <c r="D52" s="132"/>
      <c r="E52" s="131"/>
      <c r="F52" s="131"/>
      <c r="G52" s="131"/>
      <c r="H52" s="131"/>
      <c r="I52" s="131"/>
      <c r="J52" s="131"/>
      <c r="K52" s="131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174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9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50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49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149"/>
      <c r="C58" s="124"/>
      <c r="D58" s="125"/>
      <c r="E58" s="124"/>
      <c r="F58" s="124"/>
      <c r="G58" s="124"/>
      <c r="H58" s="124"/>
      <c r="I58" s="124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7"/>
      <c r="U58" s="127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50"/>
      <c r="C59" s="145"/>
      <c r="D59" s="128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B60" s="148"/>
      <c r="C60" s="145"/>
      <c r="D60" s="128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79"/>
      <c r="W60" s="102"/>
      <c r="X60" s="102"/>
      <c r="Y60" s="102"/>
      <c r="Z60" s="80"/>
      <c r="AA60" s="102"/>
      <c r="AB60" s="102"/>
      <c r="AC60" s="102"/>
      <c r="AD60" s="102"/>
      <c r="AE60" s="102"/>
      <c r="AM60" s="103"/>
      <c r="AN60" s="103"/>
      <c r="AO60" s="103"/>
      <c r="AP60" s="103"/>
      <c r="AQ60" s="103"/>
      <c r="AR60" s="103"/>
      <c r="AS60" s="104"/>
      <c r="AV60" s="101"/>
      <c r="AW60" s="97"/>
      <c r="AX60" s="97"/>
      <c r="AY60" s="97"/>
    </row>
    <row r="61" spans="1:51" x14ac:dyDescent="0.25">
      <c r="A61" s="102"/>
      <c r="B61" s="149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20"/>
      <c r="U61" s="122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A62" s="102"/>
      <c r="B62" s="150"/>
      <c r="C62" s="150"/>
      <c r="D62" s="117"/>
      <c r="E62" s="150"/>
      <c r="F62" s="150"/>
      <c r="G62" s="105"/>
      <c r="H62" s="105"/>
      <c r="I62" s="105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8"/>
      <c r="U62" s="79"/>
      <c r="V62" s="7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Q69" s="99"/>
      <c r="R69" s="99"/>
      <c r="S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12"/>
      <c r="P70" s="99"/>
      <c r="T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99"/>
      <c r="Q71" s="99"/>
      <c r="R71" s="99"/>
      <c r="S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Q73" s="99"/>
      <c r="R73" s="99"/>
      <c r="S73" s="99"/>
      <c r="T73" s="99"/>
      <c r="U73" s="99"/>
      <c r="AS73" s="97"/>
      <c r="AT73" s="97"/>
      <c r="AU73" s="97"/>
      <c r="AV73" s="97"/>
      <c r="AW73" s="97"/>
      <c r="AX73" s="97"/>
      <c r="AY73" s="97"/>
    </row>
    <row r="74" spans="15:51" x14ac:dyDescent="0.25">
      <c r="O74" s="12"/>
      <c r="P74" s="99"/>
      <c r="T74" s="99"/>
      <c r="U74" s="99"/>
      <c r="AS74" s="97"/>
      <c r="AT74" s="97"/>
      <c r="AU74" s="97"/>
      <c r="AV74" s="97"/>
      <c r="AW74" s="97"/>
      <c r="AX74" s="97"/>
      <c r="AY74" s="97"/>
    </row>
    <row r="86" spans="45:51" x14ac:dyDescent="0.25">
      <c r="AS86" s="97"/>
      <c r="AT86" s="97"/>
      <c r="AU86" s="97"/>
      <c r="AV86" s="97"/>
      <c r="AW86" s="97"/>
      <c r="AX86" s="97"/>
      <c r="AY86" s="97"/>
    </row>
  </sheetData>
  <protectedRanges>
    <protectedRange sqref="S61:T62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0" name="Range2_2_1_10_1_1_1_2"/>
    <protectedRange sqref="N61:R62" name="Range2_12_1_6_1_1"/>
    <protectedRange sqref="L61:M62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1:K62" name="Range2_2_12_1_4_1_1_1_1_1_1_1_1_1_1_1_1_1_1_1"/>
    <protectedRange sqref="I61:I62" name="Range2_2_12_1_7_1_1_2_2_1_2"/>
    <protectedRange sqref="F61:H62" name="Range2_2_12_1_3_1_2_1_1_1_1_2_1_1_1_1_1_1_1_1_1_1_1"/>
    <protectedRange sqref="E61:E62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" name="Range2_12_5_1_1_1_2_2_1_1_1_1_1_1_1_1_1_1_1_2_1_1_1_2_1_1_1_1_1_1_1_1_1_1_1_1_1_1_1_1_2_1_1_1_1_1_1_1_1_1_2_1_1_3_1_1_1_3_1_1_1_1_1_1_1_1_1_1_1_1_1_1_1_1_1_1_1_1_1_1_2_1_1_1_1_1_1_1_1_1_1_1_2_2_1_2_1_1_1_1_1_1_1"/>
    <protectedRange sqref="W17:W34" name="Range1_16_3_1_1_3_2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9:U59 F60:G60" name="Range2_12_5_1_1_1_2_2_1_1_1_1_1_1_1_1_1_1_1_2_1_1_1_2_1_1_1_1_1_1_1_1_1_1_1_1_1_1_1_1_2_1_1_1_1_1_1_1_1_1_2_1_1_3_1_1_1_3_1_1_1_1_1_1_1_1_1_1_1_1_1_1_1_1_1_1_1_1_1_1_2_1_1_1_1_1_1_1_1_1_1_1_2_2_1_2_1_1_1_1_1_1_1_1_1_1_1_1_1"/>
    <protectedRange sqref="S53:T58" name="Range2_12_5_1_1_2_1_1_1_2_1_1_1_1_1_1_1_1_1_1_1_1_1"/>
    <protectedRange sqref="N53:R58" name="Range2_12_1_6_1_1_2_1_1_1_2_1_1_1_1_1_1_1_1_1_1_1_1_1"/>
    <protectedRange sqref="L53:M58" name="Range2_2_12_1_7_1_1_3_1_1_1_2_1_1_1_1_1_1_1_1_1_1_1_1_1"/>
    <protectedRange sqref="J53:K58" name="Range2_2_12_1_4_1_1_1_1_1_1_1_1_1_1_1_1_1_1_1_2_1_1_1_2_1_1_1_1_1_1_1_1_1_1_1_1_1"/>
    <protectedRange sqref="I53:I58" name="Range2_2_12_1_7_1_1_2_2_1_2_2_1_1_1_2_1_1_1_1_1_1_1_1_1_1_1_1_1"/>
    <protectedRange sqref="G53:H58" name="Range2_2_12_1_3_1_2_1_1_1_1_2_1_1_1_1_1_1_1_1_1_1_1_2_1_1_1_2_1_1_1_1_1_1_1_1_1_1_1_1_1"/>
    <protectedRange sqref="F53:F58" name="Range2_2_12_1_3_1_2_1_1_1_1_2_1_1_1_1_1_1_1_1_1_1_1_2_2_1_1_2_1_1_1_1_1_1_1_1_1_1_1_1_1"/>
    <protectedRange sqref="E53:E58" name="Range2_2_12_1_3_1_2_1_1_1_2_1_1_1_1_3_1_1_1_1_1_1_1_1_1_2_2_1_1_2_1_1_1_1_1_1_1_1_1_1_1_1_1"/>
    <protectedRange sqref="B56:B58" name="Range2_12_5_1_1_1_1_1_2_1_1_1_1_1_1_1_1_1_1_1_1_1_1_1_1_1_1_1_1_2_1_1_1_1_1_1_1_1_1_1_1_1_1_3_1_1_1_2_1_1_1_1_1_1_1_1_1_1_1_1_2_1_1_1_1_1_1_1_1_1_1_1_1_1_1_1_1_1_1_1_1_1_1_1_1_1_1_1_1_3_1_2_1_1_1_2_2_1_2_1_1_1_1_1_1_1_1_1_1_1_1_1_1_1_1_1_1_1"/>
    <protectedRange sqref="B59" name="Range2_12_5_1_1_1_2_2_1_1_1_1_1_1_1_1_1_1_1_2_1_1_1_1_1_1_1_1_1_3_1_3_1_2_1_1_1_1_1_1_1_1_1_1_1_1_1_2_1_1_1_1_1_2_1_1_1_1_1_1_1_1_2_1_1_3_1_1_1_2_1_1_1_1_1_1_1_1_1_1_1_1_1_1_1_1_1_2_1_1_1_1_1_1_1_1_1_1_1_1_1_1_1_1_1_1_1_2_3_1_2_1_1_1_2_2_1_1_2_1_1_1_1__3"/>
    <protectedRange sqref="B60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43" name="Range2_12_5_1_1_1_2_1_1_1_1_1_1_1_1_1_1_1_2_1_1_1_1_1_1_1_1_1_1_1_1_1_1_1_1_1_1_1_1_1_1_2_1_1_1_1_1_1_1_1_1_1_1_2_1_1_1_1_2_1_1_1_1_1_1_1_1_1_1_1_2_1_1_1_1_1_1_1_1_1_1_1_1_1_1_3_1_1_1_1_2_1_1_1_1_1_1_1_2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6" name="Range2_12_5_1_1_1_2_1_1_1_1_1_1_1_1_1_1_1_2_1_1_1_1_1_1_1_1_1_1_1_1_1_1_1_1_1_1_1_1_1_1_2_1_1_1_1_1_1_1_1_1_1_1_2_1_1_1_1_2_1_1_1_1_1_1_1_1_1_1_1_2_1_1_1_1_1_1_1_1_1_1_1_1_1_1_1_1_1_1_1_1_1_1_1_2_1_1_1_1_1_1_1_2_1_1_1_1_1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AA11:AA34 X11:Y34">
    <cfRule type="containsText" dxfId="1037" priority="25" operator="containsText" text="N/A">
      <formula>NOT(ISERROR(SEARCH("N/A",X11)))</formula>
    </cfRule>
    <cfRule type="cellIs" dxfId="1036" priority="39" operator="equal">
      <formula>0</formula>
    </cfRule>
  </conditionalFormatting>
  <conditionalFormatting sqref="AC11:AE34 AA11:AA34 X11:Y34">
    <cfRule type="cellIs" dxfId="1035" priority="38" operator="greaterThanOrEqual">
      <formula>1185</formula>
    </cfRule>
  </conditionalFormatting>
  <conditionalFormatting sqref="AC11:AE34 AA11:AA34 X11:Y34">
    <cfRule type="cellIs" dxfId="1034" priority="37" operator="between">
      <formula>0.1</formula>
      <formula>1184</formula>
    </cfRule>
  </conditionalFormatting>
  <conditionalFormatting sqref="X8">
    <cfRule type="cellIs" dxfId="1033" priority="36" operator="equal">
      <formula>0</formula>
    </cfRule>
  </conditionalFormatting>
  <conditionalFormatting sqref="X8">
    <cfRule type="cellIs" dxfId="1032" priority="35" operator="greaterThan">
      <formula>1179</formula>
    </cfRule>
  </conditionalFormatting>
  <conditionalFormatting sqref="X8">
    <cfRule type="cellIs" dxfId="1031" priority="34" operator="greaterThan">
      <formula>99</formula>
    </cfRule>
  </conditionalFormatting>
  <conditionalFormatting sqref="X8">
    <cfRule type="cellIs" dxfId="1030" priority="33" operator="greaterThan">
      <formula>0.99</formula>
    </cfRule>
  </conditionalFormatting>
  <conditionalFormatting sqref="AB8">
    <cfRule type="cellIs" dxfId="1029" priority="32" operator="equal">
      <formula>0</formula>
    </cfRule>
  </conditionalFormatting>
  <conditionalFormatting sqref="AB8">
    <cfRule type="cellIs" dxfId="1028" priority="31" operator="greaterThan">
      <formula>1179</formula>
    </cfRule>
  </conditionalFormatting>
  <conditionalFormatting sqref="AB8">
    <cfRule type="cellIs" dxfId="1027" priority="30" operator="greaterThan">
      <formula>99</formula>
    </cfRule>
  </conditionalFormatting>
  <conditionalFormatting sqref="AB8">
    <cfRule type="cellIs" dxfId="1026" priority="29" operator="greaterThan">
      <formula>0.99</formula>
    </cfRule>
  </conditionalFormatting>
  <conditionalFormatting sqref="AI11:AI34">
    <cfRule type="cellIs" dxfId="1025" priority="28" operator="greaterThan">
      <formula>$AI$8</formula>
    </cfRule>
  </conditionalFormatting>
  <conditionalFormatting sqref="AH11:AH34">
    <cfRule type="cellIs" dxfId="1024" priority="26" operator="greaterThan">
      <formula>$AH$8</formula>
    </cfRule>
    <cfRule type="cellIs" dxfId="1023" priority="27" operator="greaterThan">
      <formula>$AH$8</formula>
    </cfRule>
  </conditionalFormatting>
  <conditionalFormatting sqref="AB11:AB34">
    <cfRule type="containsText" dxfId="1022" priority="21" operator="containsText" text="N/A">
      <formula>NOT(ISERROR(SEARCH("N/A",AB11)))</formula>
    </cfRule>
    <cfRule type="cellIs" dxfId="1021" priority="24" operator="equal">
      <formula>0</formula>
    </cfRule>
  </conditionalFormatting>
  <conditionalFormatting sqref="AB11:AB34">
    <cfRule type="cellIs" dxfId="1020" priority="23" operator="greaterThanOrEqual">
      <formula>1185</formula>
    </cfRule>
  </conditionalFormatting>
  <conditionalFormatting sqref="AB11:AB34">
    <cfRule type="cellIs" dxfId="1019" priority="22" operator="between">
      <formula>0.1</formula>
      <formula>1184</formula>
    </cfRule>
  </conditionalFormatting>
  <conditionalFormatting sqref="AN11:AO11 AN12:AN35 AO12:AO34">
    <cfRule type="cellIs" dxfId="1018" priority="20" operator="equal">
      <formula>0</formula>
    </cfRule>
  </conditionalFormatting>
  <conditionalFormatting sqref="AN11:AO11 AN12:AN35 AO12:AO34">
    <cfRule type="cellIs" dxfId="1017" priority="19" operator="greaterThan">
      <formula>1179</formula>
    </cfRule>
  </conditionalFormatting>
  <conditionalFormatting sqref="AN11:AO11 AN12:AN35 AO12:AO34">
    <cfRule type="cellIs" dxfId="1016" priority="18" operator="greaterThan">
      <formula>99</formula>
    </cfRule>
  </conditionalFormatting>
  <conditionalFormatting sqref="AN11:AO11 AN12:AN35 AO12:AO34">
    <cfRule type="cellIs" dxfId="1015" priority="17" operator="greaterThan">
      <formula>0.99</formula>
    </cfRule>
  </conditionalFormatting>
  <conditionalFormatting sqref="AQ11:AQ34">
    <cfRule type="cellIs" dxfId="1014" priority="16" operator="equal">
      <formula>0</formula>
    </cfRule>
  </conditionalFormatting>
  <conditionalFormatting sqref="AQ11:AQ34">
    <cfRule type="cellIs" dxfId="1013" priority="15" operator="greaterThan">
      <formula>1179</formula>
    </cfRule>
  </conditionalFormatting>
  <conditionalFormatting sqref="AQ11:AQ34">
    <cfRule type="cellIs" dxfId="1012" priority="14" operator="greaterThan">
      <formula>99</formula>
    </cfRule>
  </conditionalFormatting>
  <conditionalFormatting sqref="AQ11:AQ34">
    <cfRule type="cellIs" dxfId="1011" priority="13" operator="greaterThan">
      <formula>0.99</formula>
    </cfRule>
  </conditionalFormatting>
  <conditionalFormatting sqref="Z11:Z34">
    <cfRule type="containsText" dxfId="1010" priority="9" operator="containsText" text="N/A">
      <formula>NOT(ISERROR(SEARCH("N/A",Z11)))</formula>
    </cfRule>
    <cfRule type="cellIs" dxfId="1009" priority="12" operator="equal">
      <formula>0</formula>
    </cfRule>
  </conditionalFormatting>
  <conditionalFormatting sqref="Z11:Z34">
    <cfRule type="cellIs" dxfId="1008" priority="11" operator="greaterThanOrEqual">
      <formula>1185</formula>
    </cfRule>
  </conditionalFormatting>
  <conditionalFormatting sqref="Z11:Z34">
    <cfRule type="cellIs" dxfId="1007" priority="10" operator="between">
      <formula>0.1</formula>
      <formula>1184</formula>
    </cfRule>
  </conditionalFormatting>
  <conditionalFormatting sqref="AJ11:AN35">
    <cfRule type="cellIs" dxfId="1006" priority="8" operator="equal">
      <formula>0</formula>
    </cfRule>
  </conditionalFormatting>
  <conditionalFormatting sqref="AJ11:AN35">
    <cfRule type="cellIs" dxfId="1005" priority="7" operator="greaterThan">
      <formula>1179</formula>
    </cfRule>
  </conditionalFormatting>
  <conditionalFormatting sqref="AJ11:AN35">
    <cfRule type="cellIs" dxfId="1004" priority="6" operator="greaterThan">
      <formula>99</formula>
    </cfRule>
  </conditionalFormatting>
  <conditionalFormatting sqref="AJ11:AN35">
    <cfRule type="cellIs" dxfId="1003" priority="5" operator="greaterThan">
      <formula>0.99</formula>
    </cfRule>
  </conditionalFormatting>
  <conditionalFormatting sqref="AP11:AP34">
    <cfRule type="cellIs" dxfId="1002" priority="4" operator="equal">
      <formula>0</formula>
    </cfRule>
  </conditionalFormatting>
  <conditionalFormatting sqref="AP11:AP34">
    <cfRule type="cellIs" dxfId="1001" priority="3" operator="greaterThan">
      <formula>1179</formula>
    </cfRule>
  </conditionalFormatting>
  <conditionalFormatting sqref="AP11:AP34">
    <cfRule type="cellIs" dxfId="1000" priority="2" operator="greaterThan">
      <formula>99</formula>
    </cfRule>
  </conditionalFormatting>
  <conditionalFormatting sqref="AP11:AP34">
    <cfRule type="cellIs" dxfId="999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6"/>
  <sheetViews>
    <sheetView topLeftCell="A28" zoomScaleNormal="100" workbookViewId="0">
      <selection activeCell="B50" sqref="B50:B53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128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157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60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60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42436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26356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158" t="s">
        <v>51</v>
      </c>
      <c r="V9" s="158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56" t="s">
        <v>55</v>
      </c>
      <c r="AG9" s="156" t="s">
        <v>56</v>
      </c>
      <c r="AH9" s="247" t="s">
        <v>57</v>
      </c>
      <c r="AI9" s="262" t="s">
        <v>58</v>
      </c>
      <c r="AJ9" s="158" t="s">
        <v>59</v>
      </c>
      <c r="AK9" s="158" t="s">
        <v>60</v>
      </c>
      <c r="AL9" s="158" t="s">
        <v>61</v>
      </c>
      <c r="AM9" s="158" t="s">
        <v>62</v>
      </c>
      <c r="AN9" s="158" t="s">
        <v>63</v>
      </c>
      <c r="AO9" s="158" t="s">
        <v>64</v>
      </c>
      <c r="AP9" s="158" t="s">
        <v>65</v>
      </c>
      <c r="AQ9" s="245" t="s">
        <v>66</v>
      </c>
      <c r="AR9" s="158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8" t="s">
        <v>72</v>
      </c>
      <c r="C10" s="158" t="s">
        <v>73</v>
      </c>
      <c r="D10" s="158" t="s">
        <v>74</v>
      </c>
      <c r="E10" s="158" t="s">
        <v>75</v>
      </c>
      <c r="F10" s="158" t="s">
        <v>74</v>
      </c>
      <c r="G10" s="158" t="s">
        <v>75</v>
      </c>
      <c r="H10" s="241"/>
      <c r="I10" s="158" t="s">
        <v>75</v>
      </c>
      <c r="J10" s="158" t="s">
        <v>75</v>
      </c>
      <c r="K10" s="158" t="s">
        <v>75</v>
      </c>
      <c r="L10" s="28" t="s">
        <v>29</v>
      </c>
      <c r="M10" s="244"/>
      <c r="N10" s="28" t="s">
        <v>29</v>
      </c>
      <c r="O10" s="246"/>
      <c r="P10" s="246"/>
      <c r="Q10" s="1">
        <f>'MAR 6'!Q34</f>
        <v>73247456</v>
      </c>
      <c r="R10" s="255"/>
      <c r="S10" s="256"/>
      <c r="T10" s="257"/>
      <c r="U10" s="158" t="s">
        <v>75</v>
      </c>
      <c r="V10" s="158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6'!$AG$34</f>
        <v>44608728</v>
      </c>
      <c r="AH10" s="247"/>
      <c r="AI10" s="263"/>
      <c r="AJ10" s="158" t="s">
        <v>84</v>
      </c>
      <c r="AK10" s="158" t="s">
        <v>84</v>
      </c>
      <c r="AL10" s="158" t="s">
        <v>84</v>
      </c>
      <c r="AM10" s="158" t="s">
        <v>84</v>
      </c>
      <c r="AN10" s="158" t="s">
        <v>84</v>
      </c>
      <c r="AO10" s="158" t="s">
        <v>84</v>
      </c>
      <c r="AP10" s="1">
        <f>'MAR 6'!$AP$34</f>
        <v>10389841</v>
      </c>
      <c r="AQ10" s="246"/>
      <c r="AR10" s="159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11</v>
      </c>
      <c r="E11" s="41">
        <f t="shared" ref="E11:E34" si="0">D11/1.42</f>
        <v>7.746478873239437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129</v>
      </c>
      <c r="P11" s="111">
        <v>90</v>
      </c>
      <c r="Q11" s="111">
        <v>73251467</v>
      </c>
      <c r="R11" s="46">
        <f>IF(ISBLANK(Q11),"-",Q11-Q10)</f>
        <v>4011</v>
      </c>
      <c r="S11" s="47">
        <f>R11*24/1000</f>
        <v>96.263999999999996</v>
      </c>
      <c r="T11" s="47">
        <f>R11/1000</f>
        <v>4.0110000000000001</v>
      </c>
      <c r="U11" s="112">
        <v>7.1</v>
      </c>
      <c r="V11" s="112">
        <f t="shared" ref="V11:V34" si="1">U11</f>
        <v>7.1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956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44609444</v>
      </c>
      <c r="AH11" s="49">
        <f>IF(ISBLANK(AG11),"-",AG11-AG10)</f>
        <v>716</v>
      </c>
      <c r="AI11" s="50">
        <f>AH11/T11</f>
        <v>178.50909997506855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0.45</v>
      </c>
      <c r="AP11" s="115">
        <v>10391324</v>
      </c>
      <c r="AQ11" s="115">
        <f t="shared" ref="AQ11:AQ34" si="2">AP11-AP10</f>
        <v>1483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13</v>
      </c>
      <c r="E12" s="41">
        <f t="shared" si="0"/>
        <v>9.1549295774647899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126</v>
      </c>
      <c r="P12" s="111">
        <v>88</v>
      </c>
      <c r="Q12" s="111">
        <v>73255746</v>
      </c>
      <c r="R12" s="46">
        <f t="shared" ref="R12:R34" si="5">IF(ISBLANK(Q12),"-",Q12-Q11)</f>
        <v>4279</v>
      </c>
      <c r="S12" s="47">
        <f t="shared" ref="S12:S34" si="6">R12*24/1000</f>
        <v>102.696</v>
      </c>
      <c r="T12" s="47">
        <f t="shared" ref="T12:T34" si="7">R12/1000</f>
        <v>4.2789999999999999</v>
      </c>
      <c r="U12" s="112">
        <v>8.9</v>
      </c>
      <c r="V12" s="112">
        <f t="shared" si="1"/>
        <v>8.9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936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44610204</v>
      </c>
      <c r="AH12" s="49">
        <f>IF(ISBLANK(AG12),"-",AG12-AG11)</f>
        <v>760</v>
      </c>
      <c r="AI12" s="50">
        <f t="shared" ref="AI12:AI34" si="8">AH12/T12</f>
        <v>177.61159149333957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0.45</v>
      </c>
      <c r="AP12" s="115">
        <v>10392923</v>
      </c>
      <c r="AQ12" s="115">
        <f t="shared" si="2"/>
        <v>1599</v>
      </c>
      <c r="AR12" s="118">
        <v>0.73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17</v>
      </c>
      <c r="E13" s="41">
        <f t="shared" si="0"/>
        <v>11.971830985915494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94</v>
      </c>
      <c r="P13" s="111">
        <v>95</v>
      </c>
      <c r="Q13" s="111">
        <v>73259096</v>
      </c>
      <c r="R13" s="46">
        <f t="shared" si="5"/>
        <v>3350</v>
      </c>
      <c r="S13" s="47">
        <f t="shared" si="6"/>
        <v>80.400000000000006</v>
      </c>
      <c r="T13" s="47">
        <f t="shared" si="7"/>
        <v>3.35</v>
      </c>
      <c r="U13" s="112">
        <v>9.5</v>
      </c>
      <c r="V13" s="112">
        <f t="shared" si="1"/>
        <v>9.5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910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44610796</v>
      </c>
      <c r="AH13" s="49">
        <f>IF(ISBLANK(AG13),"-",AG13-AG12)</f>
        <v>592</v>
      </c>
      <c r="AI13" s="50">
        <f t="shared" si="8"/>
        <v>176.71641791044775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0.45</v>
      </c>
      <c r="AP13" s="115">
        <v>10393639</v>
      </c>
      <c r="AQ13" s="115">
        <f t="shared" si="2"/>
        <v>716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17</v>
      </c>
      <c r="E14" s="41">
        <f t="shared" si="0"/>
        <v>11.971830985915494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92</v>
      </c>
      <c r="P14" s="111">
        <v>90</v>
      </c>
      <c r="Q14" s="111">
        <v>73263734</v>
      </c>
      <c r="R14" s="46">
        <f t="shared" si="5"/>
        <v>4638</v>
      </c>
      <c r="S14" s="47">
        <f t="shared" si="6"/>
        <v>111.312</v>
      </c>
      <c r="T14" s="47">
        <f t="shared" si="7"/>
        <v>4.6379999999999999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856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44611412</v>
      </c>
      <c r="AH14" s="49">
        <f t="shared" ref="AH14:AH34" si="9">IF(ISBLANK(AG14),"-",AG14-AG13)</f>
        <v>616</v>
      </c>
      <c r="AI14" s="50">
        <f t="shared" si="8"/>
        <v>132.81586890901252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</v>
      </c>
      <c r="AP14" s="115">
        <v>10393639</v>
      </c>
      <c r="AQ14" s="115">
        <f t="shared" si="2"/>
        <v>0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x14ac:dyDescent="0.25">
      <c r="B15" s="40">
        <v>2.1666666666666701</v>
      </c>
      <c r="C15" s="40">
        <v>0.20833333333333301</v>
      </c>
      <c r="D15" s="110">
        <v>14</v>
      </c>
      <c r="E15" s="41">
        <f t="shared" si="0"/>
        <v>9.8591549295774659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108</v>
      </c>
      <c r="P15" s="111">
        <v>104</v>
      </c>
      <c r="Q15" s="111">
        <v>73266756</v>
      </c>
      <c r="R15" s="46">
        <f t="shared" si="5"/>
        <v>3022</v>
      </c>
      <c r="S15" s="47">
        <f t="shared" si="6"/>
        <v>72.528000000000006</v>
      </c>
      <c r="T15" s="47">
        <f t="shared" si="7"/>
        <v>3.0219999999999998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856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44612068</v>
      </c>
      <c r="AH15" s="49">
        <f t="shared" si="9"/>
        <v>656</v>
      </c>
      <c r="AI15" s="50">
        <f t="shared" si="8"/>
        <v>217.07478491065521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</v>
      </c>
      <c r="AP15" s="115">
        <v>10393639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10</v>
      </c>
      <c r="E16" s="41">
        <f t="shared" si="0"/>
        <v>7.042253521126761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127</v>
      </c>
      <c r="P16" s="111">
        <v>124</v>
      </c>
      <c r="Q16" s="111">
        <v>73271884</v>
      </c>
      <c r="R16" s="46">
        <f t="shared" si="5"/>
        <v>5128</v>
      </c>
      <c r="S16" s="47">
        <f t="shared" si="6"/>
        <v>123.072</v>
      </c>
      <c r="T16" s="47">
        <f t="shared" si="7"/>
        <v>5.1280000000000001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1188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44612984</v>
      </c>
      <c r="AH16" s="49">
        <f t="shared" si="9"/>
        <v>916</v>
      </c>
      <c r="AI16" s="50">
        <f t="shared" si="8"/>
        <v>178.62714508580342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10393639</v>
      </c>
      <c r="AQ16" s="115">
        <f t="shared" si="2"/>
        <v>0</v>
      </c>
      <c r="AR16" s="53">
        <v>1.2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132</v>
      </c>
      <c r="P17" s="111">
        <v>146</v>
      </c>
      <c r="Q17" s="111">
        <v>73277975</v>
      </c>
      <c r="R17" s="46">
        <f t="shared" si="5"/>
        <v>6091</v>
      </c>
      <c r="S17" s="47">
        <f t="shared" si="6"/>
        <v>146.184</v>
      </c>
      <c r="T17" s="47">
        <f t="shared" si="7"/>
        <v>6.0910000000000002</v>
      </c>
      <c r="U17" s="112">
        <v>9.1</v>
      </c>
      <c r="V17" s="112">
        <f t="shared" si="1"/>
        <v>9.1</v>
      </c>
      <c r="W17" s="113" t="s">
        <v>130</v>
      </c>
      <c r="X17" s="115">
        <v>1048</v>
      </c>
      <c r="Y17" s="115">
        <v>0</v>
      </c>
      <c r="Z17" s="115">
        <v>1187</v>
      </c>
      <c r="AA17" s="115">
        <v>1185</v>
      </c>
      <c r="AB17" s="115">
        <v>1187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44614340</v>
      </c>
      <c r="AH17" s="49">
        <f t="shared" si="9"/>
        <v>1356</v>
      </c>
      <c r="AI17" s="50">
        <f t="shared" si="8"/>
        <v>222.62354293219502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10393639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7</v>
      </c>
      <c r="E18" s="41">
        <f t="shared" si="0"/>
        <v>4.9295774647887329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135</v>
      </c>
      <c r="P18" s="111">
        <v>149</v>
      </c>
      <c r="Q18" s="111">
        <v>73284018</v>
      </c>
      <c r="R18" s="46">
        <f t="shared" si="5"/>
        <v>6043</v>
      </c>
      <c r="S18" s="47">
        <f t="shared" si="6"/>
        <v>145.03200000000001</v>
      </c>
      <c r="T18" s="47">
        <f t="shared" si="7"/>
        <v>6.0430000000000001</v>
      </c>
      <c r="U18" s="112">
        <v>8.5</v>
      </c>
      <c r="V18" s="112">
        <f t="shared" si="1"/>
        <v>8.5</v>
      </c>
      <c r="W18" s="113" t="s">
        <v>130</v>
      </c>
      <c r="X18" s="115">
        <v>1047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44615692</v>
      </c>
      <c r="AH18" s="49">
        <f t="shared" si="9"/>
        <v>1352</v>
      </c>
      <c r="AI18" s="50">
        <f t="shared" si="8"/>
        <v>223.7299354625186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10393639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136</v>
      </c>
      <c r="P19" s="111">
        <v>150</v>
      </c>
      <c r="Q19" s="111">
        <v>73290196</v>
      </c>
      <c r="R19" s="46">
        <f t="shared" si="5"/>
        <v>6178</v>
      </c>
      <c r="S19" s="47">
        <f t="shared" si="6"/>
        <v>148.27199999999999</v>
      </c>
      <c r="T19" s="47">
        <f t="shared" si="7"/>
        <v>6.1779999999999999</v>
      </c>
      <c r="U19" s="112">
        <v>7.9</v>
      </c>
      <c r="V19" s="112">
        <f t="shared" si="1"/>
        <v>7.9</v>
      </c>
      <c r="W19" s="113" t="s">
        <v>130</v>
      </c>
      <c r="X19" s="115">
        <v>1068</v>
      </c>
      <c r="Y19" s="115">
        <v>0</v>
      </c>
      <c r="Z19" s="115">
        <v>1187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44617076</v>
      </c>
      <c r="AH19" s="49">
        <f t="shared" si="9"/>
        <v>1384</v>
      </c>
      <c r="AI19" s="50">
        <f t="shared" si="8"/>
        <v>224.0207186791842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10393639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6</v>
      </c>
      <c r="E20" s="41">
        <f t="shared" si="0"/>
        <v>4.2253521126760569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139</v>
      </c>
      <c r="P20" s="111">
        <v>148</v>
      </c>
      <c r="Q20" s="111">
        <v>73296501</v>
      </c>
      <c r="R20" s="46">
        <f t="shared" si="5"/>
        <v>6305</v>
      </c>
      <c r="S20" s="47">
        <f t="shared" si="6"/>
        <v>151.32</v>
      </c>
      <c r="T20" s="47">
        <f t="shared" si="7"/>
        <v>6.3049999999999997</v>
      </c>
      <c r="U20" s="112">
        <v>7.3</v>
      </c>
      <c r="V20" s="112">
        <f t="shared" si="1"/>
        <v>7.3</v>
      </c>
      <c r="W20" s="113" t="s">
        <v>130</v>
      </c>
      <c r="X20" s="115">
        <v>1047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44618476</v>
      </c>
      <c r="AH20" s="49">
        <f t="shared" si="9"/>
        <v>1400</v>
      </c>
      <c r="AI20" s="50">
        <f t="shared" si="8"/>
        <v>222.04599524187154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10393639</v>
      </c>
      <c r="AQ20" s="115">
        <f t="shared" si="2"/>
        <v>0</v>
      </c>
      <c r="AR20" s="53">
        <v>1.21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7</v>
      </c>
      <c r="E21" s="41">
        <f t="shared" si="0"/>
        <v>4.9295774647887329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138</v>
      </c>
      <c r="P21" s="111">
        <v>149</v>
      </c>
      <c r="Q21" s="111">
        <v>73302600</v>
      </c>
      <c r="R21" s="46">
        <f t="shared" si="5"/>
        <v>6099</v>
      </c>
      <c r="S21" s="47">
        <f t="shared" si="6"/>
        <v>146.376</v>
      </c>
      <c r="T21" s="47">
        <f t="shared" si="7"/>
        <v>6.0990000000000002</v>
      </c>
      <c r="U21" s="112">
        <v>6.8</v>
      </c>
      <c r="V21" s="112">
        <f t="shared" si="1"/>
        <v>6.8</v>
      </c>
      <c r="W21" s="113" t="s">
        <v>130</v>
      </c>
      <c r="X21" s="115">
        <v>1047</v>
      </c>
      <c r="Y21" s="115">
        <v>0</v>
      </c>
      <c r="Z21" s="115">
        <v>1188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44619828</v>
      </c>
      <c r="AH21" s="49">
        <f t="shared" si="9"/>
        <v>1352</v>
      </c>
      <c r="AI21" s="50">
        <f t="shared" si="8"/>
        <v>221.67568453844891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10393639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8</v>
      </c>
      <c r="E22" s="41">
        <f t="shared" si="0"/>
        <v>5.6338028169014089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139</v>
      </c>
      <c r="P22" s="111">
        <v>147</v>
      </c>
      <c r="Q22" s="111">
        <v>73308759</v>
      </c>
      <c r="R22" s="46">
        <f t="shared" si="5"/>
        <v>6159</v>
      </c>
      <c r="S22" s="47">
        <f t="shared" si="6"/>
        <v>147.816</v>
      </c>
      <c r="T22" s="47">
        <f t="shared" si="7"/>
        <v>6.1589999999999998</v>
      </c>
      <c r="U22" s="112">
        <v>6.3</v>
      </c>
      <c r="V22" s="112">
        <f t="shared" si="1"/>
        <v>6.3</v>
      </c>
      <c r="W22" s="113" t="s">
        <v>130</v>
      </c>
      <c r="X22" s="115">
        <v>1046</v>
      </c>
      <c r="Y22" s="115">
        <v>0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44621200</v>
      </c>
      <c r="AH22" s="49">
        <f t="shared" si="9"/>
        <v>1372</v>
      </c>
      <c r="AI22" s="50">
        <f t="shared" si="8"/>
        <v>222.76343562266604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10393639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7</v>
      </c>
      <c r="E23" s="41">
        <f t="shared" si="0"/>
        <v>4.9295774647887329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138</v>
      </c>
      <c r="P23" s="111">
        <v>139</v>
      </c>
      <c r="Q23" s="111">
        <v>73314660</v>
      </c>
      <c r="R23" s="46">
        <f t="shared" si="5"/>
        <v>5901</v>
      </c>
      <c r="S23" s="47">
        <f t="shared" si="6"/>
        <v>141.624</v>
      </c>
      <c r="T23" s="47">
        <f t="shared" si="7"/>
        <v>5.9009999999999998</v>
      </c>
      <c r="U23" s="112">
        <v>6</v>
      </c>
      <c r="V23" s="112">
        <f t="shared" si="1"/>
        <v>6</v>
      </c>
      <c r="W23" s="113" t="s">
        <v>130</v>
      </c>
      <c r="X23" s="115">
        <v>1016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44622532</v>
      </c>
      <c r="AH23" s="49">
        <f t="shared" si="9"/>
        <v>1332</v>
      </c>
      <c r="AI23" s="50">
        <f t="shared" si="8"/>
        <v>225.7244534824606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10393639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6</v>
      </c>
      <c r="E24" s="41">
        <f t="shared" si="0"/>
        <v>4.2253521126760569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135</v>
      </c>
      <c r="P24" s="111">
        <v>136</v>
      </c>
      <c r="Q24" s="111">
        <v>73320451</v>
      </c>
      <c r="R24" s="46">
        <f t="shared" si="5"/>
        <v>5791</v>
      </c>
      <c r="S24" s="47">
        <f t="shared" si="6"/>
        <v>138.98400000000001</v>
      </c>
      <c r="T24" s="47">
        <f t="shared" si="7"/>
        <v>5.7910000000000004</v>
      </c>
      <c r="U24" s="112">
        <v>5.8</v>
      </c>
      <c r="V24" s="112">
        <f t="shared" si="1"/>
        <v>5.8</v>
      </c>
      <c r="W24" s="113" t="s">
        <v>130</v>
      </c>
      <c r="X24" s="115">
        <v>995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44623852</v>
      </c>
      <c r="AH24" s="49">
        <f>IF(ISBLANK(AG24),"-",AG24-AG23)</f>
        <v>1320</v>
      </c>
      <c r="AI24" s="50">
        <f t="shared" si="8"/>
        <v>227.93990675185631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10393639</v>
      </c>
      <c r="AQ24" s="115">
        <f t="shared" si="2"/>
        <v>0</v>
      </c>
      <c r="AR24" s="53">
        <v>1.25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7</v>
      </c>
      <c r="E25" s="41">
        <f t="shared" si="0"/>
        <v>4.9295774647887329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138</v>
      </c>
      <c r="P25" s="111">
        <v>137</v>
      </c>
      <c r="Q25" s="111">
        <v>73326130</v>
      </c>
      <c r="R25" s="46">
        <f t="shared" si="5"/>
        <v>5679</v>
      </c>
      <c r="S25" s="47">
        <f t="shared" si="6"/>
        <v>136.29599999999999</v>
      </c>
      <c r="T25" s="47">
        <f t="shared" si="7"/>
        <v>5.6790000000000003</v>
      </c>
      <c r="U25" s="112">
        <v>5.7</v>
      </c>
      <c r="V25" s="112">
        <f t="shared" si="1"/>
        <v>5.7</v>
      </c>
      <c r="W25" s="113" t="s">
        <v>130</v>
      </c>
      <c r="X25" s="115">
        <v>995</v>
      </c>
      <c r="Y25" s="115">
        <v>0</v>
      </c>
      <c r="Z25" s="115">
        <v>1187</v>
      </c>
      <c r="AA25" s="115">
        <v>1185</v>
      </c>
      <c r="AB25" s="115">
        <v>1187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44625160</v>
      </c>
      <c r="AH25" s="49">
        <f t="shared" si="9"/>
        <v>1308</v>
      </c>
      <c r="AI25" s="50">
        <f t="shared" si="8"/>
        <v>230.32223983095614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10393639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8</v>
      </c>
      <c r="E26" s="41">
        <f t="shared" si="0"/>
        <v>5.6338028169014089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139</v>
      </c>
      <c r="P26" s="111">
        <v>140</v>
      </c>
      <c r="Q26" s="111">
        <v>73331812</v>
      </c>
      <c r="R26" s="46">
        <f t="shared" si="5"/>
        <v>5682</v>
      </c>
      <c r="S26" s="47">
        <f t="shared" si="6"/>
        <v>136.36799999999999</v>
      </c>
      <c r="T26" s="47">
        <f t="shared" si="7"/>
        <v>5.6820000000000004</v>
      </c>
      <c r="U26" s="112">
        <v>5.6</v>
      </c>
      <c r="V26" s="112">
        <f t="shared" si="1"/>
        <v>5.6</v>
      </c>
      <c r="W26" s="113" t="s">
        <v>130</v>
      </c>
      <c r="X26" s="115">
        <v>995</v>
      </c>
      <c r="Y26" s="115">
        <v>0</v>
      </c>
      <c r="Z26" s="115">
        <v>1186</v>
      </c>
      <c r="AA26" s="115">
        <v>1185</v>
      </c>
      <c r="AB26" s="115">
        <v>1186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44626488</v>
      </c>
      <c r="AH26" s="49">
        <f t="shared" si="9"/>
        <v>1328</v>
      </c>
      <c r="AI26" s="50">
        <f t="shared" si="8"/>
        <v>233.7205209433298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10393639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6</v>
      </c>
      <c r="E27" s="41">
        <f t="shared" si="0"/>
        <v>4.2253521126760569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135</v>
      </c>
      <c r="P27" s="111">
        <v>139</v>
      </c>
      <c r="Q27" s="111">
        <v>73337584</v>
      </c>
      <c r="R27" s="46">
        <f t="shared" si="5"/>
        <v>5772</v>
      </c>
      <c r="S27" s="47">
        <f t="shared" si="6"/>
        <v>138.52799999999999</v>
      </c>
      <c r="T27" s="47">
        <f t="shared" si="7"/>
        <v>5.7720000000000002</v>
      </c>
      <c r="U27" s="112">
        <v>5.5</v>
      </c>
      <c r="V27" s="112">
        <f t="shared" si="1"/>
        <v>5.5</v>
      </c>
      <c r="W27" s="113" t="s">
        <v>130</v>
      </c>
      <c r="X27" s="115">
        <v>1006</v>
      </c>
      <c r="Y27" s="115">
        <v>0</v>
      </c>
      <c r="Z27" s="115">
        <v>1187</v>
      </c>
      <c r="AA27" s="115">
        <v>1185</v>
      </c>
      <c r="AB27" s="115">
        <v>1187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44627808</v>
      </c>
      <c r="AH27" s="49">
        <f t="shared" si="9"/>
        <v>1320</v>
      </c>
      <c r="AI27" s="50">
        <f t="shared" si="8"/>
        <v>228.69022869022868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10393639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6</v>
      </c>
      <c r="E28" s="41">
        <f t="shared" si="0"/>
        <v>4.2253521126760569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133</v>
      </c>
      <c r="P28" s="111">
        <v>137</v>
      </c>
      <c r="Q28" s="111">
        <v>73343313</v>
      </c>
      <c r="R28" s="46">
        <f t="shared" si="5"/>
        <v>5729</v>
      </c>
      <c r="S28" s="47">
        <f t="shared" si="6"/>
        <v>137.49600000000001</v>
      </c>
      <c r="T28" s="47">
        <f t="shared" si="7"/>
        <v>5.7290000000000001</v>
      </c>
      <c r="U28" s="112">
        <v>5.2</v>
      </c>
      <c r="V28" s="112">
        <f t="shared" si="1"/>
        <v>5.2</v>
      </c>
      <c r="W28" s="113" t="s">
        <v>130</v>
      </c>
      <c r="X28" s="115">
        <v>1005</v>
      </c>
      <c r="Y28" s="115">
        <v>0</v>
      </c>
      <c r="Z28" s="115">
        <v>1187</v>
      </c>
      <c r="AA28" s="115">
        <v>1185</v>
      </c>
      <c r="AB28" s="115">
        <v>1116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44629092</v>
      </c>
      <c r="AH28" s="49">
        <f t="shared" si="9"/>
        <v>1284</v>
      </c>
      <c r="AI28" s="50">
        <f t="shared" si="8"/>
        <v>224.12288357479491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10393639</v>
      </c>
      <c r="AQ28" s="115">
        <f t="shared" si="2"/>
        <v>0</v>
      </c>
      <c r="AR28" s="53">
        <v>0.98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5</v>
      </c>
      <c r="E29" s="41">
        <f t="shared" si="0"/>
        <v>3.5211267605633805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131</v>
      </c>
      <c r="P29" s="111">
        <v>138</v>
      </c>
      <c r="Q29" s="111">
        <v>73349017</v>
      </c>
      <c r="R29" s="46">
        <f t="shared" si="5"/>
        <v>5704</v>
      </c>
      <c r="S29" s="47">
        <f t="shared" si="6"/>
        <v>136.89599999999999</v>
      </c>
      <c r="T29" s="47">
        <f t="shared" si="7"/>
        <v>5.7039999999999997</v>
      </c>
      <c r="U29" s="112">
        <v>4.9000000000000004</v>
      </c>
      <c r="V29" s="112">
        <f t="shared" si="1"/>
        <v>4.9000000000000004</v>
      </c>
      <c r="W29" s="113" t="s">
        <v>130</v>
      </c>
      <c r="X29" s="115">
        <v>1006</v>
      </c>
      <c r="Y29" s="115">
        <v>0</v>
      </c>
      <c r="Z29" s="115">
        <v>1188</v>
      </c>
      <c r="AA29" s="115">
        <v>1185</v>
      </c>
      <c r="AB29" s="115">
        <v>1117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44630364</v>
      </c>
      <c r="AH29" s="49">
        <f t="shared" si="9"/>
        <v>1272</v>
      </c>
      <c r="AI29" s="50">
        <f t="shared" si="8"/>
        <v>223.00140252454418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10393639</v>
      </c>
      <c r="AQ29" s="115">
        <f t="shared" si="2"/>
        <v>0</v>
      </c>
      <c r="AR29" s="51" t="s">
        <v>136</v>
      </c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7</v>
      </c>
      <c r="E30" s="41">
        <f t="shared" si="0"/>
        <v>4.9295774647887329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115</v>
      </c>
      <c r="P30" s="111">
        <v>122</v>
      </c>
      <c r="Q30" s="111">
        <v>73354453</v>
      </c>
      <c r="R30" s="46">
        <f t="shared" si="5"/>
        <v>5436</v>
      </c>
      <c r="S30" s="47">
        <f t="shared" si="6"/>
        <v>130.464</v>
      </c>
      <c r="T30" s="47">
        <f t="shared" si="7"/>
        <v>5.4359999999999999</v>
      </c>
      <c r="U30" s="112">
        <v>4.4000000000000004</v>
      </c>
      <c r="V30" s="112">
        <f t="shared" si="1"/>
        <v>4.4000000000000004</v>
      </c>
      <c r="W30" s="113" t="s">
        <v>135</v>
      </c>
      <c r="X30" s="115">
        <v>1047</v>
      </c>
      <c r="Y30" s="115">
        <v>0</v>
      </c>
      <c r="Z30" s="115">
        <v>1188</v>
      </c>
      <c r="AA30" s="115">
        <v>1185</v>
      </c>
      <c r="AB30" s="115">
        <v>0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44631440</v>
      </c>
      <c r="AH30" s="49">
        <f t="shared" si="9"/>
        <v>1076</v>
      </c>
      <c r="AI30" s="50">
        <f t="shared" si="8"/>
        <v>197.93966151582046</v>
      </c>
      <c r="AJ30" s="98">
        <v>1</v>
      </c>
      <c r="AK30" s="98">
        <v>0</v>
      </c>
      <c r="AL30" s="98">
        <v>1</v>
      </c>
      <c r="AM30" s="98">
        <v>1</v>
      </c>
      <c r="AN30" s="98">
        <v>0</v>
      </c>
      <c r="AO30" s="98">
        <v>0</v>
      </c>
      <c r="AP30" s="115">
        <v>10393639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8</v>
      </c>
      <c r="E31" s="41">
        <f t="shared" si="0"/>
        <v>5.6338028169014089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115</v>
      </c>
      <c r="P31" s="111">
        <v>127</v>
      </c>
      <c r="Q31" s="111">
        <v>73359829</v>
      </c>
      <c r="R31" s="46">
        <f t="shared" si="5"/>
        <v>5376</v>
      </c>
      <c r="S31" s="47">
        <f t="shared" si="6"/>
        <v>129.024</v>
      </c>
      <c r="T31" s="47">
        <f t="shared" si="7"/>
        <v>5.3760000000000003</v>
      </c>
      <c r="U31" s="112">
        <v>3.6</v>
      </c>
      <c r="V31" s="112">
        <f t="shared" si="1"/>
        <v>3.6</v>
      </c>
      <c r="W31" s="113" t="s">
        <v>135</v>
      </c>
      <c r="X31" s="115">
        <v>1048</v>
      </c>
      <c r="Y31" s="115">
        <v>0</v>
      </c>
      <c r="Z31" s="115">
        <v>1187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44632500</v>
      </c>
      <c r="AH31" s="49">
        <f t="shared" si="9"/>
        <v>1060</v>
      </c>
      <c r="AI31" s="50">
        <f t="shared" si="8"/>
        <v>197.17261904761904</v>
      </c>
      <c r="AJ31" s="98">
        <v>1</v>
      </c>
      <c r="AK31" s="98">
        <v>0</v>
      </c>
      <c r="AL31" s="98">
        <v>1</v>
      </c>
      <c r="AM31" s="98">
        <v>1</v>
      </c>
      <c r="AN31" s="98">
        <v>0</v>
      </c>
      <c r="AO31" s="98">
        <v>0</v>
      </c>
      <c r="AP31" s="115">
        <v>10393639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10</v>
      </c>
      <c r="E32" s="41">
        <f t="shared" si="0"/>
        <v>7.042253521126761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115</v>
      </c>
      <c r="P32" s="111">
        <v>122</v>
      </c>
      <c r="Q32" s="111">
        <v>73365018</v>
      </c>
      <c r="R32" s="46">
        <f t="shared" si="5"/>
        <v>5189</v>
      </c>
      <c r="S32" s="47">
        <f t="shared" si="6"/>
        <v>124.536</v>
      </c>
      <c r="T32" s="47">
        <f t="shared" si="7"/>
        <v>5.1890000000000001</v>
      </c>
      <c r="U32" s="112">
        <v>3.1</v>
      </c>
      <c r="V32" s="112">
        <f t="shared" si="1"/>
        <v>3.1</v>
      </c>
      <c r="W32" s="113" t="s">
        <v>135</v>
      </c>
      <c r="X32" s="115">
        <v>1015</v>
      </c>
      <c r="Y32" s="115">
        <v>0</v>
      </c>
      <c r="Z32" s="115">
        <v>1187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44633532</v>
      </c>
      <c r="AH32" s="49">
        <f t="shared" si="9"/>
        <v>1032</v>
      </c>
      <c r="AI32" s="50">
        <f t="shared" si="8"/>
        <v>198.88225091539795</v>
      </c>
      <c r="AJ32" s="98">
        <v>1</v>
      </c>
      <c r="AK32" s="98">
        <v>0</v>
      </c>
      <c r="AL32" s="98">
        <v>1</v>
      </c>
      <c r="AM32" s="98">
        <v>1</v>
      </c>
      <c r="AN32" s="98">
        <v>0</v>
      </c>
      <c r="AO32" s="98">
        <v>0</v>
      </c>
      <c r="AP32" s="115">
        <v>10393639</v>
      </c>
      <c r="AQ32" s="115">
        <f t="shared" si="2"/>
        <v>0</v>
      </c>
      <c r="AR32" s="53">
        <v>0.93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6</v>
      </c>
      <c r="E33" s="41">
        <f t="shared" si="0"/>
        <v>4.2253521126760569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130</v>
      </c>
      <c r="P33" s="111">
        <v>102</v>
      </c>
      <c r="Q33" s="111">
        <v>73369404</v>
      </c>
      <c r="R33" s="46">
        <f t="shared" si="5"/>
        <v>4386</v>
      </c>
      <c r="S33" s="47">
        <f t="shared" si="6"/>
        <v>105.264</v>
      </c>
      <c r="T33" s="47">
        <f t="shared" si="7"/>
        <v>4.3860000000000001</v>
      </c>
      <c r="U33" s="112">
        <v>3.9</v>
      </c>
      <c r="V33" s="112">
        <f t="shared" si="1"/>
        <v>3.9</v>
      </c>
      <c r="W33" s="113" t="s">
        <v>124</v>
      </c>
      <c r="X33" s="115">
        <v>0</v>
      </c>
      <c r="Y33" s="115">
        <v>0</v>
      </c>
      <c r="Z33" s="115">
        <v>1077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44634340</v>
      </c>
      <c r="AH33" s="49">
        <f t="shared" si="9"/>
        <v>808</v>
      </c>
      <c r="AI33" s="50">
        <f t="shared" si="8"/>
        <v>184.22252621979024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0.43</v>
      </c>
      <c r="AP33" s="115">
        <v>10394521</v>
      </c>
      <c r="AQ33" s="115">
        <f t="shared" si="2"/>
        <v>882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10</v>
      </c>
      <c r="E34" s="41">
        <f t="shared" si="0"/>
        <v>7.042253521126761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133</v>
      </c>
      <c r="P34" s="111">
        <v>93</v>
      </c>
      <c r="Q34" s="111">
        <v>73373565</v>
      </c>
      <c r="R34" s="46">
        <f t="shared" si="5"/>
        <v>4161</v>
      </c>
      <c r="S34" s="47">
        <f t="shared" si="6"/>
        <v>99.864000000000004</v>
      </c>
      <c r="T34" s="47">
        <f t="shared" si="7"/>
        <v>4.1609999999999996</v>
      </c>
      <c r="U34" s="112">
        <v>5.4</v>
      </c>
      <c r="V34" s="112">
        <f t="shared" si="1"/>
        <v>5.4</v>
      </c>
      <c r="W34" s="113" t="s">
        <v>124</v>
      </c>
      <c r="X34" s="115">
        <v>0</v>
      </c>
      <c r="Y34" s="115">
        <v>0</v>
      </c>
      <c r="Z34" s="115">
        <v>957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44635084</v>
      </c>
      <c r="AH34" s="49">
        <f t="shared" si="9"/>
        <v>744</v>
      </c>
      <c r="AI34" s="50">
        <f t="shared" si="8"/>
        <v>178.80317231434753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0.43</v>
      </c>
      <c r="AP34" s="115">
        <v>10395836</v>
      </c>
      <c r="AQ34" s="115">
        <f t="shared" si="2"/>
        <v>1315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126109</v>
      </c>
      <c r="S35" s="65">
        <f>AVERAGE(S11:S34)</f>
        <v>126.10899999999999</v>
      </c>
      <c r="T35" s="65">
        <f>SUM(T11:T34)</f>
        <v>126.10899999999998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26356</v>
      </c>
      <c r="AH35" s="67">
        <f>SUM(AH11:AH34)</f>
        <v>26356</v>
      </c>
      <c r="AI35" s="68">
        <f>$AH$35/$T35</f>
        <v>208.99380694478589</v>
      </c>
      <c r="AJ35" s="98"/>
      <c r="AK35" s="98"/>
      <c r="AL35" s="98"/>
      <c r="AM35" s="98"/>
      <c r="AN35" s="98"/>
      <c r="AO35" s="69"/>
      <c r="AP35" s="70">
        <f>AP34-AP10</f>
        <v>5995</v>
      </c>
      <c r="AQ35" s="71">
        <f>SUM(AQ11:AQ34)</f>
        <v>5995</v>
      </c>
      <c r="AR35" s="72">
        <f>AVERAGE(AR11:AR34)</f>
        <v>1.0499999999999998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8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175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176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8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8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137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146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37" t="s">
        <v>177</v>
      </c>
      <c r="C46" s="136"/>
      <c r="D46" s="138"/>
      <c r="E46" s="136"/>
      <c r="F46" s="136"/>
      <c r="G46" s="136"/>
      <c r="H46" s="136"/>
      <c r="I46" s="136"/>
      <c r="J46" s="136"/>
      <c r="K46" s="136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148" t="s">
        <v>138</v>
      </c>
      <c r="C47" s="131"/>
      <c r="D47" s="132"/>
      <c r="E47" s="131"/>
      <c r="F47" s="131"/>
      <c r="G47" s="131"/>
      <c r="H47" s="131"/>
      <c r="I47" s="131"/>
      <c r="J47" s="131"/>
      <c r="K47" s="131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148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140</v>
      </c>
      <c r="C49" s="145"/>
      <c r="D49" s="128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48" t="s">
        <v>141</v>
      </c>
      <c r="C50" s="145"/>
      <c r="D50" s="128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145"/>
      <c r="D51" s="128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48" t="s">
        <v>143</v>
      </c>
      <c r="C52" s="131"/>
      <c r="D52" s="132"/>
      <c r="E52" s="131"/>
      <c r="F52" s="131"/>
      <c r="G52" s="131"/>
      <c r="H52" s="131"/>
      <c r="I52" s="131"/>
      <c r="J52" s="131"/>
      <c r="K52" s="131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178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9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50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49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149"/>
      <c r="C58" s="124"/>
      <c r="D58" s="125"/>
      <c r="E58" s="124"/>
      <c r="F58" s="124"/>
      <c r="G58" s="124"/>
      <c r="H58" s="124"/>
      <c r="I58" s="124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7"/>
      <c r="U58" s="127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50"/>
      <c r="C59" s="145"/>
      <c r="D59" s="128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B60" s="148"/>
      <c r="C60" s="145"/>
      <c r="D60" s="128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79"/>
      <c r="W60" s="102"/>
      <c r="X60" s="102"/>
      <c r="Y60" s="102"/>
      <c r="Z60" s="80"/>
      <c r="AA60" s="102"/>
      <c r="AB60" s="102"/>
      <c r="AC60" s="102"/>
      <c r="AD60" s="102"/>
      <c r="AE60" s="102"/>
      <c r="AM60" s="103"/>
      <c r="AN60" s="103"/>
      <c r="AO60" s="103"/>
      <c r="AP60" s="103"/>
      <c r="AQ60" s="103"/>
      <c r="AR60" s="103"/>
      <c r="AS60" s="104"/>
      <c r="AV60" s="101"/>
      <c r="AW60" s="97"/>
      <c r="AX60" s="97"/>
      <c r="AY60" s="97"/>
    </row>
    <row r="61" spans="1:51" x14ac:dyDescent="0.25">
      <c r="A61" s="102"/>
      <c r="B61" s="149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20"/>
      <c r="U61" s="122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A62" s="102"/>
      <c r="B62" s="150"/>
      <c r="C62" s="150"/>
      <c r="D62" s="117"/>
      <c r="E62" s="150"/>
      <c r="F62" s="150"/>
      <c r="G62" s="105"/>
      <c r="H62" s="105"/>
      <c r="I62" s="105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8"/>
      <c r="U62" s="79"/>
      <c r="V62" s="7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Q69" s="99"/>
      <c r="R69" s="99"/>
      <c r="S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12"/>
      <c r="P70" s="99"/>
      <c r="T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99"/>
      <c r="Q71" s="99"/>
      <c r="R71" s="99"/>
      <c r="S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Q73" s="99"/>
      <c r="R73" s="99"/>
      <c r="S73" s="99"/>
      <c r="T73" s="99"/>
      <c r="U73" s="99"/>
      <c r="AS73" s="97"/>
      <c r="AT73" s="97"/>
      <c r="AU73" s="97"/>
      <c r="AV73" s="97"/>
      <c r="AW73" s="97"/>
      <c r="AX73" s="97"/>
      <c r="AY73" s="97"/>
    </row>
    <row r="74" spans="15:51" x14ac:dyDescent="0.25">
      <c r="O74" s="12"/>
      <c r="P74" s="99"/>
      <c r="T74" s="99"/>
      <c r="U74" s="99"/>
      <c r="AS74" s="97"/>
      <c r="AT74" s="97"/>
      <c r="AU74" s="97"/>
      <c r="AV74" s="97"/>
      <c r="AW74" s="97"/>
      <c r="AX74" s="97"/>
      <c r="AY74" s="97"/>
    </row>
    <row r="86" spans="45:51" x14ac:dyDescent="0.25">
      <c r="AS86" s="97"/>
      <c r="AT86" s="97"/>
      <c r="AU86" s="97"/>
      <c r="AV86" s="97"/>
      <c r="AW86" s="97"/>
      <c r="AX86" s="97"/>
      <c r="AY86" s="97"/>
    </row>
  </sheetData>
  <protectedRanges>
    <protectedRange sqref="S61:T62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0" name="Range2_2_1_10_1_1_1_2"/>
    <protectedRange sqref="N61:R62" name="Range2_12_1_6_1_1"/>
    <protectedRange sqref="L61:M62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1:K62" name="Range2_2_12_1_4_1_1_1_1_1_1_1_1_1_1_1_1_1_1_1"/>
    <protectedRange sqref="I61:I62" name="Range2_2_12_1_7_1_1_2_2_1_2"/>
    <protectedRange sqref="F61:H62" name="Range2_2_12_1_3_1_2_1_1_1_1_2_1_1_1_1_1_1_1_1_1_1_1"/>
    <protectedRange sqref="E61:E62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" name="Range2_12_5_1_1_1_2_2_1_1_1_1_1_1_1_1_1_1_1_2_1_1_1_2_1_1_1_1_1_1_1_1_1_1_1_1_1_1_1_1_2_1_1_1_1_1_1_1_1_1_2_1_1_3_1_1_1_3_1_1_1_1_1_1_1_1_1_1_1_1_1_1_1_1_1_1_1_1_1_1_2_1_1_1_1_1_1_1_1_1_1_1_2_2_1_2_1_1_1_1_1_1_1"/>
    <protectedRange sqref="W17:W34" name="Range1_16_3_1_1_3_2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9:U59 F60:G60" name="Range2_12_5_1_1_1_2_2_1_1_1_1_1_1_1_1_1_1_1_2_1_1_1_2_1_1_1_1_1_1_1_1_1_1_1_1_1_1_1_1_2_1_1_1_1_1_1_1_1_1_2_1_1_3_1_1_1_3_1_1_1_1_1_1_1_1_1_1_1_1_1_1_1_1_1_1_1_1_1_1_2_1_1_1_1_1_1_1_1_1_1_1_2_2_1_2_1_1_1_1_1_1_1_1_1_1_1_1_1"/>
    <protectedRange sqref="S53:T58" name="Range2_12_5_1_1_2_1_1_1_2_1_1_1_1_1_1_1_1_1_1_1_1_1"/>
    <protectedRange sqref="N53:R58" name="Range2_12_1_6_1_1_2_1_1_1_2_1_1_1_1_1_1_1_1_1_1_1_1_1"/>
    <protectedRange sqref="L53:M58" name="Range2_2_12_1_7_1_1_3_1_1_1_2_1_1_1_1_1_1_1_1_1_1_1_1_1"/>
    <protectedRange sqref="J53:K58" name="Range2_2_12_1_4_1_1_1_1_1_1_1_1_1_1_1_1_1_1_1_2_1_1_1_2_1_1_1_1_1_1_1_1_1_1_1_1_1"/>
    <protectedRange sqref="I53:I58" name="Range2_2_12_1_7_1_1_2_2_1_2_2_1_1_1_2_1_1_1_1_1_1_1_1_1_1_1_1_1"/>
    <protectedRange sqref="G53:H58" name="Range2_2_12_1_3_1_2_1_1_1_1_2_1_1_1_1_1_1_1_1_1_1_1_2_1_1_1_2_1_1_1_1_1_1_1_1_1_1_1_1_1"/>
    <protectedRange sqref="F53:F58" name="Range2_2_12_1_3_1_2_1_1_1_1_2_1_1_1_1_1_1_1_1_1_1_1_2_2_1_1_2_1_1_1_1_1_1_1_1_1_1_1_1_1"/>
    <protectedRange sqref="E53:E58" name="Range2_2_12_1_3_1_2_1_1_1_2_1_1_1_1_3_1_1_1_1_1_1_1_1_1_2_2_1_1_2_1_1_1_1_1_1_1_1_1_1_1_1_1"/>
    <protectedRange sqref="B56:B58" name="Range2_12_5_1_1_1_1_1_2_1_1_1_1_1_1_1_1_1_1_1_1_1_1_1_1_1_1_1_1_2_1_1_1_1_1_1_1_1_1_1_1_1_1_3_1_1_1_2_1_1_1_1_1_1_1_1_1_1_1_1_2_1_1_1_1_1_1_1_1_1_1_1_1_1_1_1_1_1_1_1_1_1_1_1_1_1_1_1_1_3_1_2_1_1_1_2_2_1_2_1_1_1_1_1_1_1_1_1_1_1_1_1_1_1_1_1_1_1"/>
    <protectedRange sqref="B59" name="Range2_12_5_1_1_1_2_2_1_1_1_1_1_1_1_1_1_1_1_2_1_1_1_1_1_1_1_1_1_3_1_3_1_2_1_1_1_1_1_1_1_1_1_1_1_1_1_2_1_1_1_1_1_2_1_1_1_1_1_1_1_1_2_1_1_3_1_1_1_2_1_1_1_1_1_1_1_1_1_1_1_1_1_1_1_1_1_2_1_1_1_1_1_1_1_1_1_1_1_1_1_1_1_1_1_1_1_2_3_1_2_1_1_1_2_2_1_1_2_1_1_1_1__3"/>
    <protectedRange sqref="B60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43" name="Range2_12_5_1_1_1_2_1_1_1_1_1_1_1_1_1_1_1_2_1_1_1_1_1_1_1_1_1_1_1_1_1_1_1_1_1_1_1_1_1_1_2_1_1_1_1_1_1_1_1_1_1_1_2_1_1_1_1_2_1_1_1_1_1_1_1_1_1_1_1_2_1_1_1_1_1_1_1_1_1_1_1_1_1_1_3_1_1_1_1_2_1_1_1_1_1_1_1_2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B46" name="Range2_12_5_1_1_1_2_1_1_1_1_1_1_1_1_1_1_1_2_1_1_1_1_1_1_1_1_1_1_1_1_1_1_1_1_1_1_1_1_1_1_2_1_1_1_1_1_1_1_1_1_1_1_2_1_1_1_1_2_1_1_1_1_1_1_1_1_1_1_1_2_1_1_1_1_1_1_1_1_1_1_1_1_1_1_1_1_1_1_1_1_1_1_1_2_1_1_1_1_1_1_1_2_1_1_1_1_1_1_1_1_1_1_1_1_1_1_1_1_1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X11:Y34 AA11:AA34">
    <cfRule type="containsText" dxfId="998" priority="25" operator="containsText" text="N/A">
      <formula>NOT(ISERROR(SEARCH("N/A",X11)))</formula>
    </cfRule>
    <cfRule type="cellIs" dxfId="997" priority="39" operator="equal">
      <formula>0</formula>
    </cfRule>
  </conditionalFormatting>
  <conditionalFormatting sqref="AC11:AE34 X11:Y34 AA11:AA34">
    <cfRule type="cellIs" dxfId="996" priority="38" operator="greaterThanOrEqual">
      <formula>1185</formula>
    </cfRule>
  </conditionalFormatting>
  <conditionalFormatting sqref="AC11:AE34 X11:Y34 AA11:AA34">
    <cfRule type="cellIs" dxfId="995" priority="37" operator="between">
      <formula>0.1</formula>
      <formula>1184</formula>
    </cfRule>
  </conditionalFormatting>
  <conditionalFormatting sqref="X8">
    <cfRule type="cellIs" dxfId="994" priority="36" operator="equal">
      <formula>0</formula>
    </cfRule>
  </conditionalFormatting>
  <conditionalFormatting sqref="X8">
    <cfRule type="cellIs" dxfId="993" priority="35" operator="greaterThan">
      <formula>1179</formula>
    </cfRule>
  </conditionalFormatting>
  <conditionalFormatting sqref="X8">
    <cfRule type="cellIs" dxfId="992" priority="34" operator="greaterThan">
      <formula>99</formula>
    </cfRule>
  </conditionalFormatting>
  <conditionalFormatting sqref="X8">
    <cfRule type="cellIs" dxfId="991" priority="33" operator="greaterThan">
      <formula>0.99</formula>
    </cfRule>
  </conditionalFormatting>
  <conditionalFormatting sqref="AB8">
    <cfRule type="cellIs" dxfId="990" priority="32" operator="equal">
      <formula>0</formula>
    </cfRule>
  </conditionalFormatting>
  <conditionalFormatting sqref="AB8">
    <cfRule type="cellIs" dxfId="989" priority="31" operator="greaterThan">
      <formula>1179</formula>
    </cfRule>
  </conditionalFormatting>
  <conditionalFormatting sqref="AB8">
    <cfRule type="cellIs" dxfId="988" priority="30" operator="greaterThan">
      <formula>99</formula>
    </cfRule>
  </conditionalFormatting>
  <conditionalFormatting sqref="AB8">
    <cfRule type="cellIs" dxfId="987" priority="29" operator="greaterThan">
      <formula>0.99</formula>
    </cfRule>
  </conditionalFormatting>
  <conditionalFormatting sqref="AI11:AI34">
    <cfRule type="cellIs" dxfId="986" priority="28" operator="greaterThan">
      <formula>$AI$8</formula>
    </cfRule>
  </conditionalFormatting>
  <conditionalFormatting sqref="AH11:AH34">
    <cfRule type="cellIs" dxfId="985" priority="26" operator="greaterThan">
      <formula>$AH$8</formula>
    </cfRule>
    <cfRule type="cellIs" dxfId="984" priority="27" operator="greaterThan">
      <formula>$AH$8</formula>
    </cfRule>
  </conditionalFormatting>
  <conditionalFormatting sqref="AB11:AB34">
    <cfRule type="containsText" dxfId="983" priority="21" operator="containsText" text="N/A">
      <formula>NOT(ISERROR(SEARCH("N/A",AB11)))</formula>
    </cfRule>
    <cfRule type="cellIs" dxfId="982" priority="24" operator="equal">
      <formula>0</formula>
    </cfRule>
  </conditionalFormatting>
  <conditionalFormatting sqref="AB11:AB34">
    <cfRule type="cellIs" dxfId="981" priority="23" operator="greaterThanOrEqual">
      <formula>1185</formula>
    </cfRule>
  </conditionalFormatting>
  <conditionalFormatting sqref="AB11:AB34">
    <cfRule type="cellIs" dxfId="980" priority="22" operator="between">
      <formula>0.1</formula>
      <formula>1184</formula>
    </cfRule>
  </conditionalFormatting>
  <conditionalFormatting sqref="AN11:AO11 AN12:AN35 AO12:AO34">
    <cfRule type="cellIs" dxfId="979" priority="20" operator="equal">
      <formula>0</formula>
    </cfRule>
  </conditionalFormatting>
  <conditionalFormatting sqref="AN11:AO11 AN12:AN35 AO12:AO34">
    <cfRule type="cellIs" dxfId="978" priority="19" operator="greaterThan">
      <formula>1179</formula>
    </cfRule>
  </conditionalFormatting>
  <conditionalFormatting sqref="AN11:AO11 AN12:AN35 AO12:AO34">
    <cfRule type="cellIs" dxfId="977" priority="18" operator="greaterThan">
      <formula>99</formula>
    </cfRule>
  </conditionalFormatting>
  <conditionalFormatting sqref="AN11:AO11 AN12:AN35 AO12:AO34">
    <cfRule type="cellIs" dxfId="976" priority="17" operator="greaterThan">
      <formula>0.99</formula>
    </cfRule>
  </conditionalFormatting>
  <conditionalFormatting sqref="AQ11:AQ34">
    <cfRule type="cellIs" dxfId="975" priority="16" operator="equal">
      <formula>0</formula>
    </cfRule>
  </conditionalFormatting>
  <conditionalFormatting sqref="AQ11:AQ34">
    <cfRule type="cellIs" dxfId="974" priority="15" operator="greaterThan">
      <formula>1179</formula>
    </cfRule>
  </conditionalFormatting>
  <conditionalFormatting sqref="AQ11:AQ34">
    <cfRule type="cellIs" dxfId="973" priority="14" operator="greaterThan">
      <formula>99</formula>
    </cfRule>
  </conditionalFormatting>
  <conditionalFormatting sqref="AQ11:AQ34">
    <cfRule type="cellIs" dxfId="972" priority="13" operator="greaterThan">
      <formula>0.99</formula>
    </cfRule>
  </conditionalFormatting>
  <conditionalFormatting sqref="Z11:Z34">
    <cfRule type="containsText" dxfId="971" priority="9" operator="containsText" text="N/A">
      <formula>NOT(ISERROR(SEARCH("N/A",Z11)))</formula>
    </cfRule>
    <cfRule type="cellIs" dxfId="970" priority="12" operator="equal">
      <formula>0</formula>
    </cfRule>
  </conditionalFormatting>
  <conditionalFormatting sqref="Z11:Z34">
    <cfRule type="cellIs" dxfId="969" priority="11" operator="greaterThanOrEqual">
      <formula>1185</formula>
    </cfRule>
  </conditionalFormatting>
  <conditionalFormatting sqref="Z11:Z34">
    <cfRule type="cellIs" dxfId="968" priority="10" operator="between">
      <formula>0.1</formula>
      <formula>1184</formula>
    </cfRule>
  </conditionalFormatting>
  <conditionalFormatting sqref="AJ11:AN35">
    <cfRule type="cellIs" dxfId="967" priority="8" operator="equal">
      <formula>0</formula>
    </cfRule>
  </conditionalFormatting>
  <conditionalFormatting sqref="AJ11:AN35">
    <cfRule type="cellIs" dxfId="966" priority="7" operator="greaterThan">
      <formula>1179</formula>
    </cfRule>
  </conditionalFormatting>
  <conditionalFormatting sqref="AJ11:AN35">
    <cfRule type="cellIs" dxfId="965" priority="6" operator="greaterThan">
      <formula>99</formula>
    </cfRule>
  </conditionalFormatting>
  <conditionalFormatting sqref="AJ11:AN35">
    <cfRule type="cellIs" dxfId="964" priority="5" operator="greaterThan">
      <formula>0.99</formula>
    </cfRule>
  </conditionalFormatting>
  <conditionalFormatting sqref="AP11:AP34">
    <cfRule type="cellIs" dxfId="963" priority="4" operator="equal">
      <formula>0</formula>
    </cfRule>
  </conditionalFormatting>
  <conditionalFormatting sqref="AP11:AP34">
    <cfRule type="cellIs" dxfId="962" priority="3" operator="greaterThan">
      <formula>1179</formula>
    </cfRule>
  </conditionalFormatting>
  <conditionalFormatting sqref="AP11:AP34">
    <cfRule type="cellIs" dxfId="961" priority="2" operator="greaterThan">
      <formula>99</formula>
    </cfRule>
  </conditionalFormatting>
  <conditionalFormatting sqref="AP11:AP34">
    <cfRule type="cellIs" dxfId="960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6"/>
  <sheetViews>
    <sheetView topLeftCell="A34" zoomScaleNormal="100" workbookViewId="0">
      <selection activeCell="R35" sqref="R35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134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157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60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60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42437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27048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158" t="s">
        <v>51</v>
      </c>
      <c r="V9" s="158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56" t="s">
        <v>55</v>
      </c>
      <c r="AG9" s="156" t="s">
        <v>56</v>
      </c>
      <c r="AH9" s="247" t="s">
        <v>57</v>
      </c>
      <c r="AI9" s="262" t="s">
        <v>58</v>
      </c>
      <c r="AJ9" s="158" t="s">
        <v>59</v>
      </c>
      <c r="AK9" s="158" t="s">
        <v>60</v>
      </c>
      <c r="AL9" s="158" t="s">
        <v>61</v>
      </c>
      <c r="AM9" s="158" t="s">
        <v>62</v>
      </c>
      <c r="AN9" s="158" t="s">
        <v>63</v>
      </c>
      <c r="AO9" s="158" t="s">
        <v>64</v>
      </c>
      <c r="AP9" s="158" t="s">
        <v>65</v>
      </c>
      <c r="AQ9" s="245" t="s">
        <v>66</v>
      </c>
      <c r="AR9" s="158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58" t="s">
        <v>72</v>
      </c>
      <c r="C10" s="158" t="s">
        <v>73</v>
      </c>
      <c r="D10" s="158" t="s">
        <v>74</v>
      </c>
      <c r="E10" s="158" t="s">
        <v>75</v>
      </c>
      <c r="F10" s="158" t="s">
        <v>74</v>
      </c>
      <c r="G10" s="158" t="s">
        <v>75</v>
      </c>
      <c r="H10" s="241"/>
      <c r="I10" s="158" t="s">
        <v>75</v>
      </c>
      <c r="J10" s="158" t="s">
        <v>75</v>
      </c>
      <c r="K10" s="158" t="s">
        <v>75</v>
      </c>
      <c r="L10" s="28" t="s">
        <v>29</v>
      </c>
      <c r="M10" s="244"/>
      <c r="N10" s="28" t="s">
        <v>29</v>
      </c>
      <c r="O10" s="246"/>
      <c r="P10" s="246"/>
      <c r="Q10" s="1">
        <f>'MAR 7'!Q34</f>
        <v>73373565</v>
      </c>
      <c r="R10" s="255"/>
      <c r="S10" s="256"/>
      <c r="T10" s="257"/>
      <c r="U10" s="158" t="s">
        <v>75</v>
      </c>
      <c r="V10" s="158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7'!$AG$34</f>
        <v>44635084</v>
      </c>
      <c r="AH10" s="247"/>
      <c r="AI10" s="263"/>
      <c r="AJ10" s="158" t="s">
        <v>84</v>
      </c>
      <c r="AK10" s="158" t="s">
        <v>84</v>
      </c>
      <c r="AL10" s="158" t="s">
        <v>84</v>
      </c>
      <c r="AM10" s="158" t="s">
        <v>84</v>
      </c>
      <c r="AN10" s="158" t="s">
        <v>84</v>
      </c>
      <c r="AO10" s="158" t="s">
        <v>84</v>
      </c>
      <c r="AP10" s="1">
        <f>'MAR 7'!$AP$34</f>
        <v>10395836</v>
      </c>
      <c r="AQ10" s="246"/>
      <c r="AR10" s="159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10</v>
      </c>
      <c r="E11" s="41">
        <f t="shared" ref="E11:E34" si="0">D11/1.42</f>
        <v>7.042253521126761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129</v>
      </c>
      <c r="P11" s="111">
        <v>92</v>
      </c>
      <c r="Q11" s="111">
        <v>73377405</v>
      </c>
      <c r="R11" s="46">
        <f>IF(ISBLANK(Q11),"-",Q11-Q10)</f>
        <v>3840</v>
      </c>
      <c r="S11" s="47">
        <f>R11*24/1000</f>
        <v>92.16</v>
      </c>
      <c r="T11" s="47">
        <f>R11/1000</f>
        <v>3.84</v>
      </c>
      <c r="U11" s="112">
        <v>7.3</v>
      </c>
      <c r="V11" s="112">
        <f t="shared" ref="V11:V34" si="1">U11</f>
        <v>7.3</v>
      </c>
      <c r="W11" s="113" t="s">
        <v>124</v>
      </c>
      <c r="X11" s="115">
        <v>0</v>
      </c>
      <c r="Y11" s="115">
        <v>0</v>
      </c>
      <c r="Z11" s="115">
        <v>956</v>
      </c>
      <c r="AA11" s="115">
        <v>1185</v>
      </c>
      <c r="AB11" s="115">
        <v>0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44635769</v>
      </c>
      <c r="AH11" s="49">
        <f>IF(ISBLANK(AG11),"-",AG11-AG10)</f>
        <v>685</v>
      </c>
      <c r="AI11" s="50">
        <f>AH11/T11</f>
        <v>178.38541666666669</v>
      </c>
      <c r="AJ11" s="98">
        <v>0</v>
      </c>
      <c r="AK11" s="98">
        <v>0</v>
      </c>
      <c r="AL11" s="98">
        <v>1</v>
      </c>
      <c r="AM11" s="98">
        <v>1</v>
      </c>
      <c r="AN11" s="98">
        <v>0</v>
      </c>
      <c r="AO11" s="98">
        <v>0.47</v>
      </c>
      <c r="AP11" s="115">
        <v>10397151</v>
      </c>
      <c r="AQ11" s="115">
        <f t="shared" ref="AQ11:AQ34" si="2">AP11-AP10</f>
        <v>1315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12</v>
      </c>
      <c r="E12" s="41">
        <f t="shared" si="0"/>
        <v>8.4507042253521139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125</v>
      </c>
      <c r="P12" s="111">
        <v>90</v>
      </c>
      <c r="Q12" s="111">
        <v>73381250</v>
      </c>
      <c r="R12" s="46">
        <f t="shared" ref="R12:R34" si="5">IF(ISBLANK(Q12),"-",Q12-Q11)</f>
        <v>3845</v>
      </c>
      <c r="S12" s="47">
        <f t="shared" ref="S12:S34" si="6">R12*24/1000</f>
        <v>92.28</v>
      </c>
      <c r="T12" s="47">
        <f t="shared" ref="T12:T34" si="7">R12/1000</f>
        <v>3.8450000000000002</v>
      </c>
      <c r="U12" s="112">
        <v>8.4</v>
      </c>
      <c r="V12" s="112">
        <f t="shared" si="1"/>
        <v>8.4</v>
      </c>
      <c r="W12" s="113" t="s">
        <v>124</v>
      </c>
      <c r="X12" s="115">
        <v>0</v>
      </c>
      <c r="Y12" s="115">
        <v>0</v>
      </c>
      <c r="Z12" s="115">
        <v>956</v>
      </c>
      <c r="AA12" s="115">
        <v>1185</v>
      </c>
      <c r="AB12" s="115">
        <v>0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44636441</v>
      </c>
      <c r="AH12" s="49">
        <f>IF(ISBLANK(AG12),"-",AG12-AG11)</f>
        <v>672</v>
      </c>
      <c r="AI12" s="50">
        <f t="shared" ref="AI12:AI34" si="8">AH12/T12</f>
        <v>174.77243172951884</v>
      </c>
      <c r="AJ12" s="98">
        <v>0</v>
      </c>
      <c r="AK12" s="98">
        <v>0</v>
      </c>
      <c r="AL12" s="98">
        <v>1</v>
      </c>
      <c r="AM12" s="98">
        <v>1</v>
      </c>
      <c r="AN12" s="98">
        <v>0</v>
      </c>
      <c r="AO12" s="98">
        <v>0.47</v>
      </c>
      <c r="AP12" s="115">
        <v>10398460</v>
      </c>
      <c r="AQ12" s="115">
        <f t="shared" si="2"/>
        <v>1309</v>
      </c>
      <c r="AR12" s="118">
        <v>1.02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15</v>
      </c>
      <c r="E13" s="41">
        <f t="shared" si="0"/>
        <v>10.563380281690142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99</v>
      </c>
      <c r="P13" s="111">
        <v>88</v>
      </c>
      <c r="Q13" s="111">
        <v>73385140</v>
      </c>
      <c r="R13" s="46">
        <f t="shared" si="5"/>
        <v>3890</v>
      </c>
      <c r="S13" s="47">
        <f t="shared" si="6"/>
        <v>93.36</v>
      </c>
      <c r="T13" s="47">
        <f t="shared" si="7"/>
        <v>3.89</v>
      </c>
      <c r="U13" s="112">
        <v>9.5</v>
      </c>
      <c r="V13" s="112">
        <f t="shared" si="1"/>
        <v>9.5</v>
      </c>
      <c r="W13" s="113" t="s">
        <v>124</v>
      </c>
      <c r="X13" s="115">
        <v>0</v>
      </c>
      <c r="Y13" s="115">
        <v>0</v>
      </c>
      <c r="Z13" s="115">
        <v>956</v>
      </c>
      <c r="AA13" s="115">
        <v>1185</v>
      </c>
      <c r="AB13" s="115">
        <v>0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44637164</v>
      </c>
      <c r="AH13" s="49">
        <f>IF(ISBLANK(AG13),"-",AG13-AG12)</f>
        <v>723</v>
      </c>
      <c r="AI13" s="50">
        <f t="shared" si="8"/>
        <v>185.86118251928019</v>
      </c>
      <c r="AJ13" s="98">
        <v>0</v>
      </c>
      <c r="AK13" s="98">
        <v>0</v>
      </c>
      <c r="AL13" s="98">
        <v>1</v>
      </c>
      <c r="AM13" s="98">
        <v>1</v>
      </c>
      <c r="AN13" s="98">
        <v>0</v>
      </c>
      <c r="AO13" s="98">
        <v>0.47</v>
      </c>
      <c r="AP13" s="115">
        <v>10399762</v>
      </c>
      <c r="AQ13" s="115">
        <f t="shared" si="2"/>
        <v>1302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15</v>
      </c>
      <c r="E14" s="41">
        <f t="shared" si="0"/>
        <v>10.563380281690142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100</v>
      </c>
      <c r="P14" s="111">
        <v>105</v>
      </c>
      <c r="Q14" s="111">
        <v>73389280</v>
      </c>
      <c r="R14" s="46">
        <f t="shared" si="5"/>
        <v>4140</v>
      </c>
      <c r="S14" s="47">
        <f t="shared" si="6"/>
        <v>99.36</v>
      </c>
      <c r="T14" s="47">
        <f t="shared" si="7"/>
        <v>4.1399999999999997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956</v>
      </c>
      <c r="AA14" s="115">
        <v>1185</v>
      </c>
      <c r="AB14" s="115">
        <v>0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44637864</v>
      </c>
      <c r="AH14" s="49">
        <f t="shared" ref="AH14:AH34" si="9">IF(ISBLANK(AG14),"-",AG14-AG13)</f>
        <v>700</v>
      </c>
      <c r="AI14" s="50">
        <f t="shared" si="8"/>
        <v>169.08212560386474</v>
      </c>
      <c r="AJ14" s="98">
        <v>0</v>
      </c>
      <c r="AK14" s="98">
        <v>0</v>
      </c>
      <c r="AL14" s="98">
        <v>1</v>
      </c>
      <c r="AM14" s="98">
        <v>1</v>
      </c>
      <c r="AN14" s="98">
        <v>0</v>
      </c>
      <c r="AO14" s="98">
        <v>0</v>
      </c>
      <c r="AP14" s="115">
        <v>10399762</v>
      </c>
      <c r="AQ14" s="115">
        <f t="shared" si="2"/>
        <v>0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x14ac:dyDescent="0.25">
      <c r="B15" s="40">
        <v>2.1666666666666701</v>
      </c>
      <c r="C15" s="40">
        <v>0.20833333333333301</v>
      </c>
      <c r="D15" s="110">
        <v>12</v>
      </c>
      <c r="E15" s="41">
        <f t="shared" si="0"/>
        <v>8.4507042253521139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104</v>
      </c>
      <c r="P15" s="111">
        <v>111</v>
      </c>
      <c r="Q15" s="111">
        <v>73393434</v>
      </c>
      <c r="R15" s="46">
        <f t="shared" si="5"/>
        <v>4154</v>
      </c>
      <c r="S15" s="47">
        <f t="shared" si="6"/>
        <v>99.695999999999998</v>
      </c>
      <c r="T15" s="47">
        <f t="shared" si="7"/>
        <v>4.1539999999999999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956</v>
      </c>
      <c r="AA15" s="115">
        <v>1185</v>
      </c>
      <c r="AB15" s="115">
        <v>0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44638580</v>
      </c>
      <c r="AH15" s="49">
        <f t="shared" si="9"/>
        <v>716</v>
      </c>
      <c r="AI15" s="50">
        <f t="shared" si="8"/>
        <v>172.36398651901783</v>
      </c>
      <c r="AJ15" s="98">
        <v>0</v>
      </c>
      <c r="AK15" s="98">
        <v>0</v>
      </c>
      <c r="AL15" s="98">
        <v>1</v>
      </c>
      <c r="AM15" s="98">
        <v>1</v>
      </c>
      <c r="AN15" s="98">
        <v>0</v>
      </c>
      <c r="AO15" s="98">
        <v>0</v>
      </c>
      <c r="AP15" s="115">
        <v>10399762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10</v>
      </c>
      <c r="E16" s="41">
        <f t="shared" si="0"/>
        <v>7.042253521126761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127</v>
      </c>
      <c r="P16" s="111">
        <v>129</v>
      </c>
      <c r="Q16" s="111">
        <v>73398672</v>
      </c>
      <c r="R16" s="46">
        <f t="shared" si="5"/>
        <v>5238</v>
      </c>
      <c r="S16" s="47">
        <f t="shared" si="6"/>
        <v>125.712</v>
      </c>
      <c r="T16" s="47">
        <f t="shared" si="7"/>
        <v>5.2380000000000004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1188</v>
      </c>
      <c r="AA16" s="115">
        <v>1185</v>
      </c>
      <c r="AB16" s="115">
        <v>0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44639532</v>
      </c>
      <c r="AH16" s="49">
        <f t="shared" si="9"/>
        <v>952</v>
      </c>
      <c r="AI16" s="50">
        <f t="shared" si="8"/>
        <v>181.74875906834669</v>
      </c>
      <c r="AJ16" s="98">
        <v>0</v>
      </c>
      <c r="AK16" s="98">
        <v>0</v>
      </c>
      <c r="AL16" s="98">
        <v>1</v>
      </c>
      <c r="AM16" s="98">
        <v>1</v>
      </c>
      <c r="AN16" s="98">
        <v>0</v>
      </c>
      <c r="AO16" s="98">
        <v>0</v>
      </c>
      <c r="AP16" s="115">
        <v>10399762</v>
      </c>
      <c r="AQ16" s="115">
        <f t="shared" si="2"/>
        <v>0</v>
      </c>
      <c r="AR16" s="53">
        <v>1.1100000000000001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5</v>
      </c>
      <c r="E17" s="41">
        <f t="shared" si="0"/>
        <v>3.5211267605633805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130</v>
      </c>
      <c r="P17" s="111">
        <v>146</v>
      </c>
      <c r="Q17" s="111">
        <v>73404683</v>
      </c>
      <c r="R17" s="46">
        <f t="shared" si="5"/>
        <v>6011</v>
      </c>
      <c r="S17" s="47">
        <f t="shared" si="6"/>
        <v>144.26400000000001</v>
      </c>
      <c r="T17" s="47">
        <f t="shared" si="7"/>
        <v>6.0110000000000001</v>
      </c>
      <c r="U17" s="112">
        <v>9</v>
      </c>
      <c r="V17" s="112">
        <f t="shared" si="1"/>
        <v>9</v>
      </c>
      <c r="W17" s="113" t="s">
        <v>130</v>
      </c>
      <c r="X17" s="115">
        <v>1068</v>
      </c>
      <c r="Y17" s="115">
        <v>0</v>
      </c>
      <c r="Z17" s="115">
        <v>1186</v>
      </c>
      <c r="AA17" s="115">
        <v>1185</v>
      </c>
      <c r="AB17" s="115">
        <v>1185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44640884</v>
      </c>
      <c r="AH17" s="49">
        <f t="shared" si="9"/>
        <v>1352</v>
      </c>
      <c r="AI17" s="50">
        <f t="shared" si="8"/>
        <v>224.92097820662119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10399762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134</v>
      </c>
      <c r="P18" s="111">
        <v>145</v>
      </c>
      <c r="Q18" s="111">
        <v>73410813</v>
      </c>
      <c r="R18" s="46">
        <f t="shared" si="5"/>
        <v>6130</v>
      </c>
      <c r="S18" s="47">
        <f t="shared" si="6"/>
        <v>147.12</v>
      </c>
      <c r="T18" s="47">
        <f t="shared" si="7"/>
        <v>6.13</v>
      </c>
      <c r="U18" s="112">
        <v>8.3000000000000007</v>
      </c>
      <c r="V18" s="112">
        <f t="shared" si="1"/>
        <v>8.3000000000000007</v>
      </c>
      <c r="W18" s="113" t="s">
        <v>130</v>
      </c>
      <c r="X18" s="115">
        <v>1068</v>
      </c>
      <c r="Y18" s="115">
        <v>0</v>
      </c>
      <c r="Z18" s="115">
        <v>1186</v>
      </c>
      <c r="AA18" s="115">
        <v>1185</v>
      </c>
      <c r="AB18" s="115">
        <v>1188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44642268</v>
      </c>
      <c r="AH18" s="49">
        <f t="shared" si="9"/>
        <v>1384</v>
      </c>
      <c r="AI18" s="50">
        <f t="shared" si="8"/>
        <v>225.77487765089722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10399762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135</v>
      </c>
      <c r="P19" s="111">
        <v>147</v>
      </c>
      <c r="Q19" s="111">
        <v>73417032</v>
      </c>
      <c r="R19" s="46">
        <f t="shared" si="5"/>
        <v>6219</v>
      </c>
      <c r="S19" s="47">
        <f t="shared" si="6"/>
        <v>149.256</v>
      </c>
      <c r="T19" s="47">
        <f t="shared" si="7"/>
        <v>6.2190000000000003</v>
      </c>
      <c r="U19" s="112">
        <v>7.6</v>
      </c>
      <c r="V19" s="112">
        <f t="shared" si="1"/>
        <v>7.6</v>
      </c>
      <c r="W19" s="113" t="s">
        <v>130</v>
      </c>
      <c r="X19" s="115">
        <v>1067</v>
      </c>
      <c r="Y19" s="115">
        <v>0</v>
      </c>
      <c r="Z19" s="115">
        <v>1186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44643668</v>
      </c>
      <c r="AH19" s="49">
        <f t="shared" si="9"/>
        <v>1400</v>
      </c>
      <c r="AI19" s="50">
        <f t="shared" si="8"/>
        <v>225.11657822801092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10399762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6</v>
      </c>
      <c r="E20" s="41">
        <f t="shared" si="0"/>
        <v>4.2253521126760569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136</v>
      </c>
      <c r="P20" s="111">
        <v>150</v>
      </c>
      <c r="Q20" s="111">
        <v>73423209</v>
      </c>
      <c r="R20" s="46">
        <f t="shared" si="5"/>
        <v>6177</v>
      </c>
      <c r="S20" s="47">
        <f t="shared" si="6"/>
        <v>148.24799999999999</v>
      </c>
      <c r="T20" s="47">
        <f t="shared" si="7"/>
        <v>6.1769999999999996</v>
      </c>
      <c r="U20" s="112">
        <v>7</v>
      </c>
      <c r="V20" s="112">
        <f t="shared" si="1"/>
        <v>7</v>
      </c>
      <c r="W20" s="113" t="s">
        <v>130</v>
      </c>
      <c r="X20" s="115">
        <v>1067</v>
      </c>
      <c r="Y20" s="115">
        <v>0</v>
      </c>
      <c r="Z20" s="115">
        <v>1188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44645060</v>
      </c>
      <c r="AH20" s="49">
        <f t="shared" si="9"/>
        <v>1392</v>
      </c>
      <c r="AI20" s="50">
        <f t="shared" si="8"/>
        <v>225.35211267605635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10399762</v>
      </c>
      <c r="AQ20" s="115">
        <f t="shared" si="2"/>
        <v>0</v>
      </c>
      <c r="AR20" s="53">
        <v>1.07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7</v>
      </c>
      <c r="E21" s="41">
        <f t="shared" si="0"/>
        <v>4.9295774647887329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134</v>
      </c>
      <c r="P21" s="111">
        <v>146</v>
      </c>
      <c r="Q21" s="111">
        <v>73429314</v>
      </c>
      <c r="R21" s="46">
        <f t="shared" si="5"/>
        <v>6105</v>
      </c>
      <c r="S21" s="47">
        <f t="shared" si="6"/>
        <v>146.52000000000001</v>
      </c>
      <c r="T21" s="47">
        <f t="shared" si="7"/>
        <v>6.1050000000000004</v>
      </c>
      <c r="U21" s="112">
        <v>6.4</v>
      </c>
      <c r="V21" s="112">
        <f t="shared" si="1"/>
        <v>6.4</v>
      </c>
      <c r="W21" s="113" t="s">
        <v>130</v>
      </c>
      <c r="X21" s="115">
        <v>1067</v>
      </c>
      <c r="Y21" s="115">
        <v>0</v>
      </c>
      <c r="Z21" s="115">
        <v>1188</v>
      </c>
      <c r="AA21" s="115">
        <v>1185</v>
      </c>
      <c r="AB21" s="115">
        <v>1187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44646444</v>
      </c>
      <c r="AH21" s="49">
        <f t="shared" si="9"/>
        <v>1384</v>
      </c>
      <c r="AI21" s="50">
        <f t="shared" si="8"/>
        <v>226.69942669942668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10399762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8</v>
      </c>
      <c r="E22" s="41">
        <f t="shared" si="0"/>
        <v>5.6338028169014089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140</v>
      </c>
      <c r="P22" s="111">
        <v>141</v>
      </c>
      <c r="Q22" s="111">
        <v>73435402</v>
      </c>
      <c r="R22" s="46">
        <f t="shared" si="5"/>
        <v>6088</v>
      </c>
      <c r="S22" s="47">
        <f t="shared" si="6"/>
        <v>146.11199999999999</v>
      </c>
      <c r="T22" s="47">
        <f t="shared" si="7"/>
        <v>6.0880000000000001</v>
      </c>
      <c r="U22" s="112">
        <v>5.8</v>
      </c>
      <c r="V22" s="112">
        <f t="shared" si="1"/>
        <v>5.8</v>
      </c>
      <c r="W22" s="113" t="s">
        <v>130</v>
      </c>
      <c r="X22" s="115">
        <v>1025</v>
      </c>
      <c r="Y22" s="115">
        <v>0</v>
      </c>
      <c r="Z22" s="115">
        <v>1187</v>
      </c>
      <c r="AA22" s="115">
        <v>1185</v>
      </c>
      <c r="AB22" s="115">
        <v>1187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44647816</v>
      </c>
      <c r="AH22" s="49">
        <f t="shared" si="9"/>
        <v>1372</v>
      </c>
      <c r="AI22" s="50">
        <f t="shared" si="8"/>
        <v>225.36136662286464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10399762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6</v>
      </c>
      <c r="E23" s="41">
        <f t="shared" si="0"/>
        <v>4.2253521126760569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133</v>
      </c>
      <c r="P23" s="111">
        <v>142</v>
      </c>
      <c r="Q23" s="111">
        <v>73441297</v>
      </c>
      <c r="R23" s="46">
        <f t="shared" si="5"/>
        <v>5895</v>
      </c>
      <c r="S23" s="47">
        <f t="shared" si="6"/>
        <v>141.47999999999999</v>
      </c>
      <c r="T23" s="47">
        <f t="shared" si="7"/>
        <v>5.8949999999999996</v>
      </c>
      <c r="U23" s="112">
        <v>5.5</v>
      </c>
      <c r="V23" s="112">
        <f t="shared" si="1"/>
        <v>5.5</v>
      </c>
      <c r="W23" s="113" t="s">
        <v>130</v>
      </c>
      <c r="X23" s="115">
        <v>1025</v>
      </c>
      <c r="Y23" s="115">
        <v>0</v>
      </c>
      <c r="Z23" s="115">
        <v>1186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44649156</v>
      </c>
      <c r="AH23" s="49">
        <f t="shared" si="9"/>
        <v>1340</v>
      </c>
      <c r="AI23" s="50">
        <f t="shared" si="8"/>
        <v>227.31128074639525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10399762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6</v>
      </c>
      <c r="E24" s="41">
        <f t="shared" si="0"/>
        <v>4.2253521126760569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133</v>
      </c>
      <c r="P24" s="111">
        <v>137</v>
      </c>
      <c r="Q24" s="111">
        <v>73447087</v>
      </c>
      <c r="R24" s="46">
        <f t="shared" si="5"/>
        <v>5790</v>
      </c>
      <c r="S24" s="47">
        <f t="shared" si="6"/>
        <v>138.96</v>
      </c>
      <c r="T24" s="47">
        <f t="shared" si="7"/>
        <v>5.79</v>
      </c>
      <c r="U24" s="112">
        <v>5.2</v>
      </c>
      <c r="V24" s="112">
        <f t="shared" si="1"/>
        <v>5.2</v>
      </c>
      <c r="W24" s="113" t="s">
        <v>130</v>
      </c>
      <c r="X24" s="115">
        <v>1027</v>
      </c>
      <c r="Y24" s="115">
        <v>0</v>
      </c>
      <c r="Z24" s="115">
        <v>1188</v>
      </c>
      <c r="AA24" s="115">
        <v>1185</v>
      </c>
      <c r="AB24" s="115">
        <v>1188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44650492</v>
      </c>
      <c r="AH24" s="49">
        <f>IF(ISBLANK(AG24),"-",AG24-AG23)</f>
        <v>1336</v>
      </c>
      <c r="AI24" s="50">
        <f t="shared" si="8"/>
        <v>230.74265975820379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10399762</v>
      </c>
      <c r="AQ24" s="115">
        <f t="shared" si="2"/>
        <v>0</v>
      </c>
      <c r="AR24" s="53">
        <v>1.21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7</v>
      </c>
      <c r="E25" s="41">
        <f t="shared" si="0"/>
        <v>4.9295774647887329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137</v>
      </c>
      <c r="P25" s="111">
        <v>138</v>
      </c>
      <c r="Q25" s="111">
        <v>73452750</v>
      </c>
      <c r="R25" s="46">
        <f t="shared" si="5"/>
        <v>5663</v>
      </c>
      <c r="S25" s="47">
        <f t="shared" si="6"/>
        <v>135.91200000000001</v>
      </c>
      <c r="T25" s="47">
        <f t="shared" si="7"/>
        <v>5.6630000000000003</v>
      </c>
      <c r="U25" s="112">
        <v>5</v>
      </c>
      <c r="V25" s="112">
        <f t="shared" si="1"/>
        <v>5</v>
      </c>
      <c r="W25" s="113" t="s">
        <v>130</v>
      </c>
      <c r="X25" s="115">
        <v>1005</v>
      </c>
      <c r="Y25" s="115">
        <v>0</v>
      </c>
      <c r="Z25" s="115">
        <v>1188</v>
      </c>
      <c r="AA25" s="115">
        <v>1185</v>
      </c>
      <c r="AB25" s="115">
        <v>1188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44651924</v>
      </c>
      <c r="AH25" s="49">
        <f t="shared" si="9"/>
        <v>1432</v>
      </c>
      <c r="AI25" s="50">
        <f t="shared" si="8"/>
        <v>252.86950379657424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10399762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7</v>
      </c>
      <c r="E26" s="41">
        <f t="shared" si="0"/>
        <v>4.9295774647887329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135</v>
      </c>
      <c r="P26" s="111">
        <v>144</v>
      </c>
      <c r="Q26" s="111">
        <v>73458357</v>
      </c>
      <c r="R26" s="46">
        <f t="shared" si="5"/>
        <v>5607</v>
      </c>
      <c r="S26" s="47">
        <f t="shared" si="6"/>
        <v>134.56800000000001</v>
      </c>
      <c r="T26" s="47">
        <f t="shared" si="7"/>
        <v>5.6070000000000002</v>
      </c>
      <c r="U26" s="112">
        <v>4.9000000000000004</v>
      </c>
      <c r="V26" s="112">
        <f t="shared" si="1"/>
        <v>4.9000000000000004</v>
      </c>
      <c r="W26" s="113" t="s">
        <v>130</v>
      </c>
      <c r="X26" s="115">
        <v>1004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44653132</v>
      </c>
      <c r="AH26" s="49">
        <f t="shared" si="9"/>
        <v>1208</v>
      </c>
      <c r="AI26" s="50">
        <f t="shared" si="8"/>
        <v>215.4449794899233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10399762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6</v>
      </c>
      <c r="E27" s="41">
        <f t="shared" si="0"/>
        <v>4.2253521126760569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139</v>
      </c>
      <c r="P27" s="111">
        <v>140</v>
      </c>
      <c r="Q27" s="111">
        <v>73464077</v>
      </c>
      <c r="R27" s="46">
        <f t="shared" si="5"/>
        <v>5720</v>
      </c>
      <c r="S27" s="47">
        <f t="shared" si="6"/>
        <v>137.28</v>
      </c>
      <c r="T27" s="47">
        <f t="shared" si="7"/>
        <v>5.72</v>
      </c>
      <c r="U27" s="112">
        <v>4.8</v>
      </c>
      <c r="V27" s="112">
        <f t="shared" si="1"/>
        <v>4.8</v>
      </c>
      <c r="W27" s="113" t="s">
        <v>130</v>
      </c>
      <c r="X27" s="115">
        <v>1006</v>
      </c>
      <c r="Y27" s="115">
        <v>0</v>
      </c>
      <c r="Z27" s="115">
        <v>1187</v>
      </c>
      <c r="AA27" s="115">
        <v>1185</v>
      </c>
      <c r="AB27" s="115">
        <v>1186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44654460</v>
      </c>
      <c r="AH27" s="49">
        <f t="shared" si="9"/>
        <v>1328</v>
      </c>
      <c r="AI27" s="50">
        <f t="shared" si="8"/>
        <v>232.16783216783219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10399762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6</v>
      </c>
      <c r="E28" s="41">
        <f t="shared" si="0"/>
        <v>4.2253521126760569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133</v>
      </c>
      <c r="P28" s="111">
        <v>136</v>
      </c>
      <c r="Q28" s="111">
        <v>73469860</v>
      </c>
      <c r="R28" s="46">
        <f t="shared" si="5"/>
        <v>5783</v>
      </c>
      <c r="S28" s="47">
        <f t="shared" si="6"/>
        <v>138.792</v>
      </c>
      <c r="T28" s="47">
        <f t="shared" si="7"/>
        <v>5.7830000000000004</v>
      </c>
      <c r="U28" s="112">
        <v>4.5999999999999996</v>
      </c>
      <c r="V28" s="112">
        <f t="shared" si="1"/>
        <v>4.5999999999999996</v>
      </c>
      <c r="W28" s="113" t="s">
        <v>130</v>
      </c>
      <c r="X28" s="115">
        <v>1005</v>
      </c>
      <c r="Y28" s="115">
        <v>0</v>
      </c>
      <c r="Z28" s="115">
        <v>1117</v>
      </c>
      <c r="AA28" s="115">
        <v>1185</v>
      </c>
      <c r="AB28" s="115">
        <v>1188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44655748</v>
      </c>
      <c r="AH28" s="49">
        <f t="shared" si="9"/>
        <v>1288</v>
      </c>
      <c r="AI28" s="50">
        <f t="shared" si="8"/>
        <v>222.72177070724535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10399762</v>
      </c>
      <c r="AQ28" s="115">
        <f t="shared" si="2"/>
        <v>0</v>
      </c>
      <c r="AR28" s="53">
        <v>1.01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5</v>
      </c>
      <c r="E29" s="41">
        <f t="shared" si="0"/>
        <v>3.5211267605633805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132</v>
      </c>
      <c r="P29" s="111">
        <v>132</v>
      </c>
      <c r="Q29" s="111">
        <v>73475606</v>
      </c>
      <c r="R29" s="46">
        <f t="shared" si="5"/>
        <v>5746</v>
      </c>
      <c r="S29" s="47">
        <f t="shared" si="6"/>
        <v>137.904</v>
      </c>
      <c r="T29" s="47">
        <f t="shared" si="7"/>
        <v>5.7460000000000004</v>
      </c>
      <c r="U29" s="112">
        <v>4.3</v>
      </c>
      <c r="V29" s="112">
        <f t="shared" si="1"/>
        <v>4.3</v>
      </c>
      <c r="W29" s="113" t="s">
        <v>130</v>
      </c>
      <c r="X29" s="115">
        <v>1006</v>
      </c>
      <c r="Y29" s="115">
        <v>0</v>
      </c>
      <c r="Z29" s="115">
        <v>1116</v>
      </c>
      <c r="AA29" s="115">
        <v>1185</v>
      </c>
      <c r="AB29" s="115">
        <v>1187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44657024</v>
      </c>
      <c r="AH29" s="49">
        <f t="shared" si="9"/>
        <v>1276</v>
      </c>
      <c r="AI29" s="50">
        <f t="shared" si="8"/>
        <v>222.06752523494603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10399762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5</v>
      </c>
      <c r="E30" s="41">
        <f t="shared" si="0"/>
        <v>3.5211267605633805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132</v>
      </c>
      <c r="P30" s="111">
        <v>138</v>
      </c>
      <c r="Q30" s="111">
        <v>73481300</v>
      </c>
      <c r="R30" s="46">
        <f t="shared" si="5"/>
        <v>5694</v>
      </c>
      <c r="S30" s="47">
        <f t="shared" si="6"/>
        <v>136.65600000000001</v>
      </c>
      <c r="T30" s="47">
        <f t="shared" si="7"/>
        <v>5.694</v>
      </c>
      <c r="U30" s="112">
        <v>3.9</v>
      </c>
      <c r="V30" s="112">
        <f t="shared" si="1"/>
        <v>3.9</v>
      </c>
      <c r="W30" s="113" t="s">
        <v>130</v>
      </c>
      <c r="X30" s="115">
        <v>1006</v>
      </c>
      <c r="Y30" s="115">
        <v>0</v>
      </c>
      <c r="Z30" s="115">
        <v>1116</v>
      </c>
      <c r="AA30" s="115">
        <v>1185</v>
      </c>
      <c r="AB30" s="115">
        <v>1187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44658300</v>
      </c>
      <c r="AH30" s="49">
        <f t="shared" si="9"/>
        <v>1276</v>
      </c>
      <c r="AI30" s="50">
        <f t="shared" si="8"/>
        <v>224.09553916403232</v>
      </c>
      <c r="AJ30" s="98">
        <v>1</v>
      </c>
      <c r="AK30" s="98">
        <v>0</v>
      </c>
      <c r="AL30" s="98">
        <v>1</v>
      </c>
      <c r="AM30" s="98">
        <v>1</v>
      </c>
      <c r="AN30" s="98">
        <v>1</v>
      </c>
      <c r="AO30" s="98">
        <v>0</v>
      </c>
      <c r="AP30" s="115">
        <v>10399762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8</v>
      </c>
      <c r="E31" s="41">
        <f t="shared" si="0"/>
        <v>5.6338028169014089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116</v>
      </c>
      <c r="P31" s="111">
        <v>129</v>
      </c>
      <c r="Q31" s="111">
        <v>73486727</v>
      </c>
      <c r="R31" s="46">
        <f t="shared" si="5"/>
        <v>5427</v>
      </c>
      <c r="S31" s="47">
        <f t="shared" si="6"/>
        <v>130.24799999999999</v>
      </c>
      <c r="T31" s="47">
        <f t="shared" si="7"/>
        <v>5.4269999999999996</v>
      </c>
      <c r="U31" s="112">
        <v>3.2</v>
      </c>
      <c r="V31" s="112">
        <f t="shared" si="1"/>
        <v>3.2</v>
      </c>
      <c r="W31" s="113" t="s">
        <v>135</v>
      </c>
      <c r="X31" s="115">
        <v>1067</v>
      </c>
      <c r="Y31" s="115">
        <v>0</v>
      </c>
      <c r="Z31" s="115"/>
      <c r="AA31" s="115">
        <v>1185</v>
      </c>
      <c r="AB31" s="115">
        <v>1187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44659396</v>
      </c>
      <c r="AH31" s="49">
        <f t="shared" si="9"/>
        <v>1096</v>
      </c>
      <c r="AI31" s="50">
        <f t="shared" si="8"/>
        <v>201.95319697807261</v>
      </c>
      <c r="AJ31" s="98">
        <v>1</v>
      </c>
      <c r="AK31" s="98">
        <v>0</v>
      </c>
      <c r="AL31" s="98"/>
      <c r="AM31" s="98">
        <v>1</v>
      </c>
      <c r="AN31" s="98">
        <v>1</v>
      </c>
      <c r="AO31" s="98">
        <v>0</v>
      </c>
      <c r="AP31" s="115">
        <v>10399762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9</v>
      </c>
      <c r="E32" s="41">
        <f t="shared" si="0"/>
        <v>6.3380281690140849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114</v>
      </c>
      <c r="P32" s="111">
        <v>129</v>
      </c>
      <c r="Q32" s="111">
        <v>73492081</v>
      </c>
      <c r="R32" s="46">
        <f t="shared" si="5"/>
        <v>5354</v>
      </c>
      <c r="S32" s="47">
        <f t="shared" si="6"/>
        <v>128.49600000000001</v>
      </c>
      <c r="T32" s="47">
        <f t="shared" si="7"/>
        <v>5.3540000000000001</v>
      </c>
      <c r="U32" s="112">
        <v>2.6</v>
      </c>
      <c r="V32" s="112">
        <f t="shared" si="1"/>
        <v>2.6</v>
      </c>
      <c r="W32" s="113" t="s">
        <v>135</v>
      </c>
      <c r="X32" s="115">
        <v>1066</v>
      </c>
      <c r="Y32" s="115">
        <v>0</v>
      </c>
      <c r="Z32" s="115"/>
      <c r="AA32" s="115">
        <v>1185</v>
      </c>
      <c r="AB32" s="115">
        <v>1187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44660460</v>
      </c>
      <c r="AH32" s="49">
        <f t="shared" si="9"/>
        <v>1064</v>
      </c>
      <c r="AI32" s="50">
        <f t="shared" si="8"/>
        <v>198.72992155397833</v>
      </c>
      <c r="AJ32" s="98">
        <v>1</v>
      </c>
      <c r="AK32" s="98">
        <v>0</v>
      </c>
      <c r="AL32" s="98"/>
      <c r="AM32" s="98">
        <v>1</v>
      </c>
      <c r="AN32" s="98">
        <v>1</v>
      </c>
      <c r="AO32" s="98">
        <v>0</v>
      </c>
      <c r="AP32" s="115">
        <v>10399762</v>
      </c>
      <c r="AQ32" s="115">
        <f t="shared" si="2"/>
        <v>0</v>
      </c>
      <c r="AR32" s="53">
        <v>0.92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6</v>
      </c>
      <c r="E33" s="41">
        <f t="shared" si="0"/>
        <v>4.2253521126760569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133</v>
      </c>
      <c r="P33" s="111">
        <v>107</v>
      </c>
      <c r="Q33" s="111">
        <v>73496750</v>
      </c>
      <c r="R33" s="46">
        <f t="shared" si="5"/>
        <v>4669</v>
      </c>
      <c r="S33" s="47">
        <f t="shared" si="6"/>
        <v>112.056</v>
      </c>
      <c r="T33" s="47">
        <f t="shared" si="7"/>
        <v>4.6689999999999996</v>
      </c>
      <c r="U33" s="112">
        <v>3.2</v>
      </c>
      <c r="V33" s="112">
        <f t="shared" si="1"/>
        <v>3.2</v>
      </c>
      <c r="W33" s="113" t="s">
        <v>124</v>
      </c>
      <c r="X33" s="115">
        <v>0</v>
      </c>
      <c r="Y33" s="115">
        <v>0</v>
      </c>
      <c r="Z33" s="115"/>
      <c r="AA33" s="115">
        <v>1185</v>
      </c>
      <c r="AB33" s="115">
        <v>1097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44661344</v>
      </c>
      <c r="AH33" s="49">
        <f t="shared" si="9"/>
        <v>884</v>
      </c>
      <c r="AI33" s="50">
        <f t="shared" si="8"/>
        <v>189.33390447633329</v>
      </c>
      <c r="AJ33" s="98">
        <v>0</v>
      </c>
      <c r="AK33" s="98">
        <v>0</v>
      </c>
      <c r="AL33" s="98"/>
      <c r="AM33" s="98">
        <v>1</v>
      </c>
      <c r="AN33" s="98">
        <v>1</v>
      </c>
      <c r="AO33" s="98">
        <v>0.4</v>
      </c>
      <c r="AP33" s="115">
        <v>10400516</v>
      </c>
      <c r="AQ33" s="115">
        <f t="shared" si="2"/>
        <v>754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8</v>
      </c>
      <c r="E34" s="41">
        <f t="shared" si="0"/>
        <v>5.6338028169014089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135</v>
      </c>
      <c r="P34" s="111">
        <v>100</v>
      </c>
      <c r="Q34" s="111">
        <v>73501085</v>
      </c>
      <c r="R34" s="46">
        <f t="shared" si="5"/>
        <v>4335</v>
      </c>
      <c r="S34" s="47">
        <f t="shared" si="6"/>
        <v>104.04</v>
      </c>
      <c r="T34" s="47">
        <f t="shared" si="7"/>
        <v>4.335</v>
      </c>
      <c r="U34" s="112">
        <v>4.5999999999999996</v>
      </c>
      <c r="V34" s="112">
        <f t="shared" si="1"/>
        <v>4.5999999999999996</v>
      </c>
      <c r="W34" s="113" t="s">
        <v>124</v>
      </c>
      <c r="X34" s="115">
        <v>0</v>
      </c>
      <c r="Y34" s="115">
        <v>0</v>
      </c>
      <c r="Z34" s="115"/>
      <c r="AA34" s="115">
        <v>1185</v>
      </c>
      <c r="AB34" s="115">
        <v>1017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44662132</v>
      </c>
      <c r="AH34" s="49">
        <f t="shared" si="9"/>
        <v>788</v>
      </c>
      <c r="AI34" s="50">
        <f t="shared" si="8"/>
        <v>181.77623990772778</v>
      </c>
      <c r="AJ34" s="98">
        <v>0</v>
      </c>
      <c r="AK34" s="98">
        <v>0</v>
      </c>
      <c r="AL34" s="98"/>
      <c r="AM34" s="98">
        <v>1</v>
      </c>
      <c r="AN34" s="98">
        <v>1</v>
      </c>
      <c r="AO34" s="98">
        <v>0.4</v>
      </c>
      <c r="AP34" s="115">
        <v>10401642</v>
      </c>
      <c r="AQ34" s="115">
        <f t="shared" si="2"/>
        <v>1126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127520</v>
      </c>
      <c r="S35" s="65">
        <f>AVERAGE(S11:S34)</f>
        <v>127.52000000000002</v>
      </c>
      <c r="T35" s="65">
        <f>SUM(T11:T34)</f>
        <v>127.52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27048</v>
      </c>
      <c r="AH35" s="67">
        <f>SUM(AH11:AH34)</f>
        <v>27048</v>
      </c>
      <c r="AI35" s="68">
        <f>$AH$35/$T35</f>
        <v>212.10790464240904</v>
      </c>
      <c r="AJ35" s="98"/>
      <c r="AK35" s="98"/>
      <c r="AL35" s="98"/>
      <c r="AM35" s="98"/>
      <c r="AN35" s="98"/>
      <c r="AO35" s="69"/>
      <c r="AP35" s="70">
        <f>AP34-AP10</f>
        <v>5806</v>
      </c>
      <c r="AQ35" s="71">
        <f>SUM(AQ11:AQ34)</f>
        <v>5806</v>
      </c>
      <c r="AR35" s="72">
        <f>AVERAGE(AR11:AR34)</f>
        <v>1.0566666666666666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8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179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169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8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8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145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146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37" t="s">
        <v>180</v>
      </c>
      <c r="C46" s="136"/>
      <c r="D46" s="138"/>
      <c r="E46" s="136"/>
      <c r="F46" s="136"/>
      <c r="G46" s="136"/>
      <c r="H46" s="136"/>
      <c r="I46" s="136"/>
      <c r="J46" s="136"/>
      <c r="K46" s="136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148" t="s">
        <v>138</v>
      </c>
      <c r="C47" s="131"/>
      <c r="D47" s="132"/>
      <c r="E47" s="131"/>
      <c r="F47" s="131"/>
      <c r="G47" s="131"/>
      <c r="H47" s="131"/>
      <c r="I47" s="131"/>
      <c r="J47" s="131"/>
      <c r="K47" s="131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148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50" t="s">
        <v>181</v>
      </c>
      <c r="C49" s="145"/>
      <c r="D49" s="128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48" t="s">
        <v>141</v>
      </c>
      <c r="C50" s="145"/>
      <c r="D50" s="128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9" t="s">
        <v>142</v>
      </c>
      <c r="C51" s="145"/>
      <c r="D51" s="128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48" t="s">
        <v>143</v>
      </c>
      <c r="C52" s="131"/>
      <c r="D52" s="132"/>
      <c r="E52" s="131"/>
      <c r="F52" s="131"/>
      <c r="G52" s="131"/>
      <c r="H52" s="131"/>
      <c r="I52" s="131"/>
      <c r="J52" s="131"/>
      <c r="K52" s="131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9" t="s">
        <v>174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9"/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50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49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149"/>
      <c r="C58" s="124"/>
      <c r="D58" s="125"/>
      <c r="E58" s="124"/>
      <c r="F58" s="124"/>
      <c r="G58" s="124"/>
      <c r="H58" s="124"/>
      <c r="I58" s="124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7"/>
      <c r="U58" s="127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50"/>
      <c r="C59" s="145"/>
      <c r="D59" s="128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B60" s="148"/>
      <c r="C60" s="145"/>
      <c r="D60" s="128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79"/>
      <c r="W60" s="102"/>
      <c r="X60" s="102"/>
      <c r="Y60" s="102"/>
      <c r="Z60" s="80"/>
      <c r="AA60" s="102"/>
      <c r="AB60" s="102"/>
      <c r="AC60" s="102"/>
      <c r="AD60" s="102"/>
      <c r="AE60" s="102"/>
      <c r="AM60" s="103"/>
      <c r="AN60" s="103"/>
      <c r="AO60" s="103"/>
      <c r="AP60" s="103"/>
      <c r="AQ60" s="103"/>
      <c r="AR60" s="103"/>
      <c r="AS60" s="104"/>
      <c r="AV60" s="101"/>
      <c r="AW60" s="97"/>
      <c r="AX60" s="97"/>
      <c r="AY60" s="97"/>
    </row>
    <row r="61" spans="1:51" x14ac:dyDescent="0.25">
      <c r="A61" s="102"/>
      <c r="B61" s="149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20"/>
      <c r="U61" s="122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A62" s="102"/>
      <c r="B62" s="150"/>
      <c r="C62" s="150"/>
      <c r="D62" s="117"/>
      <c r="E62" s="150"/>
      <c r="F62" s="150"/>
      <c r="G62" s="105"/>
      <c r="H62" s="105"/>
      <c r="I62" s="105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8"/>
      <c r="U62" s="79"/>
      <c r="V62" s="7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Q69" s="99"/>
      <c r="R69" s="99"/>
      <c r="S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12"/>
      <c r="P70" s="99"/>
      <c r="T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99"/>
      <c r="Q71" s="99"/>
      <c r="R71" s="99"/>
      <c r="S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Q73" s="99"/>
      <c r="R73" s="99"/>
      <c r="S73" s="99"/>
      <c r="T73" s="99"/>
      <c r="U73" s="99"/>
      <c r="AS73" s="97"/>
      <c r="AT73" s="97"/>
      <c r="AU73" s="97"/>
      <c r="AV73" s="97"/>
      <c r="AW73" s="97"/>
      <c r="AX73" s="97"/>
      <c r="AY73" s="97"/>
    </row>
    <row r="74" spans="15:51" x14ac:dyDescent="0.25">
      <c r="O74" s="12"/>
      <c r="P74" s="99"/>
      <c r="T74" s="99"/>
      <c r="U74" s="99"/>
      <c r="AS74" s="97"/>
      <c r="AT74" s="97"/>
      <c r="AU74" s="97"/>
      <c r="AV74" s="97"/>
      <c r="AW74" s="97"/>
      <c r="AX74" s="97"/>
      <c r="AY74" s="97"/>
    </row>
    <row r="86" spans="45:51" x14ac:dyDescent="0.25">
      <c r="AS86" s="97"/>
      <c r="AT86" s="97"/>
      <c r="AU86" s="97"/>
      <c r="AV86" s="97"/>
      <c r="AW86" s="97"/>
      <c r="AX86" s="97"/>
      <c r="AY86" s="97"/>
    </row>
  </sheetData>
  <protectedRanges>
    <protectedRange sqref="S61:T62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0" name="Range2_2_1_10_1_1_1_2"/>
    <protectedRange sqref="N61:R62" name="Range2_12_1_6_1_1"/>
    <protectedRange sqref="L61:M62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1:K62" name="Range2_2_12_1_4_1_1_1_1_1_1_1_1_1_1_1_1_1_1_1"/>
    <protectedRange sqref="I61:I62" name="Range2_2_12_1_7_1_1_2_2_1_2"/>
    <protectedRange sqref="F61:H62" name="Range2_2_12_1_3_1_2_1_1_1_1_2_1_1_1_1_1_1_1_1_1_1_1"/>
    <protectedRange sqref="E61:E62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" name="Range2_12_5_1_1_1_2_2_1_1_1_1_1_1_1_1_1_1_1_2_1_1_1_2_1_1_1_1_1_1_1_1_1_1_1_1_1_1_1_1_2_1_1_1_1_1_1_1_1_1_2_1_1_3_1_1_1_3_1_1_1_1_1_1_1_1_1_1_1_1_1_1_1_1_1_1_1_1_1_1_2_1_1_1_1_1_1_1_1_1_1_1_2_2_1_2_1_1_1_1_1_1_1"/>
    <protectedRange sqref="W17:W34" name="Range1_16_3_1_1_3_2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9:U59 F60:G60" name="Range2_12_5_1_1_1_2_2_1_1_1_1_1_1_1_1_1_1_1_2_1_1_1_2_1_1_1_1_1_1_1_1_1_1_1_1_1_1_1_1_2_1_1_1_1_1_1_1_1_1_2_1_1_3_1_1_1_3_1_1_1_1_1_1_1_1_1_1_1_1_1_1_1_1_1_1_1_1_1_1_2_1_1_1_1_1_1_1_1_1_1_1_2_2_1_2_1_1_1_1_1_1_1_1_1_1_1_1_1"/>
    <protectedRange sqref="S53:T58" name="Range2_12_5_1_1_2_1_1_1_2_1_1_1_1_1_1_1_1_1_1_1_1_1"/>
    <protectedRange sqref="N53:R58" name="Range2_12_1_6_1_1_2_1_1_1_2_1_1_1_1_1_1_1_1_1_1_1_1_1"/>
    <protectedRange sqref="L53:M58" name="Range2_2_12_1_7_1_1_3_1_1_1_2_1_1_1_1_1_1_1_1_1_1_1_1_1"/>
    <protectedRange sqref="J53:K58" name="Range2_2_12_1_4_1_1_1_1_1_1_1_1_1_1_1_1_1_1_1_2_1_1_1_2_1_1_1_1_1_1_1_1_1_1_1_1_1"/>
    <protectedRange sqref="I53:I58" name="Range2_2_12_1_7_1_1_2_2_1_2_2_1_1_1_2_1_1_1_1_1_1_1_1_1_1_1_1_1"/>
    <protectedRange sqref="G53:H58" name="Range2_2_12_1_3_1_2_1_1_1_1_2_1_1_1_1_1_1_1_1_1_1_1_2_1_1_1_2_1_1_1_1_1_1_1_1_1_1_1_1_1"/>
    <protectedRange sqref="F53:F58" name="Range2_2_12_1_3_1_2_1_1_1_1_2_1_1_1_1_1_1_1_1_1_1_1_2_2_1_1_2_1_1_1_1_1_1_1_1_1_1_1_1_1"/>
    <protectedRange sqref="E53:E58" name="Range2_2_12_1_3_1_2_1_1_1_2_1_1_1_1_3_1_1_1_1_1_1_1_1_1_2_2_1_1_2_1_1_1_1_1_1_1_1_1_1_1_1_1"/>
    <protectedRange sqref="B56:B58" name="Range2_12_5_1_1_1_1_1_2_1_1_1_1_1_1_1_1_1_1_1_1_1_1_1_1_1_1_1_1_2_1_1_1_1_1_1_1_1_1_1_1_1_1_3_1_1_1_2_1_1_1_1_1_1_1_1_1_1_1_1_2_1_1_1_1_1_1_1_1_1_1_1_1_1_1_1_1_1_1_1_1_1_1_1_1_1_1_1_1_3_1_2_1_1_1_2_2_1_2_1_1_1_1_1_1_1_1_1_1_1_1_1_1_1_1_1_1_1"/>
    <protectedRange sqref="B59" name="Range2_12_5_1_1_1_2_2_1_1_1_1_1_1_1_1_1_1_1_2_1_1_1_1_1_1_1_1_1_3_1_3_1_2_1_1_1_1_1_1_1_1_1_1_1_1_1_2_1_1_1_1_1_2_1_1_1_1_1_1_1_1_2_1_1_3_1_1_1_2_1_1_1_1_1_1_1_1_1_1_1_1_1_1_1_1_1_2_1_1_1_1_1_1_1_1_1_1_1_1_1_1_1_1_1_1_1_2_3_1_2_1_1_1_2_2_1_1_2_1_1_1_1__3"/>
    <protectedRange sqref="B60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43" name="Range2_12_5_1_1_1_2_1_1_1_1_1_1_1_1_1_1_1_2_1_1_1_1_1_1_1_1_1_1_1_1_1_1_1_1_1_1_1_1_1_1_2_1_1_1_1_1_1_1_1_1_1_1_2_1_1_1_1_2_1_1_1_1_1_1_1_1_1_1_1_2_1_1_1_1_1_1_1_1_1_1_1_1_1_1_3_1_1_1_1_2_1_1_1_1_1_1_1_2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1"/>
    <protectedRange sqref="B46" name="Range2_12_5_1_1_1_2_1_1_1_1_1_1_1_1_1_1_1_2_1_1_1_1_1_1_1_1_1_1_1_1_1_1_1_1_1_1_1_1_1_1_2_1_1_1_1_1_1_1_1_1_1_1_2_1_1_1_1_2_1_1_1_1_1_1_1_1_1_1_1_2_1_1_1_1_1_1_1_1_1_1_1_1_1_1_1_1_1_1_1_1_1_1_1_2_1_1_1_1_1_1_1_2_1_1_1_1_1_1_1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1"/>
    <protectedRange sqref="B53" name="Range2_12_5_1_1_1_1_1_2_1_1_1_1_1_1_1_1_1_1_1_1_1_1_1_1_1_1_1_1_2_1_1_1_1_1_1_1_1_1_1_1_1_1_3_1_1_1_2_1_1_1_1_1_1_1_1_1_1_1_1_2_1_1_1_1_1_1_1_1_1_1_1_1_1_1_1_1_1_1_1_1_1_1_1_1_1_1_1_1_3_1_2_1_1_1_2_2_1_2_1_1_1_1_1_1_1_1_1_1_1_1_1_1_1_1_1_1_1_2_1_1_1_1_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 AA11:AA34 X11:Y34">
    <cfRule type="containsText" dxfId="959" priority="25" operator="containsText" text="N/A">
      <formula>NOT(ISERROR(SEARCH("N/A",X11)))</formula>
    </cfRule>
    <cfRule type="cellIs" dxfId="958" priority="39" operator="equal">
      <formula>0</formula>
    </cfRule>
  </conditionalFormatting>
  <conditionalFormatting sqref="AC11:AE34 AA11:AA34 X11:Y34">
    <cfRule type="cellIs" dxfId="957" priority="38" operator="greaterThanOrEqual">
      <formula>1185</formula>
    </cfRule>
  </conditionalFormatting>
  <conditionalFormatting sqref="AC11:AE34 AA11:AA34 X11:Y34">
    <cfRule type="cellIs" dxfId="956" priority="37" operator="between">
      <formula>0.1</formula>
      <formula>1184</formula>
    </cfRule>
  </conditionalFormatting>
  <conditionalFormatting sqref="X8">
    <cfRule type="cellIs" dxfId="955" priority="36" operator="equal">
      <formula>0</formula>
    </cfRule>
  </conditionalFormatting>
  <conditionalFormatting sqref="X8">
    <cfRule type="cellIs" dxfId="954" priority="35" operator="greaterThan">
      <formula>1179</formula>
    </cfRule>
  </conditionalFormatting>
  <conditionalFormatting sqref="X8">
    <cfRule type="cellIs" dxfId="953" priority="34" operator="greaterThan">
      <formula>99</formula>
    </cfRule>
  </conditionalFormatting>
  <conditionalFormatting sqref="X8">
    <cfRule type="cellIs" dxfId="952" priority="33" operator="greaterThan">
      <formula>0.99</formula>
    </cfRule>
  </conditionalFormatting>
  <conditionalFormatting sqref="AB8">
    <cfRule type="cellIs" dxfId="951" priority="32" operator="equal">
      <formula>0</formula>
    </cfRule>
  </conditionalFormatting>
  <conditionalFormatting sqref="AB8">
    <cfRule type="cellIs" dxfId="950" priority="31" operator="greaterThan">
      <formula>1179</formula>
    </cfRule>
  </conditionalFormatting>
  <conditionalFormatting sqref="AB8">
    <cfRule type="cellIs" dxfId="949" priority="30" operator="greaterThan">
      <formula>99</formula>
    </cfRule>
  </conditionalFormatting>
  <conditionalFormatting sqref="AB8">
    <cfRule type="cellIs" dxfId="948" priority="29" operator="greaterThan">
      <formula>0.99</formula>
    </cfRule>
  </conditionalFormatting>
  <conditionalFormatting sqref="AI11:AI34">
    <cfRule type="cellIs" dxfId="947" priority="28" operator="greaterThan">
      <formula>$AI$8</formula>
    </cfRule>
  </conditionalFormatting>
  <conditionalFormatting sqref="AH11:AH34">
    <cfRule type="cellIs" dxfId="946" priority="26" operator="greaterThan">
      <formula>$AH$8</formula>
    </cfRule>
    <cfRule type="cellIs" dxfId="945" priority="27" operator="greaterThan">
      <formula>$AH$8</formula>
    </cfRule>
  </conditionalFormatting>
  <conditionalFormatting sqref="AB11:AB34">
    <cfRule type="containsText" dxfId="944" priority="21" operator="containsText" text="N/A">
      <formula>NOT(ISERROR(SEARCH("N/A",AB11)))</formula>
    </cfRule>
    <cfRule type="cellIs" dxfId="943" priority="24" operator="equal">
      <formula>0</formula>
    </cfRule>
  </conditionalFormatting>
  <conditionalFormatting sqref="AB11:AB34">
    <cfRule type="cellIs" dxfId="942" priority="23" operator="greaterThanOrEqual">
      <formula>1185</formula>
    </cfRule>
  </conditionalFormatting>
  <conditionalFormatting sqref="AB11:AB34">
    <cfRule type="cellIs" dxfId="941" priority="22" operator="between">
      <formula>0.1</formula>
      <formula>1184</formula>
    </cfRule>
  </conditionalFormatting>
  <conditionalFormatting sqref="AN12:AN35 AN11:AO34">
    <cfRule type="cellIs" dxfId="940" priority="20" operator="equal">
      <formula>0</formula>
    </cfRule>
  </conditionalFormatting>
  <conditionalFormatting sqref="AN12:AN35 AN11:AO34">
    <cfRule type="cellIs" dxfId="939" priority="19" operator="greaterThan">
      <formula>1179</formula>
    </cfRule>
  </conditionalFormatting>
  <conditionalFormatting sqref="AN12:AN35 AN11:AO34">
    <cfRule type="cellIs" dxfId="938" priority="18" operator="greaterThan">
      <formula>99</formula>
    </cfRule>
  </conditionalFormatting>
  <conditionalFormatting sqref="AN12:AN35 AN11:AO34">
    <cfRule type="cellIs" dxfId="937" priority="17" operator="greaterThan">
      <formula>0.99</formula>
    </cfRule>
  </conditionalFormatting>
  <conditionalFormatting sqref="AQ11:AQ34">
    <cfRule type="cellIs" dxfId="936" priority="16" operator="equal">
      <formula>0</formula>
    </cfRule>
  </conditionalFormatting>
  <conditionalFormatting sqref="AQ11:AQ34">
    <cfRule type="cellIs" dxfId="935" priority="15" operator="greaterThan">
      <formula>1179</formula>
    </cfRule>
  </conditionalFormatting>
  <conditionalFormatting sqref="AQ11:AQ34">
    <cfRule type="cellIs" dxfId="934" priority="14" operator="greaterThan">
      <formula>99</formula>
    </cfRule>
  </conditionalFormatting>
  <conditionalFormatting sqref="AQ11:AQ34">
    <cfRule type="cellIs" dxfId="933" priority="13" operator="greaterThan">
      <formula>0.99</formula>
    </cfRule>
  </conditionalFormatting>
  <conditionalFormatting sqref="Z11:Z34">
    <cfRule type="containsText" dxfId="932" priority="9" operator="containsText" text="N/A">
      <formula>NOT(ISERROR(SEARCH("N/A",Z11)))</formula>
    </cfRule>
    <cfRule type="cellIs" dxfId="931" priority="12" operator="equal">
      <formula>0</formula>
    </cfRule>
  </conditionalFormatting>
  <conditionalFormatting sqref="Z11:Z34">
    <cfRule type="cellIs" dxfId="930" priority="11" operator="greaterThanOrEqual">
      <formula>1185</formula>
    </cfRule>
  </conditionalFormatting>
  <conditionalFormatting sqref="Z11:Z34">
    <cfRule type="cellIs" dxfId="929" priority="10" operator="between">
      <formula>0.1</formula>
      <formula>1184</formula>
    </cfRule>
  </conditionalFormatting>
  <conditionalFormatting sqref="AJ11:AN35">
    <cfRule type="cellIs" dxfId="928" priority="8" operator="equal">
      <formula>0</formula>
    </cfRule>
  </conditionalFormatting>
  <conditionalFormatting sqref="AJ11:AN35">
    <cfRule type="cellIs" dxfId="927" priority="7" operator="greaterThan">
      <formula>1179</formula>
    </cfRule>
  </conditionalFormatting>
  <conditionalFormatting sqref="AJ11:AN35">
    <cfRule type="cellIs" dxfId="926" priority="6" operator="greaterThan">
      <formula>99</formula>
    </cfRule>
  </conditionalFormatting>
  <conditionalFormatting sqref="AJ11:AN35">
    <cfRule type="cellIs" dxfId="925" priority="5" operator="greaterThan">
      <formula>0.99</formula>
    </cfRule>
  </conditionalFormatting>
  <conditionalFormatting sqref="AP11:AP34">
    <cfRule type="cellIs" dxfId="924" priority="4" operator="equal">
      <formula>0</formula>
    </cfRule>
  </conditionalFormatting>
  <conditionalFormatting sqref="AP11:AP34">
    <cfRule type="cellIs" dxfId="923" priority="3" operator="greaterThan">
      <formula>1179</formula>
    </cfRule>
  </conditionalFormatting>
  <conditionalFormatting sqref="AP11:AP34">
    <cfRule type="cellIs" dxfId="922" priority="2" operator="greaterThan">
      <formula>99</formula>
    </cfRule>
  </conditionalFormatting>
  <conditionalFormatting sqref="AP11:AP34">
    <cfRule type="cellIs" dxfId="921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86"/>
  <sheetViews>
    <sheetView topLeftCell="A37" zoomScaleNormal="100" workbookViewId="0">
      <selection activeCell="B52" sqref="B52:B54"/>
    </sheetView>
  </sheetViews>
  <sheetFormatPr defaultRowHeight="15" x14ac:dyDescent="0.25"/>
  <cols>
    <col min="1" max="1" width="5.7109375" style="97" customWidth="1"/>
    <col min="2" max="2" width="10.28515625" style="97" customWidth="1"/>
    <col min="3" max="3" width="14" style="97" customWidth="1"/>
    <col min="4" max="7" width="9.140625" style="97"/>
    <col min="8" max="8" width="20.42578125" style="97" customWidth="1"/>
    <col min="9" max="10" width="9.140625" style="97"/>
    <col min="11" max="11" width="9" style="97" customWidth="1"/>
    <col min="12" max="14" width="9.140625" style="97" hidden="1" customWidth="1"/>
    <col min="15" max="16" width="9.28515625" style="97" bestFit="1" customWidth="1"/>
    <col min="17" max="18" width="9.140625" style="97" customWidth="1"/>
    <col min="19" max="19" width="11.5703125" style="97" bestFit="1" customWidth="1"/>
    <col min="20" max="20" width="10.5703125" style="97" bestFit="1" customWidth="1"/>
    <col min="21" max="22" width="9.28515625" style="97" bestFit="1" customWidth="1"/>
    <col min="23" max="23" width="9.140625" style="97"/>
    <col min="24" max="28" width="9.28515625" style="97" bestFit="1" customWidth="1"/>
    <col min="29" max="32" width="9.140625" style="97"/>
    <col min="33" max="33" width="10.5703125" style="97" bestFit="1" customWidth="1"/>
    <col min="34" max="35" width="9.28515625" style="97" bestFit="1" customWidth="1"/>
    <col min="36" max="44" width="9.140625" style="97"/>
    <col min="45" max="45" width="83.85546875" style="12" customWidth="1"/>
    <col min="46" max="47" width="9.140625" style="99"/>
    <col min="48" max="48" width="29.7109375" style="99" customWidth="1"/>
    <col min="49" max="49" width="22" style="99" customWidth="1"/>
    <col min="50" max="50" width="9.140625" style="99"/>
    <col min="51" max="51" width="38.5703125" style="99" bestFit="1" customWidth="1"/>
    <col min="52" max="16384" width="9.140625" style="97"/>
  </cols>
  <sheetData>
    <row r="2" spans="2:51" ht="21" x14ac:dyDescent="0.25">
      <c r="B2" s="2"/>
      <c r="C2" s="99"/>
      <c r="D2" s="99"/>
      <c r="E2" s="3"/>
      <c r="F2" s="3"/>
      <c r="G2" s="99"/>
      <c r="H2" s="4"/>
      <c r="I2" s="4"/>
      <c r="J2" s="99"/>
      <c r="K2" s="4"/>
      <c r="L2" s="4"/>
      <c r="M2" s="99"/>
      <c r="N2" s="99"/>
      <c r="O2" s="5"/>
      <c r="P2" s="6" t="s">
        <v>0</v>
      </c>
      <c r="Q2" s="6"/>
      <c r="R2" s="7"/>
      <c r="S2" s="8"/>
      <c r="T2" s="9"/>
      <c r="U2" s="9"/>
      <c r="V2" s="10"/>
      <c r="W2" s="11"/>
      <c r="X2" s="9"/>
      <c r="Y2" s="9"/>
      <c r="Z2" s="9"/>
      <c r="AA2" s="9"/>
      <c r="AB2" s="9"/>
      <c r="AC2" s="9"/>
      <c r="AD2" s="9"/>
      <c r="AE2" s="9"/>
      <c r="AM2" s="99"/>
      <c r="AN2" s="99"/>
      <c r="AO2" s="99"/>
      <c r="AP2" s="99"/>
      <c r="AQ2" s="99"/>
      <c r="AR2" s="99"/>
    </row>
    <row r="3" spans="2:51" ht="15.75" customHeight="1" x14ac:dyDescent="0.25">
      <c r="B3" s="13" t="s">
        <v>1</v>
      </c>
      <c r="C3" s="13"/>
      <c r="D3" s="13"/>
      <c r="E3" s="99"/>
      <c r="F3" s="4"/>
      <c r="G3" s="4"/>
      <c r="H3" s="99"/>
      <c r="I3" s="99"/>
      <c r="J3" s="99"/>
      <c r="K3" s="14"/>
      <c r="L3" s="15"/>
      <c r="M3" s="99"/>
      <c r="N3" s="99"/>
      <c r="O3" s="16" t="s">
        <v>2</v>
      </c>
      <c r="P3" s="216" t="s">
        <v>129</v>
      </c>
      <c r="Q3" s="217"/>
      <c r="R3" s="217"/>
      <c r="S3" s="217"/>
      <c r="T3" s="217"/>
      <c r="U3" s="218"/>
      <c r="V3" s="17"/>
      <c r="W3" s="17"/>
      <c r="X3" s="17"/>
      <c r="Y3" s="17"/>
      <c r="Z3" s="17"/>
      <c r="AH3" s="99"/>
      <c r="AI3" s="99"/>
      <c r="AJ3" s="99"/>
      <c r="AK3" s="99"/>
      <c r="AL3" s="12"/>
      <c r="AM3" s="99"/>
      <c r="AN3" s="99"/>
      <c r="AO3" s="99"/>
      <c r="AP3" s="99"/>
      <c r="AQ3" s="99"/>
      <c r="AR3" s="99"/>
      <c r="AS3" s="99"/>
    </row>
    <row r="4" spans="2:51" x14ac:dyDescent="0.25">
      <c r="B4" s="18" t="s">
        <v>3</v>
      </c>
      <c r="C4" s="18"/>
      <c r="D4" s="18"/>
      <c r="E4" s="99"/>
      <c r="F4" s="19"/>
      <c r="G4" s="99"/>
      <c r="H4" s="99"/>
      <c r="I4" s="99"/>
      <c r="J4" s="99"/>
      <c r="K4" s="99"/>
      <c r="L4" s="99"/>
      <c r="M4" s="99"/>
      <c r="N4" s="99"/>
      <c r="O4" s="16" t="s">
        <v>4</v>
      </c>
      <c r="P4" s="216" t="s">
        <v>134</v>
      </c>
      <c r="Q4" s="217"/>
      <c r="R4" s="217"/>
      <c r="S4" s="217"/>
      <c r="T4" s="217"/>
      <c r="U4" s="218"/>
      <c r="V4" s="17"/>
      <c r="W4" s="17"/>
      <c r="X4" s="17"/>
      <c r="Y4" s="17"/>
      <c r="Z4" s="17"/>
      <c r="AH4" s="99"/>
      <c r="AI4" s="99"/>
      <c r="AJ4" s="99"/>
      <c r="AK4" s="99"/>
      <c r="AL4" s="12"/>
      <c r="AM4" s="99"/>
      <c r="AN4" s="99"/>
      <c r="AO4" s="99"/>
      <c r="AP4" s="99"/>
      <c r="AQ4" s="99"/>
      <c r="AR4" s="99"/>
      <c r="AS4" s="99"/>
    </row>
    <row r="5" spans="2:51" x14ac:dyDescent="0.25">
      <c r="B5" s="99"/>
      <c r="C5" s="99"/>
      <c r="D5" s="99"/>
      <c r="E5" s="20"/>
      <c r="F5" s="20"/>
      <c r="G5" s="99"/>
      <c r="H5" s="99"/>
      <c r="I5" s="99"/>
      <c r="J5" s="99"/>
      <c r="K5" s="99"/>
      <c r="L5" s="99"/>
      <c r="M5" s="99"/>
      <c r="N5" s="99"/>
      <c r="O5" s="16" t="s">
        <v>5</v>
      </c>
      <c r="P5" s="216" t="s">
        <v>126</v>
      </c>
      <c r="Q5" s="217"/>
      <c r="R5" s="217"/>
      <c r="S5" s="217"/>
      <c r="T5" s="217"/>
      <c r="U5" s="218"/>
      <c r="V5" s="17"/>
      <c r="W5" s="17"/>
      <c r="X5" s="17"/>
      <c r="Y5" s="17"/>
      <c r="Z5" s="17"/>
      <c r="AH5" s="99"/>
      <c r="AI5" s="99"/>
      <c r="AJ5" s="99"/>
      <c r="AK5" s="99"/>
      <c r="AL5" s="12"/>
      <c r="AM5" s="99"/>
      <c r="AN5" s="99"/>
      <c r="AO5" s="99"/>
      <c r="AP5" s="99"/>
      <c r="AQ5" s="99"/>
      <c r="AR5" s="99"/>
      <c r="AS5" s="9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99"/>
      <c r="J6" s="99"/>
      <c r="K6" s="164"/>
      <c r="L6" s="222">
        <v>41686</v>
      </c>
      <c r="M6" s="223"/>
      <c r="N6" s="21"/>
      <c r="O6" s="21"/>
      <c r="P6" s="22"/>
      <c r="Q6" s="22"/>
      <c r="R6" s="22"/>
      <c r="S6" s="22"/>
      <c r="T6" s="22"/>
      <c r="U6" s="22"/>
      <c r="V6" s="22"/>
      <c r="W6" s="23"/>
      <c r="X6" s="23"/>
      <c r="Y6" s="23"/>
      <c r="Z6" s="23"/>
      <c r="AA6" s="23"/>
      <c r="AB6" s="23"/>
      <c r="AC6" s="23"/>
      <c r="AD6" s="23"/>
      <c r="AE6" s="23"/>
      <c r="AJ6" s="24"/>
      <c r="AM6" s="25"/>
      <c r="AN6" s="25"/>
      <c r="AO6" s="25"/>
      <c r="AP6" s="25"/>
      <c r="AQ6" s="25"/>
      <c r="AR6" s="25"/>
      <c r="AS6" s="26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61" t="s">
        <v>10</v>
      </c>
      <c r="I7" s="116" t="s">
        <v>11</v>
      </c>
      <c r="J7" s="116" t="s">
        <v>12</v>
      </c>
      <c r="K7" s="116" t="s">
        <v>13</v>
      </c>
      <c r="L7" s="12"/>
      <c r="M7" s="12"/>
      <c r="N7" s="12"/>
      <c r="O7" s="161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1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16" t="s">
        <v>22</v>
      </c>
      <c r="AG7" s="116" t="s">
        <v>23</v>
      </c>
      <c r="AH7" s="116" t="s">
        <v>24</v>
      </c>
      <c r="AI7" s="11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16" t="s">
        <v>28</v>
      </c>
      <c r="AS7" s="27"/>
      <c r="AT7" s="12"/>
      <c r="AU7" s="12"/>
      <c r="AV7" s="12"/>
      <c r="AW7" s="12"/>
      <c r="AX7" s="12"/>
      <c r="AY7" s="12"/>
    </row>
    <row r="8" spans="2:51" x14ac:dyDescent="0.25">
      <c r="B8" s="227">
        <v>42438</v>
      </c>
      <c r="C8" s="228"/>
      <c r="D8" s="229" t="s">
        <v>29</v>
      </c>
      <c r="E8" s="230"/>
      <c r="F8" s="230"/>
      <c r="G8" s="231"/>
      <c r="H8" s="28"/>
      <c r="I8" s="229" t="s">
        <v>29</v>
      </c>
      <c r="J8" s="230"/>
      <c r="K8" s="231"/>
      <c r="L8" s="29"/>
      <c r="M8" s="29"/>
      <c r="N8" s="29"/>
      <c r="O8" s="28" t="s">
        <v>30</v>
      </c>
      <c r="P8" s="28" t="s">
        <v>30</v>
      </c>
      <c r="Q8" s="28" t="s">
        <v>31</v>
      </c>
      <c r="R8" s="28" t="s">
        <v>31</v>
      </c>
      <c r="S8" s="28" t="s">
        <v>30</v>
      </c>
      <c r="T8" s="28" t="s">
        <v>32</v>
      </c>
      <c r="U8" s="229" t="s">
        <v>33</v>
      </c>
      <c r="V8" s="231"/>
      <c r="W8" s="30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8"/>
      <c r="AG8" s="30">
        <f>AG34-AG10</f>
        <v>27112</v>
      </c>
      <c r="AH8" s="31"/>
      <c r="AI8" s="31"/>
      <c r="AJ8" s="28" t="s">
        <v>36</v>
      </c>
      <c r="AK8" s="28" t="s">
        <v>36</v>
      </c>
      <c r="AL8" s="28" t="s">
        <v>36</v>
      </c>
      <c r="AM8" s="28" t="s">
        <v>36</v>
      </c>
      <c r="AN8" s="28" t="s">
        <v>36</v>
      </c>
      <c r="AO8" s="28" t="s">
        <v>36</v>
      </c>
      <c r="AP8" s="28" t="s">
        <v>31</v>
      </c>
      <c r="AQ8" s="28" t="s">
        <v>31</v>
      </c>
      <c r="AR8" s="28" t="s">
        <v>37</v>
      </c>
      <c r="AS8" s="27"/>
      <c r="AV8" s="32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16" t="s">
        <v>44</v>
      </c>
      <c r="M9" s="243" t="s">
        <v>45</v>
      </c>
      <c r="N9" s="33" t="s">
        <v>46</v>
      </c>
      <c r="O9" s="245" t="s">
        <v>47</v>
      </c>
      <c r="P9" s="245" t="s">
        <v>48</v>
      </c>
      <c r="Q9" s="34" t="s">
        <v>49</v>
      </c>
      <c r="R9" s="252" t="s">
        <v>50</v>
      </c>
      <c r="S9" s="253"/>
      <c r="T9" s="254"/>
      <c r="U9" s="165" t="s">
        <v>51</v>
      </c>
      <c r="V9" s="165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63" t="s">
        <v>55</v>
      </c>
      <c r="AG9" s="163" t="s">
        <v>56</v>
      </c>
      <c r="AH9" s="247" t="s">
        <v>57</v>
      </c>
      <c r="AI9" s="262" t="s">
        <v>58</v>
      </c>
      <c r="AJ9" s="165" t="s">
        <v>59</v>
      </c>
      <c r="AK9" s="165" t="s">
        <v>60</v>
      </c>
      <c r="AL9" s="165" t="s">
        <v>61</v>
      </c>
      <c r="AM9" s="165" t="s">
        <v>62</v>
      </c>
      <c r="AN9" s="165" t="s">
        <v>63</v>
      </c>
      <c r="AO9" s="165" t="s">
        <v>64</v>
      </c>
      <c r="AP9" s="165" t="s">
        <v>65</v>
      </c>
      <c r="AQ9" s="245" t="s">
        <v>66</v>
      </c>
      <c r="AR9" s="165" t="s">
        <v>67</v>
      </c>
      <c r="AS9" s="247" t="s">
        <v>68</v>
      </c>
      <c r="AV9" s="35" t="s">
        <v>69</v>
      </c>
      <c r="AW9" s="35" t="s">
        <v>70</v>
      </c>
      <c r="AY9" s="36" t="s">
        <v>71</v>
      </c>
    </row>
    <row r="10" spans="2:51" x14ac:dyDescent="0.25">
      <c r="B10" s="165" t="s">
        <v>72</v>
      </c>
      <c r="C10" s="165" t="s">
        <v>73</v>
      </c>
      <c r="D10" s="165" t="s">
        <v>74</v>
      </c>
      <c r="E10" s="165" t="s">
        <v>75</v>
      </c>
      <c r="F10" s="165" t="s">
        <v>74</v>
      </c>
      <c r="G10" s="165" t="s">
        <v>75</v>
      </c>
      <c r="H10" s="241"/>
      <c r="I10" s="165" t="s">
        <v>75</v>
      </c>
      <c r="J10" s="165" t="s">
        <v>75</v>
      </c>
      <c r="K10" s="165" t="s">
        <v>75</v>
      </c>
      <c r="L10" s="28" t="s">
        <v>29</v>
      </c>
      <c r="M10" s="244"/>
      <c r="N10" s="28" t="s">
        <v>29</v>
      </c>
      <c r="O10" s="246"/>
      <c r="P10" s="246"/>
      <c r="Q10" s="1">
        <f>'MAR 8'!Q34</f>
        <v>73501085</v>
      </c>
      <c r="R10" s="255"/>
      <c r="S10" s="256"/>
      <c r="T10" s="257"/>
      <c r="U10" s="165" t="s">
        <v>75</v>
      </c>
      <c r="V10" s="165" t="s">
        <v>75</v>
      </c>
      <c r="W10" s="258"/>
      <c r="X10" s="37" t="s">
        <v>76</v>
      </c>
      <c r="Y10" s="37" t="s">
        <v>77</v>
      </c>
      <c r="Z10" s="37" t="s">
        <v>78</v>
      </c>
      <c r="AA10" s="37" t="s">
        <v>79</v>
      </c>
      <c r="AB10" s="37" t="s">
        <v>80</v>
      </c>
      <c r="AC10" s="37" t="s">
        <v>81</v>
      </c>
      <c r="AD10" s="37" t="s">
        <v>82</v>
      </c>
      <c r="AE10" s="37" t="s">
        <v>83</v>
      </c>
      <c r="AF10" s="38"/>
      <c r="AG10" s="1">
        <f>'MAR 8'!$AG$34</f>
        <v>44662132</v>
      </c>
      <c r="AH10" s="247"/>
      <c r="AI10" s="263"/>
      <c r="AJ10" s="165" t="s">
        <v>84</v>
      </c>
      <c r="AK10" s="165" t="s">
        <v>84</v>
      </c>
      <c r="AL10" s="165" t="s">
        <v>84</v>
      </c>
      <c r="AM10" s="165" t="s">
        <v>84</v>
      </c>
      <c r="AN10" s="165" t="s">
        <v>84</v>
      </c>
      <c r="AO10" s="165" t="s">
        <v>84</v>
      </c>
      <c r="AP10" s="1">
        <f>'MAR 8'!$AP$34</f>
        <v>10401642</v>
      </c>
      <c r="AQ10" s="246"/>
      <c r="AR10" s="162" t="s">
        <v>85</v>
      </c>
      <c r="AS10" s="247"/>
      <c r="AV10" s="39" t="s">
        <v>86</v>
      </c>
      <c r="AW10" s="39" t="s">
        <v>87</v>
      </c>
      <c r="AY10" s="81" t="s">
        <v>129</v>
      </c>
    </row>
    <row r="11" spans="2:51" x14ac:dyDescent="0.25">
      <c r="B11" s="40">
        <v>2</v>
      </c>
      <c r="C11" s="40">
        <v>4.1666666666666664E-2</v>
      </c>
      <c r="D11" s="110">
        <v>13</v>
      </c>
      <c r="E11" s="41">
        <f t="shared" ref="E11:E34" si="0">D11/1.42</f>
        <v>9.1549295774647899</v>
      </c>
      <c r="F11" s="100">
        <v>66</v>
      </c>
      <c r="G11" s="41">
        <f>F11/1.42</f>
        <v>46.478873239436624</v>
      </c>
      <c r="H11" s="42" t="s">
        <v>88</v>
      </c>
      <c r="I11" s="42">
        <f>J11-(2/1.42)</f>
        <v>41.549295774647888</v>
      </c>
      <c r="J11" s="43">
        <f>(F11-5)/1.42</f>
        <v>42.95774647887324</v>
      </c>
      <c r="K11" s="42">
        <f>J11+(6/1.42)</f>
        <v>47.183098591549296</v>
      </c>
      <c r="L11" s="44">
        <v>14</v>
      </c>
      <c r="M11" s="45" t="s">
        <v>89</v>
      </c>
      <c r="N11" s="45">
        <v>11.4</v>
      </c>
      <c r="O11" s="111">
        <v>143</v>
      </c>
      <c r="P11" s="111">
        <v>99</v>
      </c>
      <c r="Q11" s="111">
        <v>73505323</v>
      </c>
      <c r="R11" s="46">
        <f>IF(ISBLANK(Q11),"-",Q11-Q10)</f>
        <v>4238</v>
      </c>
      <c r="S11" s="47">
        <f>R11*24/1000</f>
        <v>101.712</v>
      </c>
      <c r="T11" s="47">
        <f>R11/1000</f>
        <v>4.2380000000000004</v>
      </c>
      <c r="U11" s="112">
        <v>6.6</v>
      </c>
      <c r="V11" s="112">
        <f t="shared" ref="V11:V34" si="1">U11</f>
        <v>6.6</v>
      </c>
      <c r="W11" s="113" t="s">
        <v>124</v>
      </c>
      <c r="X11" s="115">
        <v>0</v>
      </c>
      <c r="Y11" s="115">
        <v>0</v>
      </c>
      <c r="Z11" s="115">
        <v>0</v>
      </c>
      <c r="AA11" s="115">
        <v>1185</v>
      </c>
      <c r="AB11" s="115">
        <v>947</v>
      </c>
      <c r="AC11" s="48" t="s">
        <v>90</v>
      </c>
      <c r="AD11" s="48" t="s">
        <v>90</v>
      </c>
      <c r="AE11" s="48" t="s">
        <v>90</v>
      </c>
      <c r="AF11" s="114" t="s">
        <v>90</v>
      </c>
      <c r="AG11" s="123">
        <v>44662860</v>
      </c>
      <c r="AH11" s="49">
        <f>IF(ISBLANK(AG11),"-",AG11-AG10)</f>
        <v>728</v>
      </c>
      <c r="AI11" s="50">
        <f>AH11/T11</f>
        <v>171.77914110429447</v>
      </c>
      <c r="AJ11" s="98">
        <v>0</v>
      </c>
      <c r="AK11" s="98">
        <v>0</v>
      </c>
      <c r="AL11" s="98">
        <v>0</v>
      </c>
      <c r="AM11" s="98">
        <v>1</v>
      </c>
      <c r="AN11" s="98">
        <v>1</v>
      </c>
      <c r="AO11" s="98">
        <v>0.47</v>
      </c>
      <c r="AP11" s="115">
        <v>10403478</v>
      </c>
      <c r="AQ11" s="115">
        <f t="shared" ref="AQ11:AQ34" si="2">AP11-AP10</f>
        <v>1836</v>
      </c>
      <c r="AR11" s="51"/>
      <c r="AS11" s="52" t="s">
        <v>113</v>
      </c>
      <c r="AV11" s="39" t="s">
        <v>88</v>
      </c>
      <c r="AW11" s="39" t="s">
        <v>91</v>
      </c>
      <c r="AY11" s="81" t="s">
        <v>128</v>
      </c>
    </row>
    <row r="12" spans="2:51" x14ac:dyDescent="0.25">
      <c r="B12" s="40">
        <v>2.0416666666666701</v>
      </c>
      <c r="C12" s="40">
        <v>8.3333333333333329E-2</v>
      </c>
      <c r="D12" s="110">
        <v>14</v>
      </c>
      <c r="E12" s="41">
        <f t="shared" si="0"/>
        <v>9.8591549295774659</v>
      </c>
      <c r="F12" s="100">
        <v>66</v>
      </c>
      <c r="G12" s="41">
        <f t="shared" ref="G12:G34" si="3">F12/1.42</f>
        <v>46.478873239436624</v>
      </c>
      <c r="H12" s="42" t="s">
        <v>88</v>
      </c>
      <c r="I12" s="42">
        <f t="shared" ref="I12:I34" si="4">J12-(2/1.42)</f>
        <v>41.549295774647888</v>
      </c>
      <c r="J12" s="43">
        <f>(F12-5)/1.42</f>
        <v>42.95774647887324</v>
      </c>
      <c r="K12" s="42">
        <f>J12+(6/1.42)</f>
        <v>47.183098591549296</v>
      </c>
      <c r="L12" s="44">
        <v>14</v>
      </c>
      <c r="M12" s="45" t="s">
        <v>89</v>
      </c>
      <c r="N12" s="45">
        <v>11.2</v>
      </c>
      <c r="O12" s="111">
        <v>134</v>
      </c>
      <c r="P12" s="111">
        <v>93</v>
      </c>
      <c r="Q12" s="111">
        <v>73509317</v>
      </c>
      <c r="R12" s="46">
        <f t="shared" ref="R12:R34" si="5">IF(ISBLANK(Q12),"-",Q12-Q11)</f>
        <v>3994</v>
      </c>
      <c r="S12" s="47">
        <f t="shared" ref="S12:S34" si="6">R12*24/1000</f>
        <v>95.855999999999995</v>
      </c>
      <c r="T12" s="47">
        <f t="shared" ref="T12:T34" si="7">R12/1000</f>
        <v>3.9940000000000002</v>
      </c>
      <c r="U12" s="112">
        <v>8.3000000000000007</v>
      </c>
      <c r="V12" s="112">
        <f t="shared" si="1"/>
        <v>8.3000000000000007</v>
      </c>
      <c r="W12" s="113" t="s">
        <v>124</v>
      </c>
      <c r="X12" s="115">
        <v>0</v>
      </c>
      <c r="Y12" s="115">
        <v>0</v>
      </c>
      <c r="Z12" s="115">
        <v>0</v>
      </c>
      <c r="AA12" s="115">
        <v>1185</v>
      </c>
      <c r="AB12" s="115">
        <v>917</v>
      </c>
      <c r="AC12" s="48" t="s">
        <v>90</v>
      </c>
      <c r="AD12" s="48" t="s">
        <v>90</v>
      </c>
      <c r="AE12" s="48" t="s">
        <v>90</v>
      </c>
      <c r="AF12" s="114" t="s">
        <v>90</v>
      </c>
      <c r="AG12" s="123">
        <v>44663548</v>
      </c>
      <c r="AH12" s="49">
        <f>IF(ISBLANK(AG12),"-",AG12-AG11)</f>
        <v>688</v>
      </c>
      <c r="AI12" s="50">
        <f t="shared" ref="AI12:AI34" si="8">AH12/T12</f>
        <v>172.25838758137206</v>
      </c>
      <c r="AJ12" s="98">
        <v>0</v>
      </c>
      <c r="AK12" s="98">
        <v>0</v>
      </c>
      <c r="AL12" s="98">
        <v>0</v>
      </c>
      <c r="AM12" s="98">
        <v>1</v>
      </c>
      <c r="AN12" s="98">
        <v>1</v>
      </c>
      <c r="AO12" s="98">
        <v>0.47</v>
      </c>
      <c r="AP12" s="115">
        <v>10405193</v>
      </c>
      <c r="AQ12" s="115">
        <f t="shared" si="2"/>
        <v>1715</v>
      </c>
      <c r="AR12" s="118">
        <v>1.05</v>
      </c>
      <c r="AS12" s="52" t="s">
        <v>113</v>
      </c>
      <c r="AV12" s="39" t="s">
        <v>92</v>
      </c>
      <c r="AW12" s="39" t="s">
        <v>93</v>
      </c>
      <c r="AY12" s="81" t="s">
        <v>126</v>
      </c>
    </row>
    <row r="13" spans="2:51" x14ac:dyDescent="0.25">
      <c r="B13" s="40">
        <v>2.0833333333333299</v>
      </c>
      <c r="C13" s="40">
        <v>0.125</v>
      </c>
      <c r="D13" s="110">
        <v>17</v>
      </c>
      <c r="E13" s="41">
        <f t="shared" si="0"/>
        <v>11.971830985915494</v>
      </c>
      <c r="F13" s="100">
        <v>66</v>
      </c>
      <c r="G13" s="41">
        <f t="shared" si="3"/>
        <v>46.478873239436624</v>
      </c>
      <c r="H13" s="42" t="s">
        <v>88</v>
      </c>
      <c r="I13" s="42">
        <f t="shared" si="4"/>
        <v>41.549295774647888</v>
      </c>
      <c r="J13" s="43">
        <f>(F13-5)/1.42</f>
        <v>42.95774647887324</v>
      </c>
      <c r="K13" s="42">
        <f>J13+(6/1.42)</f>
        <v>47.183098591549296</v>
      </c>
      <c r="L13" s="44">
        <v>14</v>
      </c>
      <c r="M13" s="45" t="s">
        <v>89</v>
      </c>
      <c r="N13" s="45">
        <v>11.2</v>
      </c>
      <c r="O13" s="111">
        <v>96</v>
      </c>
      <c r="P13" s="111">
        <v>92</v>
      </c>
      <c r="Q13" s="111">
        <v>73513311</v>
      </c>
      <c r="R13" s="46">
        <f t="shared" si="5"/>
        <v>3994</v>
      </c>
      <c r="S13" s="47">
        <f t="shared" si="6"/>
        <v>95.855999999999995</v>
      </c>
      <c r="T13" s="47">
        <f t="shared" si="7"/>
        <v>3.9940000000000002</v>
      </c>
      <c r="U13" s="112">
        <v>9.5</v>
      </c>
      <c r="V13" s="112">
        <f t="shared" si="1"/>
        <v>9.5</v>
      </c>
      <c r="W13" s="113" t="s">
        <v>124</v>
      </c>
      <c r="X13" s="115">
        <v>0</v>
      </c>
      <c r="Y13" s="115">
        <v>0</v>
      </c>
      <c r="Z13" s="115">
        <v>0</v>
      </c>
      <c r="AA13" s="115">
        <v>1185</v>
      </c>
      <c r="AB13" s="115">
        <v>896</v>
      </c>
      <c r="AC13" s="48" t="s">
        <v>90</v>
      </c>
      <c r="AD13" s="48" t="s">
        <v>90</v>
      </c>
      <c r="AE13" s="48" t="s">
        <v>90</v>
      </c>
      <c r="AF13" s="114" t="s">
        <v>90</v>
      </c>
      <c r="AG13" s="123">
        <v>44664220</v>
      </c>
      <c r="AH13" s="49">
        <f>IF(ISBLANK(AG13),"-",AG13-AG12)</f>
        <v>672</v>
      </c>
      <c r="AI13" s="50">
        <f t="shared" si="8"/>
        <v>168.25237856785176</v>
      </c>
      <c r="AJ13" s="98">
        <v>0</v>
      </c>
      <c r="AK13" s="98">
        <v>0</v>
      </c>
      <c r="AL13" s="98">
        <v>0</v>
      </c>
      <c r="AM13" s="98">
        <v>1</v>
      </c>
      <c r="AN13" s="98">
        <v>1</v>
      </c>
      <c r="AO13" s="98">
        <v>0.47</v>
      </c>
      <c r="AP13" s="115">
        <v>10406428</v>
      </c>
      <c r="AQ13" s="115">
        <f t="shared" si="2"/>
        <v>1235</v>
      </c>
      <c r="AR13" s="51"/>
      <c r="AS13" s="52" t="s">
        <v>113</v>
      </c>
      <c r="AV13" s="39" t="s">
        <v>94</v>
      </c>
      <c r="AW13" s="39" t="s">
        <v>95</v>
      </c>
      <c r="AY13" s="81" t="s">
        <v>134</v>
      </c>
    </row>
    <row r="14" spans="2:51" x14ac:dyDescent="0.25">
      <c r="B14" s="40">
        <v>2.125</v>
      </c>
      <c r="C14" s="40">
        <v>0.16666666666666699</v>
      </c>
      <c r="D14" s="110">
        <v>19</v>
      </c>
      <c r="E14" s="41">
        <f t="shared" si="0"/>
        <v>13.380281690140846</v>
      </c>
      <c r="F14" s="100">
        <v>66</v>
      </c>
      <c r="G14" s="41">
        <f t="shared" si="3"/>
        <v>46.478873239436624</v>
      </c>
      <c r="H14" s="42" t="s">
        <v>88</v>
      </c>
      <c r="I14" s="42">
        <f t="shared" si="4"/>
        <v>41.549295774647888</v>
      </c>
      <c r="J14" s="43">
        <f>(F14-5)/1.42</f>
        <v>42.95774647887324</v>
      </c>
      <c r="K14" s="42">
        <f>J14+(6/1.42)</f>
        <v>47.183098591549296</v>
      </c>
      <c r="L14" s="44">
        <v>14</v>
      </c>
      <c r="M14" s="45" t="s">
        <v>89</v>
      </c>
      <c r="N14" s="45">
        <v>12.8</v>
      </c>
      <c r="O14" s="111">
        <v>96</v>
      </c>
      <c r="P14" s="111">
        <v>98</v>
      </c>
      <c r="Q14" s="111">
        <v>73517353</v>
      </c>
      <c r="R14" s="46">
        <f t="shared" si="5"/>
        <v>4042</v>
      </c>
      <c r="S14" s="47">
        <f t="shared" si="6"/>
        <v>97.007999999999996</v>
      </c>
      <c r="T14" s="47">
        <f t="shared" si="7"/>
        <v>4.0419999999999998</v>
      </c>
      <c r="U14" s="112">
        <v>9.5</v>
      </c>
      <c r="V14" s="112">
        <f t="shared" si="1"/>
        <v>9.5</v>
      </c>
      <c r="W14" s="113" t="s">
        <v>124</v>
      </c>
      <c r="X14" s="115">
        <v>0</v>
      </c>
      <c r="Y14" s="115">
        <v>0</v>
      </c>
      <c r="Z14" s="115">
        <v>0</v>
      </c>
      <c r="AA14" s="115">
        <v>1185</v>
      </c>
      <c r="AB14" s="115">
        <v>896</v>
      </c>
      <c r="AC14" s="48" t="s">
        <v>90</v>
      </c>
      <c r="AD14" s="48" t="s">
        <v>90</v>
      </c>
      <c r="AE14" s="48" t="s">
        <v>90</v>
      </c>
      <c r="AF14" s="114" t="s">
        <v>90</v>
      </c>
      <c r="AG14" s="123">
        <v>44664880</v>
      </c>
      <c r="AH14" s="49">
        <f t="shared" ref="AH14:AH34" si="9">IF(ISBLANK(AG14),"-",AG14-AG13)</f>
        <v>660</v>
      </c>
      <c r="AI14" s="50">
        <f t="shared" si="8"/>
        <v>163.28550222662048</v>
      </c>
      <c r="AJ14" s="98">
        <v>0</v>
      </c>
      <c r="AK14" s="98">
        <v>0</v>
      </c>
      <c r="AL14" s="98">
        <v>0</v>
      </c>
      <c r="AM14" s="98">
        <v>1</v>
      </c>
      <c r="AN14" s="98">
        <v>1</v>
      </c>
      <c r="AO14" s="98">
        <v>0</v>
      </c>
      <c r="AP14" s="115">
        <v>10406428</v>
      </c>
      <c r="AQ14" s="115">
        <f t="shared" si="2"/>
        <v>0</v>
      </c>
      <c r="AR14" s="51"/>
      <c r="AS14" s="52" t="s">
        <v>113</v>
      </c>
      <c r="AT14" s="54"/>
      <c r="AV14" s="39" t="s">
        <v>96</v>
      </c>
      <c r="AW14" s="39" t="s">
        <v>97</v>
      </c>
      <c r="AY14" s="81"/>
    </row>
    <row r="15" spans="2:51" x14ac:dyDescent="0.25">
      <c r="B15" s="40">
        <v>2.1666666666666701</v>
      </c>
      <c r="C15" s="40">
        <v>0.20833333333333301</v>
      </c>
      <c r="D15" s="110">
        <v>15</v>
      </c>
      <c r="E15" s="41">
        <f t="shared" si="0"/>
        <v>10.563380281690142</v>
      </c>
      <c r="F15" s="100">
        <v>66</v>
      </c>
      <c r="G15" s="41">
        <f t="shared" si="3"/>
        <v>46.478873239436624</v>
      </c>
      <c r="H15" s="42" t="s">
        <v>88</v>
      </c>
      <c r="I15" s="42">
        <f t="shared" si="4"/>
        <v>41.549295774647888</v>
      </c>
      <c r="J15" s="43">
        <f>(F15-5)/1.42</f>
        <v>42.95774647887324</v>
      </c>
      <c r="K15" s="42">
        <f>J15+(6/1.42)</f>
        <v>47.183098591549296</v>
      </c>
      <c r="L15" s="44">
        <v>18</v>
      </c>
      <c r="M15" s="45" t="s">
        <v>89</v>
      </c>
      <c r="N15" s="45">
        <v>13.1</v>
      </c>
      <c r="O15" s="111">
        <v>112</v>
      </c>
      <c r="P15" s="111">
        <v>104</v>
      </c>
      <c r="Q15" s="111">
        <v>73521472</v>
      </c>
      <c r="R15" s="46">
        <f t="shared" si="5"/>
        <v>4119</v>
      </c>
      <c r="S15" s="47">
        <f t="shared" si="6"/>
        <v>98.855999999999995</v>
      </c>
      <c r="T15" s="47">
        <f t="shared" si="7"/>
        <v>4.1189999999999998</v>
      </c>
      <c r="U15" s="112">
        <v>9.5</v>
      </c>
      <c r="V15" s="112">
        <f t="shared" si="1"/>
        <v>9.5</v>
      </c>
      <c r="W15" s="113" t="s">
        <v>124</v>
      </c>
      <c r="X15" s="115">
        <v>0</v>
      </c>
      <c r="Y15" s="115">
        <v>0</v>
      </c>
      <c r="Z15" s="115">
        <v>0</v>
      </c>
      <c r="AA15" s="115">
        <v>1185</v>
      </c>
      <c r="AB15" s="115">
        <v>937</v>
      </c>
      <c r="AC15" s="48" t="s">
        <v>90</v>
      </c>
      <c r="AD15" s="48" t="s">
        <v>90</v>
      </c>
      <c r="AE15" s="48" t="s">
        <v>90</v>
      </c>
      <c r="AF15" s="114" t="s">
        <v>90</v>
      </c>
      <c r="AG15" s="123">
        <v>44665540</v>
      </c>
      <c r="AH15" s="49">
        <f t="shared" si="9"/>
        <v>660</v>
      </c>
      <c r="AI15" s="50">
        <f t="shared" si="8"/>
        <v>160.23306627822288</v>
      </c>
      <c r="AJ15" s="98">
        <v>0</v>
      </c>
      <c r="AK15" s="98">
        <v>0</v>
      </c>
      <c r="AL15" s="98">
        <v>0</v>
      </c>
      <c r="AM15" s="98">
        <v>1</v>
      </c>
      <c r="AN15" s="98">
        <v>1</v>
      </c>
      <c r="AO15" s="98">
        <v>0</v>
      </c>
      <c r="AP15" s="115">
        <v>10406428</v>
      </c>
      <c r="AQ15" s="115">
        <f t="shared" si="2"/>
        <v>0</v>
      </c>
      <c r="AR15" s="51"/>
      <c r="AS15" s="52" t="s">
        <v>113</v>
      </c>
      <c r="AV15" s="39" t="s">
        <v>98</v>
      </c>
      <c r="AW15" s="39" t="s">
        <v>99</v>
      </c>
      <c r="AY15" s="97"/>
    </row>
    <row r="16" spans="2:51" x14ac:dyDescent="0.25">
      <c r="B16" s="40">
        <v>2.2083333333333299</v>
      </c>
      <c r="C16" s="40">
        <v>0.25</v>
      </c>
      <c r="D16" s="110">
        <v>11</v>
      </c>
      <c r="E16" s="41">
        <f t="shared" si="0"/>
        <v>7.746478873239437</v>
      </c>
      <c r="F16" s="87">
        <v>75</v>
      </c>
      <c r="G16" s="41">
        <f t="shared" si="3"/>
        <v>52.816901408450704</v>
      </c>
      <c r="H16" s="42" t="s">
        <v>88</v>
      </c>
      <c r="I16" s="42">
        <f t="shared" si="4"/>
        <v>51.408450704225352</v>
      </c>
      <c r="J16" s="43">
        <f t="shared" ref="J16:J25" si="10">F16/1.42</f>
        <v>52.816901408450704</v>
      </c>
      <c r="K16" s="42">
        <f>J16+1.42</f>
        <v>54.236901408450706</v>
      </c>
      <c r="L16" s="44">
        <v>19</v>
      </c>
      <c r="M16" s="45" t="s">
        <v>100</v>
      </c>
      <c r="N16" s="45">
        <v>13.1</v>
      </c>
      <c r="O16" s="111">
        <v>127</v>
      </c>
      <c r="P16" s="111">
        <v>120</v>
      </c>
      <c r="Q16" s="111">
        <v>73526352</v>
      </c>
      <c r="R16" s="46">
        <f t="shared" si="5"/>
        <v>4880</v>
      </c>
      <c r="S16" s="47">
        <f t="shared" si="6"/>
        <v>117.12</v>
      </c>
      <c r="T16" s="47">
        <f t="shared" si="7"/>
        <v>4.88</v>
      </c>
      <c r="U16" s="112">
        <v>9.5</v>
      </c>
      <c r="V16" s="112">
        <f t="shared" si="1"/>
        <v>9.5</v>
      </c>
      <c r="W16" s="113" t="s">
        <v>124</v>
      </c>
      <c r="X16" s="115">
        <v>0</v>
      </c>
      <c r="Y16" s="115">
        <v>0</v>
      </c>
      <c r="Z16" s="115">
        <v>0</v>
      </c>
      <c r="AA16" s="115">
        <v>1185</v>
      </c>
      <c r="AB16" s="115">
        <v>1188</v>
      </c>
      <c r="AC16" s="48" t="s">
        <v>90</v>
      </c>
      <c r="AD16" s="48" t="s">
        <v>90</v>
      </c>
      <c r="AE16" s="48" t="s">
        <v>90</v>
      </c>
      <c r="AF16" s="114" t="s">
        <v>90</v>
      </c>
      <c r="AG16" s="123">
        <v>44666372</v>
      </c>
      <c r="AH16" s="49">
        <f t="shared" si="9"/>
        <v>832</v>
      </c>
      <c r="AI16" s="50">
        <f t="shared" si="8"/>
        <v>170.49180327868854</v>
      </c>
      <c r="AJ16" s="98">
        <v>0</v>
      </c>
      <c r="AK16" s="98">
        <v>0</v>
      </c>
      <c r="AL16" s="98">
        <v>0</v>
      </c>
      <c r="AM16" s="98">
        <v>1</v>
      </c>
      <c r="AN16" s="98">
        <v>1</v>
      </c>
      <c r="AO16" s="98">
        <v>0</v>
      </c>
      <c r="AP16" s="115">
        <v>10406428</v>
      </c>
      <c r="AQ16" s="115">
        <f t="shared" si="2"/>
        <v>0</v>
      </c>
      <c r="AR16" s="53">
        <v>1.1499999999999999</v>
      </c>
      <c r="AS16" s="52" t="s">
        <v>101</v>
      </c>
      <c r="AV16" s="39" t="s">
        <v>102</v>
      </c>
      <c r="AW16" s="39" t="s">
        <v>103</v>
      </c>
      <c r="AY16" s="97"/>
    </row>
    <row r="17" spans="1:51" x14ac:dyDescent="0.25">
      <c r="B17" s="40">
        <v>2.25</v>
      </c>
      <c r="C17" s="40">
        <v>0.29166666666666702</v>
      </c>
      <c r="D17" s="110">
        <v>6</v>
      </c>
      <c r="E17" s="41">
        <f t="shared" si="0"/>
        <v>4.2253521126760569</v>
      </c>
      <c r="F17" s="87">
        <v>83</v>
      </c>
      <c r="G17" s="41">
        <f t="shared" si="3"/>
        <v>58.450704225352112</v>
      </c>
      <c r="H17" s="42" t="s">
        <v>88</v>
      </c>
      <c r="I17" s="42">
        <f t="shared" si="4"/>
        <v>57.04225352112676</v>
      </c>
      <c r="J17" s="43">
        <f t="shared" si="10"/>
        <v>58.450704225352112</v>
      </c>
      <c r="K17" s="42">
        <f t="shared" ref="K17:K22" si="11">J17+1.42</f>
        <v>59.870704225352114</v>
      </c>
      <c r="L17" s="44">
        <v>19</v>
      </c>
      <c r="M17" s="45" t="s">
        <v>100</v>
      </c>
      <c r="N17" s="45">
        <v>16.7</v>
      </c>
      <c r="O17" s="111">
        <v>141</v>
      </c>
      <c r="P17" s="111">
        <v>144</v>
      </c>
      <c r="Q17" s="111">
        <v>73532325</v>
      </c>
      <c r="R17" s="46">
        <f t="shared" si="5"/>
        <v>5973</v>
      </c>
      <c r="S17" s="47">
        <f t="shared" si="6"/>
        <v>143.352</v>
      </c>
      <c r="T17" s="47">
        <f t="shared" si="7"/>
        <v>5.9729999999999999</v>
      </c>
      <c r="U17" s="112">
        <v>9.1</v>
      </c>
      <c r="V17" s="112">
        <f t="shared" si="1"/>
        <v>9.1</v>
      </c>
      <c r="W17" s="113" t="s">
        <v>130</v>
      </c>
      <c r="X17" s="115">
        <v>1028</v>
      </c>
      <c r="Y17" s="115">
        <v>0</v>
      </c>
      <c r="Z17" s="115">
        <v>1187</v>
      </c>
      <c r="AA17" s="115">
        <v>1185</v>
      </c>
      <c r="AB17" s="115">
        <v>1186</v>
      </c>
      <c r="AC17" s="48" t="s">
        <v>90</v>
      </c>
      <c r="AD17" s="48" t="s">
        <v>90</v>
      </c>
      <c r="AE17" s="48" t="s">
        <v>90</v>
      </c>
      <c r="AF17" s="114" t="s">
        <v>90</v>
      </c>
      <c r="AG17" s="123">
        <v>44667700</v>
      </c>
      <c r="AH17" s="49">
        <f t="shared" si="9"/>
        <v>1328</v>
      </c>
      <c r="AI17" s="50">
        <f t="shared" si="8"/>
        <v>222.33383559350412</v>
      </c>
      <c r="AJ17" s="98">
        <v>1</v>
      </c>
      <c r="AK17" s="98">
        <v>0</v>
      </c>
      <c r="AL17" s="98">
        <v>1</v>
      </c>
      <c r="AM17" s="98">
        <v>1</v>
      </c>
      <c r="AN17" s="98">
        <v>1</v>
      </c>
      <c r="AO17" s="98">
        <v>0</v>
      </c>
      <c r="AP17" s="115">
        <v>10406428</v>
      </c>
      <c r="AQ17" s="115">
        <f t="shared" si="2"/>
        <v>0</v>
      </c>
      <c r="AR17" s="51"/>
      <c r="AS17" s="52" t="s">
        <v>101</v>
      </c>
      <c r="AT17" s="54"/>
      <c r="AV17" s="39" t="s">
        <v>104</v>
      </c>
      <c r="AW17" s="39" t="s">
        <v>105</v>
      </c>
      <c r="AY17" s="101"/>
    </row>
    <row r="18" spans="1:51" x14ac:dyDescent="0.25">
      <c r="B18" s="40">
        <v>2.2916666666666701</v>
      </c>
      <c r="C18" s="40">
        <v>0.33333333333333298</v>
      </c>
      <c r="D18" s="110">
        <v>6</v>
      </c>
      <c r="E18" s="41">
        <f t="shared" si="0"/>
        <v>4.2253521126760569</v>
      </c>
      <c r="F18" s="87">
        <v>83</v>
      </c>
      <c r="G18" s="41">
        <f t="shared" si="3"/>
        <v>58.450704225352112</v>
      </c>
      <c r="H18" s="42" t="s">
        <v>88</v>
      </c>
      <c r="I18" s="42">
        <f t="shared" si="4"/>
        <v>57.04225352112676</v>
      </c>
      <c r="J18" s="43">
        <f t="shared" si="10"/>
        <v>58.450704225352112</v>
      </c>
      <c r="K18" s="42">
        <f t="shared" si="11"/>
        <v>59.870704225352114</v>
      </c>
      <c r="L18" s="44">
        <v>19</v>
      </c>
      <c r="M18" s="45" t="s">
        <v>100</v>
      </c>
      <c r="N18" s="45">
        <v>17.3</v>
      </c>
      <c r="O18" s="111">
        <v>135</v>
      </c>
      <c r="P18" s="111">
        <v>147</v>
      </c>
      <c r="Q18" s="111">
        <v>73538479</v>
      </c>
      <c r="R18" s="46">
        <f t="shared" si="5"/>
        <v>6154</v>
      </c>
      <c r="S18" s="47">
        <f t="shared" si="6"/>
        <v>147.696</v>
      </c>
      <c r="T18" s="47">
        <f t="shared" si="7"/>
        <v>6.1539999999999999</v>
      </c>
      <c r="U18" s="112">
        <v>8.5</v>
      </c>
      <c r="V18" s="112">
        <f t="shared" si="1"/>
        <v>8.5</v>
      </c>
      <c r="W18" s="113" t="s">
        <v>130</v>
      </c>
      <c r="X18" s="115">
        <v>1047</v>
      </c>
      <c r="Y18" s="115">
        <v>0</v>
      </c>
      <c r="Z18" s="115">
        <v>1187</v>
      </c>
      <c r="AA18" s="115">
        <v>1185</v>
      </c>
      <c r="AB18" s="115">
        <v>1187</v>
      </c>
      <c r="AC18" s="48" t="s">
        <v>90</v>
      </c>
      <c r="AD18" s="48" t="s">
        <v>90</v>
      </c>
      <c r="AE18" s="48" t="s">
        <v>90</v>
      </c>
      <c r="AF18" s="114" t="s">
        <v>90</v>
      </c>
      <c r="AG18" s="123">
        <v>44669068</v>
      </c>
      <c r="AH18" s="49">
        <f t="shared" si="9"/>
        <v>1368</v>
      </c>
      <c r="AI18" s="50">
        <f t="shared" si="8"/>
        <v>222.29444263893404</v>
      </c>
      <c r="AJ18" s="98">
        <v>1</v>
      </c>
      <c r="AK18" s="98">
        <v>0</v>
      </c>
      <c r="AL18" s="98">
        <v>1</v>
      </c>
      <c r="AM18" s="98">
        <v>1</v>
      </c>
      <c r="AN18" s="98">
        <v>1</v>
      </c>
      <c r="AO18" s="98">
        <v>0</v>
      </c>
      <c r="AP18" s="115">
        <v>10406428</v>
      </c>
      <c r="AQ18" s="115">
        <f t="shared" si="2"/>
        <v>0</v>
      </c>
      <c r="AR18" s="51"/>
      <c r="AS18" s="52" t="s">
        <v>101</v>
      </c>
      <c r="AV18" s="39" t="s">
        <v>106</v>
      </c>
      <c r="AW18" s="39" t="s">
        <v>107</v>
      </c>
      <c r="AY18" s="101"/>
    </row>
    <row r="19" spans="1:51" x14ac:dyDescent="0.25">
      <c r="B19" s="40">
        <v>2.3333333333333299</v>
      </c>
      <c r="C19" s="40">
        <v>0.375</v>
      </c>
      <c r="D19" s="110">
        <v>6</v>
      </c>
      <c r="E19" s="41">
        <f t="shared" si="0"/>
        <v>4.2253521126760569</v>
      </c>
      <c r="F19" s="87">
        <v>83</v>
      </c>
      <c r="G19" s="41">
        <f t="shared" si="3"/>
        <v>58.450704225352112</v>
      </c>
      <c r="H19" s="42" t="s">
        <v>88</v>
      </c>
      <c r="I19" s="42">
        <f t="shared" si="4"/>
        <v>57.04225352112676</v>
      </c>
      <c r="J19" s="43">
        <f t="shared" si="10"/>
        <v>58.450704225352112</v>
      </c>
      <c r="K19" s="42">
        <f t="shared" si="11"/>
        <v>59.870704225352114</v>
      </c>
      <c r="L19" s="44">
        <v>19</v>
      </c>
      <c r="M19" s="45" t="s">
        <v>100</v>
      </c>
      <c r="N19" s="45">
        <v>18.399999999999999</v>
      </c>
      <c r="O19" s="111">
        <v>137</v>
      </c>
      <c r="P19" s="111">
        <v>155</v>
      </c>
      <c r="Q19" s="111">
        <v>73544735</v>
      </c>
      <c r="R19" s="46">
        <f t="shared" si="5"/>
        <v>6256</v>
      </c>
      <c r="S19" s="47">
        <f t="shared" si="6"/>
        <v>150.14400000000001</v>
      </c>
      <c r="T19" s="47">
        <f t="shared" si="7"/>
        <v>6.2560000000000002</v>
      </c>
      <c r="U19" s="112">
        <v>7.9</v>
      </c>
      <c r="V19" s="112">
        <f t="shared" si="1"/>
        <v>7.9</v>
      </c>
      <c r="W19" s="113" t="s">
        <v>130</v>
      </c>
      <c r="X19" s="115">
        <v>1047</v>
      </c>
      <c r="Y19" s="115">
        <v>0</v>
      </c>
      <c r="Z19" s="115">
        <v>1188</v>
      </c>
      <c r="AA19" s="115">
        <v>1185</v>
      </c>
      <c r="AB19" s="115">
        <v>1187</v>
      </c>
      <c r="AC19" s="48" t="s">
        <v>90</v>
      </c>
      <c r="AD19" s="48" t="s">
        <v>90</v>
      </c>
      <c r="AE19" s="48" t="s">
        <v>90</v>
      </c>
      <c r="AF19" s="114" t="s">
        <v>90</v>
      </c>
      <c r="AG19" s="123">
        <v>44670468</v>
      </c>
      <c r="AH19" s="49">
        <f t="shared" si="9"/>
        <v>1400</v>
      </c>
      <c r="AI19" s="50">
        <f t="shared" si="8"/>
        <v>223.78516624040921</v>
      </c>
      <c r="AJ19" s="98">
        <v>1</v>
      </c>
      <c r="AK19" s="98">
        <v>0</v>
      </c>
      <c r="AL19" s="98">
        <v>1</v>
      </c>
      <c r="AM19" s="98">
        <v>1</v>
      </c>
      <c r="AN19" s="98">
        <v>1</v>
      </c>
      <c r="AO19" s="98">
        <v>0</v>
      </c>
      <c r="AP19" s="115">
        <v>10406428</v>
      </c>
      <c r="AQ19" s="115">
        <f t="shared" si="2"/>
        <v>0</v>
      </c>
      <c r="AR19" s="51"/>
      <c r="AS19" s="52" t="s">
        <v>101</v>
      </c>
      <c r="AV19" s="39" t="s">
        <v>108</v>
      </c>
      <c r="AW19" s="39" t="s">
        <v>109</v>
      </c>
      <c r="AY19" s="101"/>
    </row>
    <row r="20" spans="1:51" x14ac:dyDescent="0.25">
      <c r="B20" s="40">
        <v>2.375</v>
      </c>
      <c r="C20" s="40">
        <v>0.41666666666666669</v>
      </c>
      <c r="D20" s="110">
        <v>6</v>
      </c>
      <c r="E20" s="41">
        <f t="shared" si="0"/>
        <v>4.2253521126760569</v>
      </c>
      <c r="F20" s="87">
        <v>83</v>
      </c>
      <c r="G20" s="41">
        <f t="shared" si="3"/>
        <v>58.450704225352112</v>
      </c>
      <c r="H20" s="42" t="s">
        <v>88</v>
      </c>
      <c r="I20" s="42">
        <f t="shared" si="4"/>
        <v>57.04225352112676</v>
      </c>
      <c r="J20" s="43">
        <f t="shared" si="10"/>
        <v>58.450704225352112</v>
      </c>
      <c r="K20" s="42">
        <f t="shared" si="11"/>
        <v>59.870704225352114</v>
      </c>
      <c r="L20" s="44">
        <v>19</v>
      </c>
      <c r="M20" s="45" t="s">
        <v>100</v>
      </c>
      <c r="N20" s="45">
        <v>17.7</v>
      </c>
      <c r="O20" s="111">
        <v>138</v>
      </c>
      <c r="P20" s="111">
        <v>149</v>
      </c>
      <c r="Q20" s="111">
        <v>73550967</v>
      </c>
      <c r="R20" s="46">
        <f t="shared" si="5"/>
        <v>6232</v>
      </c>
      <c r="S20" s="47">
        <f t="shared" si="6"/>
        <v>149.56800000000001</v>
      </c>
      <c r="T20" s="47">
        <f t="shared" si="7"/>
        <v>6.2320000000000002</v>
      </c>
      <c r="U20" s="112">
        <v>7.3</v>
      </c>
      <c r="V20" s="112">
        <f t="shared" si="1"/>
        <v>7.3</v>
      </c>
      <c r="W20" s="113" t="s">
        <v>130</v>
      </c>
      <c r="X20" s="115">
        <v>1046</v>
      </c>
      <c r="Y20" s="115">
        <v>0</v>
      </c>
      <c r="Z20" s="115">
        <v>1187</v>
      </c>
      <c r="AA20" s="115">
        <v>1185</v>
      </c>
      <c r="AB20" s="115">
        <v>1187</v>
      </c>
      <c r="AC20" s="48" t="s">
        <v>90</v>
      </c>
      <c r="AD20" s="48" t="s">
        <v>90</v>
      </c>
      <c r="AE20" s="48" t="s">
        <v>90</v>
      </c>
      <c r="AF20" s="114" t="s">
        <v>90</v>
      </c>
      <c r="AG20" s="123">
        <v>44671860</v>
      </c>
      <c r="AH20" s="49">
        <f t="shared" si="9"/>
        <v>1392</v>
      </c>
      <c r="AI20" s="50">
        <f t="shared" si="8"/>
        <v>223.3632862644416</v>
      </c>
      <c r="AJ20" s="98">
        <v>1</v>
      </c>
      <c r="AK20" s="98">
        <v>0</v>
      </c>
      <c r="AL20" s="98">
        <v>1</v>
      </c>
      <c r="AM20" s="98">
        <v>1</v>
      </c>
      <c r="AN20" s="98">
        <v>1</v>
      </c>
      <c r="AO20" s="98">
        <v>0</v>
      </c>
      <c r="AP20" s="115">
        <v>10406428</v>
      </c>
      <c r="AQ20" s="115">
        <f t="shared" si="2"/>
        <v>0</v>
      </c>
      <c r="AR20" s="53">
        <v>1.1299999999999999</v>
      </c>
      <c r="AS20" s="52" t="s">
        <v>136</v>
      </c>
      <c r="AY20" s="101"/>
    </row>
    <row r="21" spans="1:51" x14ac:dyDescent="0.25">
      <c r="B21" s="40">
        <v>2.4166666666666701</v>
      </c>
      <c r="C21" s="40">
        <v>0.45833333333333298</v>
      </c>
      <c r="D21" s="110">
        <v>7</v>
      </c>
      <c r="E21" s="41">
        <f t="shared" si="0"/>
        <v>4.9295774647887329</v>
      </c>
      <c r="F21" s="87">
        <v>83</v>
      </c>
      <c r="G21" s="41">
        <f t="shared" si="3"/>
        <v>58.450704225352112</v>
      </c>
      <c r="H21" s="42" t="s">
        <v>88</v>
      </c>
      <c r="I21" s="42">
        <f t="shared" si="4"/>
        <v>57.04225352112676</v>
      </c>
      <c r="J21" s="43">
        <f t="shared" si="10"/>
        <v>58.450704225352112</v>
      </c>
      <c r="K21" s="42">
        <f t="shared" si="11"/>
        <v>59.870704225352114</v>
      </c>
      <c r="L21" s="44">
        <v>19</v>
      </c>
      <c r="M21" s="45" t="s">
        <v>100</v>
      </c>
      <c r="N21" s="45">
        <v>17.7</v>
      </c>
      <c r="O21" s="111">
        <v>138</v>
      </c>
      <c r="P21" s="111">
        <v>145</v>
      </c>
      <c r="Q21" s="111">
        <v>73557125</v>
      </c>
      <c r="R21" s="46">
        <f t="shared" si="5"/>
        <v>6158</v>
      </c>
      <c r="S21" s="47">
        <f t="shared" si="6"/>
        <v>147.792</v>
      </c>
      <c r="T21" s="47">
        <f t="shared" si="7"/>
        <v>6.1580000000000004</v>
      </c>
      <c r="U21" s="112">
        <v>6.7</v>
      </c>
      <c r="V21" s="112">
        <f t="shared" si="1"/>
        <v>6.7</v>
      </c>
      <c r="W21" s="113" t="s">
        <v>130</v>
      </c>
      <c r="X21" s="115">
        <v>1047</v>
      </c>
      <c r="Y21" s="115">
        <v>0</v>
      </c>
      <c r="Z21" s="115">
        <v>1187</v>
      </c>
      <c r="AA21" s="115">
        <v>1185</v>
      </c>
      <c r="AB21" s="115">
        <v>1188</v>
      </c>
      <c r="AC21" s="48" t="s">
        <v>90</v>
      </c>
      <c r="AD21" s="48" t="s">
        <v>90</v>
      </c>
      <c r="AE21" s="48" t="s">
        <v>90</v>
      </c>
      <c r="AF21" s="114" t="s">
        <v>90</v>
      </c>
      <c r="AG21" s="123">
        <v>44673236</v>
      </c>
      <c r="AH21" s="49">
        <f t="shared" si="9"/>
        <v>1376</v>
      </c>
      <c r="AI21" s="50">
        <f t="shared" si="8"/>
        <v>223.44917180902888</v>
      </c>
      <c r="AJ21" s="98">
        <v>1</v>
      </c>
      <c r="AK21" s="98">
        <v>0</v>
      </c>
      <c r="AL21" s="98">
        <v>1</v>
      </c>
      <c r="AM21" s="98">
        <v>1</v>
      </c>
      <c r="AN21" s="98">
        <v>1</v>
      </c>
      <c r="AO21" s="98">
        <v>0</v>
      </c>
      <c r="AP21" s="115">
        <v>10406428</v>
      </c>
      <c r="AQ21" s="115">
        <f t="shared" si="2"/>
        <v>0</v>
      </c>
      <c r="AR21" s="51"/>
      <c r="AS21" s="52" t="s">
        <v>101</v>
      </c>
      <c r="AY21" s="101"/>
    </row>
    <row r="22" spans="1:51" x14ac:dyDescent="0.25">
      <c r="B22" s="40">
        <v>2.4583333333333299</v>
      </c>
      <c r="C22" s="40">
        <v>0.5</v>
      </c>
      <c r="D22" s="110">
        <v>7</v>
      </c>
      <c r="E22" s="41">
        <f t="shared" si="0"/>
        <v>4.9295774647887329</v>
      </c>
      <c r="F22" s="87">
        <v>83</v>
      </c>
      <c r="G22" s="41">
        <f t="shared" si="3"/>
        <v>58.450704225352112</v>
      </c>
      <c r="H22" s="42" t="s">
        <v>88</v>
      </c>
      <c r="I22" s="42">
        <f t="shared" si="4"/>
        <v>57.04225352112676</v>
      </c>
      <c r="J22" s="43">
        <f t="shared" si="10"/>
        <v>58.450704225352112</v>
      </c>
      <c r="K22" s="42">
        <f t="shared" si="11"/>
        <v>59.870704225352114</v>
      </c>
      <c r="L22" s="44">
        <v>19</v>
      </c>
      <c r="M22" s="45" t="s">
        <v>100</v>
      </c>
      <c r="N22" s="45">
        <v>17.3</v>
      </c>
      <c r="O22" s="111">
        <v>137</v>
      </c>
      <c r="P22" s="111">
        <v>144</v>
      </c>
      <c r="Q22" s="111">
        <v>73563157</v>
      </c>
      <c r="R22" s="46">
        <f t="shared" si="5"/>
        <v>6032</v>
      </c>
      <c r="S22" s="47">
        <f t="shared" si="6"/>
        <v>144.768</v>
      </c>
      <c r="T22" s="47">
        <f t="shared" si="7"/>
        <v>6.032</v>
      </c>
      <c r="U22" s="112">
        <v>6.3</v>
      </c>
      <c r="V22" s="112">
        <f t="shared" si="1"/>
        <v>6.3</v>
      </c>
      <c r="W22" s="113" t="s">
        <v>130</v>
      </c>
      <c r="X22" s="115">
        <v>1047</v>
      </c>
      <c r="Y22" s="115">
        <v>0</v>
      </c>
      <c r="Z22" s="115">
        <v>1187</v>
      </c>
      <c r="AA22" s="115">
        <v>1185</v>
      </c>
      <c r="AB22" s="115">
        <v>1188</v>
      </c>
      <c r="AC22" s="48" t="s">
        <v>90</v>
      </c>
      <c r="AD22" s="48" t="s">
        <v>90</v>
      </c>
      <c r="AE22" s="48" t="s">
        <v>90</v>
      </c>
      <c r="AF22" s="114" t="s">
        <v>90</v>
      </c>
      <c r="AG22" s="123">
        <v>44674596</v>
      </c>
      <c r="AH22" s="49">
        <f t="shared" si="9"/>
        <v>1360</v>
      </c>
      <c r="AI22" s="50">
        <f t="shared" si="8"/>
        <v>225.46419098143235</v>
      </c>
      <c r="AJ22" s="98">
        <v>1</v>
      </c>
      <c r="AK22" s="98">
        <v>0</v>
      </c>
      <c r="AL22" s="98">
        <v>1</v>
      </c>
      <c r="AM22" s="98">
        <v>1</v>
      </c>
      <c r="AN22" s="98">
        <v>1</v>
      </c>
      <c r="AO22" s="98">
        <v>0</v>
      </c>
      <c r="AP22" s="115">
        <v>10406428</v>
      </c>
      <c r="AQ22" s="115">
        <f t="shared" si="2"/>
        <v>0</v>
      </c>
      <c r="AR22" s="51"/>
      <c r="AS22" s="52" t="s">
        <v>101</v>
      </c>
      <c r="AV22" s="55" t="s">
        <v>110</v>
      </c>
      <c r="AY22" s="101"/>
    </row>
    <row r="23" spans="1:51" x14ac:dyDescent="0.25">
      <c r="A23" s="97" t="s">
        <v>125</v>
      </c>
      <c r="B23" s="40">
        <v>2.5</v>
      </c>
      <c r="C23" s="40">
        <v>0.54166666666666696</v>
      </c>
      <c r="D23" s="110">
        <v>6</v>
      </c>
      <c r="E23" s="41">
        <f t="shared" si="0"/>
        <v>4.2253521126760569</v>
      </c>
      <c r="F23" s="100">
        <v>81</v>
      </c>
      <c r="G23" s="41">
        <f t="shared" si="3"/>
        <v>57.04225352112676</v>
      </c>
      <c r="H23" s="42" t="s">
        <v>88</v>
      </c>
      <c r="I23" s="42">
        <f t="shared" si="4"/>
        <v>55.633802816901408</v>
      </c>
      <c r="J23" s="43">
        <f t="shared" si="10"/>
        <v>57.04225352112676</v>
      </c>
      <c r="K23" s="42">
        <f>J23+(6/1.42)</f>
        <v>61.267605633802816</v>
      </c>
      <c r="L23" s="44">
        <v>19</v>
      </c>
      <c r="M23" s="45" t="s">
        <v>100</v>
      </c>
      <c r="N23" s="45">
        <v>17.5</v>
      </c>
      <c r="O23" s="111">
        <v>127</v>
      </c>
      <c r="P23" s="111">
        <v>132</v>
      </c>
      <c r="Q23" s="111">
        <v>73569109</v>
      </c>
      <c r="R23" s="46">
        <f t="shared" si="5"/>
        <v>5952</v>
      </c>
      <c r="S23" s="47">
        <f t="shared" si="6"/>
        <v>142.84800000000001</v>
      </c>
      <c r="T23" s="47">
        <f t="shared" si="7"/>
        <v>5.952</v>
      </c>
      <c r="U23" s="112">
        <v>5.8</v>
      </c>
      <c r="V23" s="112">
        <f t="shared" si="1"/>
        <v>5.8</v>
      </c>
      <c r="W23" s="113" t="s">
        <v>130</v>
      </c>
      <c r="X23" s="115">
        <v>1046</v>
      </c>
      <c r="Y23" s="115">
        <v>0</v>
      </c>
      <c r="Z23" s="115">
        <v>1187</v>
      </c>
      <c r="AA23" s="115">
        <v>1185</v>
      </c>
      <c r="AB23" s="115">
        <v>1187</v>
      </c>
      <c r="AC23" s="48" t="s">
        <v>90</v>
      </c>
      <c r="AD23" s="48" t="s">
        <v>90</v>
      </c>
      <c r="AE23" s="48" t="s">
        <v>90</v>
      </c>
      <c r="AF23" s="114" t="s">
        <v>90</v>
      </c>
      <c r="AG23" s="123">
        <v>44675980</v>
      </c>
      <c r="AH23" s="49">
        <f t="shared" si="9"/>
        <v>1384</v>
      </c>
      <c r="AI23" s="50">
        <f t="shared" si="8"/>
        <v>232.52688172043011</v>
      </c>
      <c r="AJ23" s="98">
        <v>1</v>
      </c>
      <c r="AK23" s="98">
        <v>0</v>
      </c>
      <c r="AL23" s="98">
        <v>1</v>
      </c>
      <c r="AM23" s="98">
        <v>1</v>
      </c>
      <c r="AN23" s="98">
        <v>1</v>
      </c>
      <c r="AO23" s="98">
        <v>0</v>
      </c>
      <c r="AP23" s="115">
        <v>10406428</v>
      </c>
      <c r="AQ23" s="115">
        <f t="shared" si="2"/>
        <v>0</v>
      </c>
      <c r="AR23" s="51"/>
      <c r="AS23" s="52" t="s">
        <v>113</v>
      </c>
      <c r="AT23" s="54"/>
      <c r="AV23" s="56" t="s">
        <v>111</v>
      </c>
      <c r="AW23" s="57" t="s">
        <v>112</v>
      </c>
      <c r="AY23" s="101"/>
    </row>
    <row r="24" spans="1:51" x14ac:dyDescent="0.25">
      <c r="B24" s="40">
        <v>2.5416666666666701</v>
      </c>
      <c r="C24" s="40">
        <v>0.58333333333333404</v>
      </c>
      <c r="D24" s="110">
        <v>5</v>
      </c>
      <c r="E24" s="41">
        <f t="shared" si="0"/>
        <v>3.5211267605633805</v>
      </c>
      <c r="F24" s="100">
        <v>81</v>
      </c>
      <c r="G24" s="41">
        <f t="shared" si="3"/>
        <v>57.04225352112676</v>
      </c>
      <c r="H24" s="42" t="s">
        <v>88</v>
      </c>
      <c r="I24" s="42">
        <f t="shared" si="4"/>
        <v>55.633802816901408</v>
      </c>
      <c r="J24" s="43">
        <f t="shared" si="10"/>
        <v>57.04225352112676</v>
      </c>
      <c r="K24" s="42">
        <f t="shared" ref="K24:K34" si="12">J24+(6/1.42)</f>
        <v>61.267605633802816</v>
      </c>
      <c r="L24" s="44">
        <v>18</v>
      </c>
      <c r="M24" s="45" t="s">
        <v>100</v>
      </c>
      <c r="N24" s="45">
        <v>17.3</v>
      </c>
      <c r="O24" s="111">
        <v>135</v>
      </c>
      <c r="P24" s="111">
        <v>137</v>
      </c>
      <c r="Q24" s="111">
        <v>73574841</v>
      </c>
      <c r="R24" s="46">
        <f t="shared" si="5"/>
        <v>5732</v>
      </c>
      <c r="S24" s="47">
        <f t="shared" si="6"/>
        <v>137.56800000000001</v>
      </c>
      <c r="T24" s="47">
        <f t="shared" si="7"/>
        <v>5.7320000000000002</v>
      </c>
      <c r="U24" s="112">
        <v>5.4</v>
      </c>
      <c r="V24" s="112">
        <f t="shared" si="1"/>
        <v>5.4</v>
      </c>
      <c r="W24" s="113" t="s">
        <v>130</v>
      </c>
      <c r="X24" s="115">
        <v>1016</v>
      </c>
      <c r="Y24" s="115">
        <v>0</v>
      </c>
      <c r="Z24" s="115">
        <v>1187</v>
      </c>
      <c r="AA24" s="115">
        <v>1185</v>
      </c>
      <c r="AB24" s="115">
        <v>1187</v>
      </c>
      <c r="AC24" s="48" t="s">
        <v>90</v>
      </c>
      <c r="AD24" s="48" t="s">
        <v>90</v>
      </c>
      <c r="AE24" s="48" t="s">
        <v>90</v>
      </c>
      <c r="AF24" s="114" t="s">
        <v>90</v>
      </c>
      <c r="AG24" s="123">
        <v>44677304</v>
      </c>
      <c r="AH24" s="49">
        <f>IF(ISBLANK(AG24),"-",AG24-AG23)</f>
        <v>1324</v>
      </c>
      <c r="AI24" s="50">
        <f t="shared" si="8"/>
        <v>230.98394975575715</v>
      </c>
      <c r="AJ24" s="98">
        <v>1</v>
      </c>
      <c r="AK24" s="98">
        <v>0</v>
      </c>
      <c r="AL24" s="98">
        <v>1</v>
      </c>
      <c r="AM24" s="98">
        <v>1</v>
      </c>
      <c r="AN24" s="98">
        <v>1</v>
      </c>
      <c r="AO24" s="98">
        <v>0</v>
      </c>
      <c r="AP24" s="115">
        <v>10406428</v>
      </c>
      <c r="AQ24" s="115">
        <f t="shared" si="2"/>
        <v>0</v>
      </c>
      <c r="AR24" s="53">
        <v>1.17</v>
      </c>
      <c r="AS24" s="52" t="s">
        <v>113</v>
      </c>
      <c r="AV24" s="58" t="s">
        <v>29</v>
      </c>
      <c r="AW24" s="58">
        <v>14.7</v>
      </c>
      <c r="AY24" s="101"/>
    </row>
    <row r="25" spans="1:51" x14ac:dyDescent="0.25">
      <c r="B25" s="40">
        <v>2.5833333333333299</v>
      </c>
      <c r="C25" s="40">
        <v>0.625</v>
      </c>
      <c r="D25" s="110">
        <v>5</v>
      </c>
      <c r="E25" s="41">
        <f t="shared" si="0"/>
        <v>3.5211267605633805</v>
      </c>
      <c r="F25" s="100">
        <v>81</v>
      </c>
      <c r="G25" s="41">
        <f t="shared" si="3"/>
        <v>57.04225352112676</v>
      </c>
      <c r="H25" s="42" t="s">
        <v>88</v>
      </c>
      <c r="I25" s="42">
        <f t="shared" si="4"/>
        <v>55.633802816901408</v>
      </c>
      <c r="J25" s="43">
        <f t="shared" si="10"/>
        <v>57.04225352112676</v>
      </c>
      <c r="K25" s="42">
        <f t="shared" si="12"/>
        <v>61.267605633802816</v>
      </c>
      <c r="L25" s="44">
        <v>18</v>
      </c>
      <c r="M25" s="45" t="s">
        <v>100</v>
      </c>
      <c r="N25" s="45">
        <v>16.899999999999999</v>
      </c>
      <c r="O25" s="111">
        <v>135</v>
      </c>
      <c r="P25" s="111">
        <v>135</v>
      </c>
      <c r="Q25" s="111">
        <v>73580666</v>
      </c>
      <c r="R25" s="46">
        <f t="shared" si="5"/>
        <v>5825</v>
      </c>
      <c r="S25" s="47">
        <f t="shared" si="6"/>
        <v>139.80000000000001</v>
      </c>
      <c r="T25" s="47">
        <f t="shared" si="7"/>
        <v>5.8250000000000002</v>
      </c>
      <c r="U25" s="112">
        <v>5.0999999999999996</v>
      </c>
      <c r="V25" s="112">
        <f t="shared" si="1"/>
        <v>5.0999999999999996</v>
      </c>
      <c r="W25" s="113" t="s">
        <v>130</v>
      </c>
      <c r="X25" s="115">
        <v>1016</v>
      </c>
      <c r="Y25" s="115">
        <v>0</v>
      </c>
      <c r="Z25" s="115">
        <v>1187</v>
      </c>
      <c r="AA25" s="115">
        <v>1185</v>
      </c>
      <c r="AB25" s="115">
        <v>1188</v>
      </c>
      <c r="AC25" s="48" t="s">
        <v>90</v>
      </c>
      <c r="AD25" s="48" t="s">
        <v>90</v>
      </c>
      <c r="AE25" s="48" t="s">
        <v>90</v>
      </c>
      <c r="AF25" s="114" t="s">
        <v>90</v>
      </c>
      <c r="AG25" s="123">
        <v>44678644</v>
      </c>
      <c r="AH25" s="49">
        <f t="shared" si="9"/>
        <v>1340</v>
      </c>
      <c r="AI25" s="50">
        <f t="shared" si="8"/>
        <v>230.0429184549356</v>
      </c>
      <c r="AJ25" s="98">
        <v>1</v>
      </c>
      <c r="AK25" s="98">
        <v>0</v>
      </c>
      <c r="AL25" s="98">
        <v>1</v>
      </c>
      <c r="AM25" s="98">
        <v>1</v>
      </c>
      <c r="AN25" s="98">
        <v>1</v>
      </c>
      <c r="AO25" s="98">
        <v>0</v>
      </c>
      <c r="AP25" s="115">
        <v>10406428</v>
      </c>
      <c r="AQ25" s="115">
        <f t="shared" si="2"/>
        <v>0</v>
      </c>
      <c r="AR25" s="51"/>
      <c r="AS25" s="52" t="s">
        <v>113</v>
      </c>
      <c r="AV25" s="58" t="s">
        <v>74</v>
      </c>
      <c r="AW25" s="58">
        <v>10.36</v>
      </c>
      <c r="AY25" s="101"/>
    </row>
    <row r="26" spans="1:51" x14ac:dyDescent="0.25">
      <c r="B26" s="40">
        <v>2.625</v>
      </c>
      <c r="C26" s="40">
        <v>0.66666666666666696</v>
      </c>
      <c r="D26" s="110">
        <v>6</v>
      </c>
      <c r="E26" s="41">
        <f t="shared" si="0"/>
        <v>4.2253521126760569</v>
      </c>
      <c r="F26" s="100">
        <v>81</v>
      </c>
      <c r="G26" s="41">
        <f t="shared" si="3"/>
        <v>57.04225352112676</v>
      </c>
      <c r="H26" s="42" t="s">
        <v>88</v>
      </c>
      <c r="I26" s="42">
        <f t="shared" si="4"/>
        <v>53.521126760563384</v>
      </c>
      <c r="J26" s="43">
        <f>(F26-3)/1.42</f>
        <v>54.929577464788736</v>
      </c>
      <c r="K26" s="42">
        <f t="shared" si="12"/>
        <v>59.154929577464792</v>
      </c>
      <c r="L26" s="44">
        <v>18</v>
      </c>
      <c r="M26" s="45" t="s">
        <v>100</v>
      </c>
      <c r="N26" s="45">
        <v>16.7</v>
      </c>
      <c r="O26" s="111">
        <v>137</v>
      </c>
      <c r="P26" s="111">
        <v>143</v>
      </c>
      <c r="Q26" s="111">
        <v>73586590</v>
      </c>
      <c r="R26" s="46">
        <f t="shared" si="5"/>
        <v>5924</v>
      </c>
      <c r="S26" s="47">
        <f t="shared" si="6"/>
        <v>142.17599999999999</v>
      </c>
      <c r="T26" s="47">
        <f t="shared" si="7"/>
        <v>5.9240000000000004</v>
      </c>
      <c r="U26" s="112">
        <v>4.8</v>
      </c>
      <c r="V26" s="112">
        <f t="shared" si="1"/>
        <v>4.8</v>
      </c>
      <c r="W26" s="113" t="s">
        <v>130</v>
      </c>
      <c r="X26" s="115">
        <v>1016</v>
      </c>
      <c r="Y26" s="115">
        <v>0</v>
      </c>
      <c r="Z26" s="115">
        <v>1187</v>
      </c>
      <c r="AA26" s="115">
        <v>1185</v>
      </c>
      <c r="AB26" s="115">
        <v>1187</v>
      </c>
      <c r="AC26" s="48" t="s">
        <v>90</v>
      </c>
      <c r="AD26" s="48" t="s">
        <v>90</v>
      </c>
      <c r="AE26" s="48" t="s">
        <v>90</v>
      </c>
      <c r="AF26" s="114" t="s">
        <v>90</v>
      </c>
      <c r="AG26" s="123">
        <v>44679988</v>
      </c>
      <c r="AH26" s="49">
        <f t="shared" si="9"/>
        <v>1344</v>
      </c>
      <c r="AI26" s="50">
        <f t="shared" si="8"/>
        <v>226.87373396353814</v>
      </c>
      <c r="AJ26" s="98">
        <v>1</v>
      </c>
      <c r="AK26" s="98">
        <v>0</v>
      </c>
      <c r="AL26" s="98">
        <v>1</v>
      </c>
      <c r="AM26" s="98">
        <v>1</v>
      </c>
      <c r="AN26" s="98">
        <v>1</v>
      </c>
      <c r="AO26" s="98">
        <v>0</v>
      </c>
      <c r="AP26" s="115">
        <v>10406428</v>
      </c>
      <c r="AQ26" s="115">
        <f t="shared" si="2"/>
        <v>0</v>
      </c>
      <c r="AR26" s="51"/>
      <c r="AS26" s="52" t="s">
        <v>113</v>
      </c>
      <c r="AV26" s="58" t="s">
        <v>114</v>
      </c>
      <c r="AW26" s="58">
        <v>1.01325</v>
      </c>
      <c r="AY26" s="101"/>
    </row>
    <row r="27" spans="1:51" x14ac:dyDescent="0.25">
      <c r="B27" s="40">
        <v>2.6666666666666701</v>
      </c>
      <c r="C27" s="40">
        <v>0.70833333333333404</v>
      </c>
      <c r="D27" s="110">
        <v>5</v>
      </c>
      <c r="E27" s="41">
        <f t="shared" si="0"/>
        <v>3.5211267605633805</v>
      </c>
      <c r="F27" s="100">
        <v>81</v>
      </c>
      <c r="G27" s="41">
        <f t="shared" si="3"/>
        <v>57.04225352112676</v>
      </c>
      <c r="H27" s="42" t="s">
        <v>88</v>
      </c>
      <c r="I27" s="42">
        <f t="shared" si="4"/>
        <v>53.521126760563384</v>
      </c>
      <c r="J27" s="43">
        <f t="shared" ref="J27:J32" si="13">(F27-3)/1.42</f>
        <v>54.929577464788736</v>
      </c>
      <c r="K27" s="42">
        <f t="shared" si="12"/>
        <v>59.154929577464792</v>
      </c>
      <c r="L27" s="44">
        <v>18</v>
      </c>
      <c r="M27" s="45" t="s">
        <v>100</v>
      </c>
      <c r="N27" s="45">
        <v>16.7</v>
      </c>
      <c r="O27" s="111">
        <v>138</v>
      </c>
      <c r="P27" s="111">
        <v>139</v>
      </c>
      <c r="Q27" s="111">
        <v>73592482</v>
      </c>
      <c r="R27" s="46">
        <f t="shared" si="5"/>
        <v>5892</v>
      </c>
      <c r="S27" s="47">
        <f t="shared" si="6"/>
        <v>141.40799999999999</v>
      </c>
      <c r="T27" s="47">
        <f t="shared" si="7"/>
        <v>5.8920000000000003</v>
      </c>
      <c r="U27" s="112">
        <v>4.5999999999999996</v>
      </c>
      <c r="V27" s="112">
        <f t="shared" si="1"/>
        <v>4.5999999999999996</v>
      </c>
      <c r="W27" s="113" t="s">
        <v>130</v>
      </c>
      <c r="X27" s="115">
        <v>995</v>
      </c>
      <c r="Y27" s="115">
        <v>0</v>
      </c>
      <c r="Z27" s="115">
        <v>1187</v>
      </c>
      <c r="AA27" s="115">
        <v>1185</v>
      </c>
      <c r="AB27" s="115">
        <v>1186</v>
      </c>
      <c r="AC27" s="48" t="s">
        <v>90</v>
      </c>
      <c r="AD27" s="48" t="s">
        <v>90</v>
      </c>
      <c r="AE27" s="48" t="s">
        <v>90</v>
      </c>
      <c r="AF27" s="114" t="s">
        <v>90</v>
      </c>
      <c r="AG27" s="123">
        <v>44681324</v>
      </c>
      <c r="AH27" s="49">
        <f t="shared" si="9"/>
        <v>1336</v>
      </c>
      <c r="AI27" s="50">
        <f t="shared" si="8"/>
        <v>226.74813306177867</v>
      </c>
      <c r="AJ27" s="98">
        <v>1</v>
      </c>
      <c r="AK27" s="98">
        <v>0</v>
      </c>
      <c r="AL27" s="98">
        <v>1</v>
      </c>
      <c r="AM27" s="98">
        <v>1</v>
      </c>
      <c r="AN27" s="98">
        <v>1</v>
      </c>
      <c r="AO27" s="98">
        <v>0</v>
      </c>
      <c r="AP27" s="115">
        <v>10406428</v>
      </c>
      <c r="AQ27" s="115">
        <f t="shared" si="2"/>
        <v>0</v>
      </c>
      <c r="AR27" s="51"/>
      <c r="AS27" s="52" t="s">
        <v>113</v>
      </c>
      <c r="AV27" s="58" t="s">
        <v>115</v>
      </c>
      <c r="AW27" s="58">
        <v>1</v>
      </c>
      <c r="AY27" s="101"/>
    </row>
    <row r="28" spans="1:51" x14ac:dyDescent="0.25">
      <c r="B28" s="40">
        <v>2.7083333333333299</v>
      </c>
      <c r="C28" s="40">
        <v>0.750000000000002</v>
      </c>
      <c r="D28" s="110">
        <v>4</v>
      </c>
      <c r="E28" s="41">
        <f t="shared" si="0"/>
        <v>2.8169014084507045</v>
      </c>
      <c r="F28" s="100">
        <v>78</v>
      </c>
      <c r="G28" s="41">
        <f t="shared" si="3"/>
        <v>54.929577464788736</v>
      </c>
      <c r="H28" s="42" t="s">
        <v>88</v>
      </c>
      <c r="I28" s="42">
        <f t="shared" si="4"/>
        <v>51.408450704225352</v>
      </c>
      <c r="J28" s="43">
        <f t="shared" si="13"/>
        <v>52.816901408450704</v>
      </c>
      <c r="K28" s="42">
        <f t="shared" si="12"/>
        <v>57.04225352112676</v>
      </c>
      <c r="L28" s="44">
        <v>18</v>
      </c>
      <c r="M28" s="45" t="s">
        <v>100</v>
      </c>
      <c r="N28" s="45">
        <v>16.7</v>
      </c>
      <c r="O28" s="111">
        <v>137</v>
      </c>
      <c r="P28" s="111">
        <v>146</v>
      </c>
      <c r="Q28" s="111">
        <v>73598341</v>
      </c>
      <c r="R28" s="46">
        <f t="shared" si="5"/>
        <v>5859</v>
      </c>
      <c r="S28" s="47">
        <f t="shared" si="6"/>
        <v>140.61600000000001</v>
      </c>
      <c r="T28" s="47">
        <f t="shared" si="7"/>
        <v>5.859</v>
      </c>
      <c r="U28" s="112">
        <v>4.3</v>
      </c>
      <c r="V28" s="112">
        <f t="shared" si="1"/>
        <v>4.3</v>
      </c>
      <c r="W28" s="113" t="s">
        <v>130</v>
      </c>
      <c r="X28" s="115">
        <v>995</v>
      </c>
      <c r="Y28" s="115">
        <v>0</v>
      </c>
      <c r="Z28" s="115">
        <v>1187</v>
      </c>
      <c r="AA28" s="115">
        <v>1185</v>
      </c>
      <c r="AB28" s="115">
        <v>1187</v>
      </c>
      <c r="AC28" s="48" t="s">
        <v>90</v>
      </c>
      <c r="AD28" s="48" t="s">
        <v>90</v>
      </c>
      <c r="AE28" s="48" t="s">
        <v>90</v>
      </c>
      <c r="AF28" s="114" t="s">
        <v>90</v>
      </c>
      <c r="AG28" s="123">
        <v>44682668</v>
      </c>
      <c r="AH28" s="49">
        <f t="shared" si="9"/>
        <v>1344</v>
      </c>
      <c r="AI28" s="50">
        <f t="shared" si="8"/>
        <v>229.39068100358423</v>
      </c>
      <c r="AJ28" s="98">
        <v>1</v>
      </c>
      <c r="AK28" s="98">
        <v>0</v>
      </c>
      <c r="AL28" s="98">
        <v>1</v>
      </c>
      <c r="AM28" s="98">
        <v>1</v>
      </c>
      <c r="AN28" s="98">
        <v>1</v>
      </c>
      <c r="AO28" s="98">
        <v>0</v>
      </c>
      <c r="AP28" s="115">
        <v>10406428</v>
      </c>
      <c r="AQ28" s="115">
        <f t="shared" si="2"/>
        <v>0</v>
      </c>
      <c r="AR28" s="53">
        <v>0.97</v>
      </c>
      <c r="AS28" s="52" t="s">
        <v>113</v>
      </c>
      <c r="AV28" s="58" t="s">
        <v>116</v>
      </c>
      <c r="AW28" s="58">
        <v>101.325</v>
      </c>
      <c r="AY28" s="101"/>
    </row>
    <row r="29" spans="1:51" x14ac:dyDescent="0.25">
      <c r="A29" s="97" t="s">
        <v>136</v>
      </c>
      <c r="B29" s="40">
        <v>2.75</v>
      </c>
      <c r="C29" s="40">
        <v>0.79166666666666896</v>
      </c>
      <c r="D29" s="110">
        <v>4</v>
      </c>
      <c r="E29" s="41">
        <f t="shared" si="0"/>
        <v>2.8169014084507045</v>
      </c>
      <c r="F29" s="100">
        <v>78</v>
      </c>
      <c r="G29" s="41">
        <f t="shared" si="3"/>
        <v>54.929577464788736</v>
      </c>
      <c r="H29" s="42" t="s">
        <v>88</v>
      </c>
      <c r="I29" s="42">
        <f t="shared" si="4"/>
        <v>51.408450704225352</v>
      </c>
      <c r="J29" s="43">
        <f t="shared" si="13"/>
        <v>52.816901408450704</v>
      </c>
      <c r="K29" s="42">
        <f t="shared" si="12"/>
        <v>57.04225352112676</v>
      </c>
      <c r="L29" s="44">
        <v>18</v>
      </c>
      <c r="M29" s="45" t="s">
        <v>100</v>
      </c>
      <c r="N29" s="45">
        <v>16.600000000000001</v>
      </c>
      <c r="O29" s="111">
        <v>136</v>
      </c>
      <c r="P29" s="111">
        <v>139</v>
      </c>
      <c r="Q29" s="111">
        <v>73604187</v>
      </c>
      <c r="R29" s="46">
        <f t="shared" si="5"/>
        <v>5846</v>
      </c>
      <c r="S29" s="47">
        <f t="shared" si="6"/>
        <v>140.304</v>
      </c>
      <c r="T29" s="47">
        <f t="shared" si="7"/>
        <v>5.8460000000000001</v>
      </c>
      <c r="U29" s="112">
        <v>3.9</v>
      </c>
      <c r="V29" s="112">
        <f t="shared" si="1"/>
        <v>3.9</v>
      </c>
      <c r="W29" s="113" t="s">
        <v>130</v>
      </c>
      <c r="X29" s="115">
        <v>996</v>
      </c>
      <c r="Y29" s="115">
        <v>0</v>
      </c>
      <c r="Z29" s="115">
        <v>1187</v>
      </c>
      <c r="AA29" s="115">
        <v>1185</v>
      </c>
      <c r="AB29" s="115">
        <v>1188</v>
      </c>
      <c r="AC29" s="48" t="s">
        <v>90</v>
      </c>
      <c r="AD29" s="48" t="s">
        <v>90</v>
      </c>
      <c r="AE29" s="48" t="s">
        <v>90</v>
      </c>
      <c r="AF29" s="114" t="s">
        <v>90</v>
      </c>
      <c r="AG29" s="123">
        <v>44684000</v>
      </c>
      <c r="AH29" s="49">
        <f t="shared" si="9"/>
        <v>1332</v>
      </c>
      <c r="AI29" s="50">
        <f t="shared" si="8"/>
        <v>227.84810126582278</v>
      </c>
      <c r="AJ29" s="98">
        <v>1</v>
      </c>
      <c r="AK29" s="98">
        <v>0</v>
      </c>
      <c r="AL29" s="98">
        <v>1</v>
      </c>
      <c r="AM29" s="98">
        <v>1</v>
      </c>
      <c r="AN29" s="98">
        <v>1</v>
      </c>
      <c r="AO29" s="98">
        <v>0</v>
      </c>
      <c r="AP29" s="115">
        <v>10406428</v>
      </c>
      <c r="AQ29" s="115">
        <f t="shared" si="2"/>
        <v>0</v>
      </c>
      <c r="AR29" s="51"/>
      <c r="AS29" s="52" t="s">
        <v>113</v>
      </c>
      <c r="AY29" s="101"/>
    </row>
    <row r="30" spans="1:51" x14ac:dyDescent="0.25">
      <c r="B30" s="40">
        <v>2.7916666666666701</v>
      </c>
      <c r="C30" s="40">
        <v>0.83333333333333703</v>
      </c>
      <c r="D30" s="110">
        <v>4</v>
      </c>
      <c r="E30" s="41">
        <f t="shared" si="0"/>
        <v>2.8169014084507045</v>
      </c>
      <c r="F30" s="100">
        <v>76</v>
      </c>
      <c r="G30" s="41">
        <f t="shared" si="3"/>
        <v>53.521126760563384</v>
      </c>
      <c r="H30" s="42" t="s">
        <v>88</v>
      </c>
      <c r="I30" s="42">
        <f t="shared" si="4"/>
        <v>50</v>
      </c>
      <c r="J30" s="43">
        <f t="shared" si="13"/>
        <v>51.408450704225352</v>
      </c>
      <c r="K30" s="42">
        <f t="shared" si="12"/>
        <v>55.633802816901408</v>
      </c>
      <c r="L30" s="44">
        <v>18</v>
      </c>
      <c r="M30" s="45" t="s">
        <v>100</v>
      </c>
      <c r="N30" s="45">
        <v>16.600000000000001</v>
      </c>
      <c r="O30" s="111">
        <v>130</v>
      </c>
      <c r="P30" s="111">
        <v>138</v>
      </c>
      <c r="Q30" s="111">
        <v>73610086</v>
      </c>
      <c r="R30" s="46">
        <f t="shared" si="5"/>
        <v>5899</v>
      </c>
      <c r="S30" s="47">
        <f t="shared" si="6"/>
        <v>141.57599999999999</v>
      </c>
      <c r="T30" s="47">
        <f t="shared" si="7"/>
        <v>5.899</v>
      </c>
      <c r="U30" s="112">
        <v>3.7</v>
      </c>
      <c r="V30" s="112">
        <f t="shared" si="1"/>
        <v>3.7</v>
      </c>
      <c r="W30" s="113" t="s">
        <v>130</v>
      </c>
      <c r="X30" s="115">
        <v>1037</v>
      </c>
      <c r="Y30" s="115">
        <v>0</v>
      </c>
      <c r="Z30" s="115">
        <v>1187</v>
      </c>
      <c r="AA30" s="115">
        <v>1185</v>
      </c>
      <c r="AB30" s="115">
        <v>1148</v>
      </c>
      <c r="AC30" s="48" t="s">
        <v>90</v>
      </c>
      <c r="AD30" s="48" t="s">
        <v>90</v>
      </c>
      <c r="AE30" s="48" t="s">
        <v>90</v>
      </c>
      <c r="AF30" s="114" t="s">
        <v>90</v>
      </c>
      <c r="AG30" s="123">
        <v>44685336</v>
      </c>
      <c r="AH30" s="49">
        <f t="shared" si="9"/>
        <v>1336</v>
      </c>
      <c r="AI30" s="50">
        <f t="shared" si="8"/>
        <v>226.47906424817765</v>
      </c>
      <c r="AJ30" s="98">
        <v>1</v>
      </c>
      <c r="AK30" s="98">
        <v>0</v>
      </c>
      <c r="AL30" s="98">
        <v>1</v>
      </c>
      <c r="AM30" s="98">
        <v>1</v>
      </c>
      <c r="AN30" s="98">
        <v>1</v>
      </c>
      <c r="AO30" s="98">
        <v>0</v>
      </c>
      <c r="AP30" s="115">
        <v>10406428</v>
      </c>
      <c r="AQ30" s="115">
        <f t="shared" si="2"/>
        <v>0</v>
      </c>
      <c r="AR30" s="51"/>
      <c r="AS30" s="52" t="s">
        <v>113</v>
      </c>
      <c r="AV30" s="248" t="s">
        <v>117</v>
      </c>
      <c r="AW30" s="248"/>
      <c r="AY30" s="101"/>
    </row>
    <row r="31" spans="1:51" x14ac:dyDescent="0.25">
      <c r="B31" s="40">
        <v>2.8333333333333299</v>
      </c>
      <c r="C31" s="40">
        <v>0.875000000000004</v>
      </c>
      <c r="D31" s="110">
        <v>6</v>
      </c>
      <c r="E31" s="41">
        <f t="shared" si="0"/>
        <v>4.2253521126760569</v>
      </c>
      <c r="F31" s="100">
        <v>76</v>
      </c>
      <c r="G31" s="41">
        <f t="shared" si="3"/>
        <v>53.521126760563384</v>
      </c>
      <c r="H31" s="42" t="s">
        <v>88</v>
      </c>
      <c r="I31" s="42">
        <f t="shared" si="4"/>
        <v>50</v>
      </c>
      <c r="J31" s="43">
        <f t="shared" si="13"/>
        <v>51.408450704225352</v>
      </c>
      <c r="K31" s="42">
        <f t="shared" si="12"/>
        <v>55.633802816901408</v>
      </c>
      <c r="L31" s="44">
        <v>18</v>
      </c>
      <c r="M31" s="45" t="s">
        <v>100</v>
      </c>
      <c r="N31" s="45">
        <v>16.100000000000001</v>
      </c>
      <c r="O31" s="111">
        <v>114</v>
      </c>
      <c r="P31" s="111">
        <v>135</v>
      </c>
      <c r="Q31" s="111">
        <v>73615681</v>
      </c>
      <c r="R31" s="46">
        <f t="shared" si="5"/>
        <v>5595</v>
      </c>
      <c r="S31" s="47">
        <f t="shared" si="6"/>
        <v>134.28</v>
      </c>
      <c r="T31" s="47">
        <f t="shared" si="7"/>
        <v>5.5949999999999998</v>
      </c>
      <c r="U31" s="112">
        <v>2.9</v>
      </c>
      <c r="V31" s="112">
        <f t="shared" si="1"/>
        <v>2.9</v>
      </c>
      <c r="W31" s="113" t="s">
        <v>135</v>
      </c>
      <c r="X31" s="115">
        <v>1098</v>
      </c>
      <c r="Y31" s="115">
        <v>0</v>
      </c>
      <c r="Z31" s="115">
        <v>1187</v>
      </c>
      <c r="AA31" s="115">
        <v>1185</v>
      </c>
      <c r="AB31" s="115">
        <v>0</v>
      </c>
      <c r="AC31" s="48" t="s">
        <v>90</v>
      </c>
      <c r="AD31" s="48" t="s">
        <v>90</v>
      </c>
      <c r="AE31" s="48" t="s">
        <v>90</v>
      </c>
      <c r="AF31" s="114" t="s">
        <v>90</v>
      </c>
      <c r="AG31" s="123">
        <v>44686452</v>
      </c>
      <c r="AH31" s="49">
        <f t="shared" si="9"/>
        <v>1116</v>
      </c>
      <c r="AI31" s="50">
        <f t="shared" si="8"/>
        <v>199.46380697050938</v>
      </c>
      <c r="AJ31" s="98">
        <v>1</v>
      </c>
      <c r="AK31" s="98">
        <v>0</v>
      </c>
      <c r="AL31" s="98">
        <v>1</v>
      </c>
      <c r="AM31" s="98">
        <v>1</v>
      </c>
      <c r="AN31" s="98">
        <v>0</v>
      </c>
      <c r="AO31" s="98">
        <v>0</v>
      </c>
      <c r="AP31" s="115">
        <v>10406428</v>
      </c>
      <c r="AQ31" s="115">
        <f t="shared" si="2"/>
        <v>0</v>
      </c>
      <c r="AR31" s="51"/>
      <c r="AS31" s="52" t="s">
        <v>113</v>
      </c>
      <c r="AV31" s="59" t="s">
        <v>29</v>
      </c>
      <c r="AW31" s="59" t="s">
        <v>74</v>
      </c>
      <c r="AY31" s="101"/>
    </row>
    <row r="32" spans="1:51" x14ac:dyDescent="0.25">
      <c r="B32" s="40">
        <v>2.875</v>
      </c>
      <c r="C32" s="40">
        <v>0.91666666666667096</v>
      </c>
      <c r="D32" s="110">
        <v>8</v>
      </c>
      <c r="E32" s="41">
        <f t="shared" si="0"/>
        <v>5.6338028169014089</v>
      </c>
      <c r="F32" s="100">
        <v>76</v>
      </c>
      <c r="G32" s="41">
        <f t="shared" si="3"/>
        <v>53.521126760563384</v>
      </c>
      <c r="H32" s="42" t="s">
        <v>88</v>
      </c>
      <c r="I32" s="42">
        <f t="shared" si="4"/>
        <v>50</v>
      </c>
      <c r="J32" s="43">
        <f t="shared" si="13"/>
        <v>51.408450704225352</v>
      </c>
      <c r="K32" s="42">
        <f t="shared" si="12"/>
        <v>55.633802816901408</v>
      </c>
      <c r="L32" s="44">
        <v>14</v>
      </c>
      <c r="M32" s="45" t="s">
        <v>118</v>
      </c>
      <c r="N32" s="45">
        <v>12.6</v>
      </c>
      <c r="O32" s="111">
        <v>113</v>
      </c>
      <c r="P32" s="111">
        <v>126</v>
      </c>
      <c r="Q32" s="111">
        <v>73621256</v>
      </c>
      <c r="R32" s="46">
        <f t="shared" si="5"/>
        <v>5575</v>
      </c>
      <c r="S32" s="47">
        <f t="shared" si="6"/>
        <v>133.80000000000001</v>
      </c>
      <c r="T32" s="47">
        <f t="shared" si="7"/>
        <v>5.5750000000000002</v>
      </c>
      <c r="U32" s="112">
        <v>2.1</v>
      </c>
      <c r="V32" s="112">
        <f t="shared" si="1"/>
        <v>2.1</v>
      </c>
      <c r="W32" s="113" t="s">
        <v>135</v>
      </c>
      <c r="X32" s="115">
        <v>1097</v>
      </c>
      <c r="Y32" s="115">
        <v>0</v>
      </c>
      <c r="Z32" s="115">
        <v>1188</v>
      </c>
      <c r="AA32" s="115">
        <v>1185</v>
      </c>
      <c r="AB32" s="115">
        <v>0</v>
      </c>
      <c r="AC32" s="48" t="s">
        <v>90</v>
      </c>
      <c r="AD32" s="48" t="s">
        <v>90</v>
      </c>
      <c r="AE32" s="48" t="s">
        <v>90</v>
      </c>
      <c r="AF32" s="114" t="s">
        <v>90</v>
      </c>
      <c r="AG32" s="123">
        <v>44687564</v>
      </c>
      <c r="AH32" s="49">
        <f t="shared" si="9"/>
        <v>1112</v>
      </c>
      <c r="AI32" s="50">
        <f t="shared" si="8"/>
        <v>199.46188340807174</v>
      </c>
      <c r="AJ32" s="98">
        <v>1</v>
      </c>
      <c r="AK32" s="98">
        <v>0</v>
      </c>
      <c r="AL32" s="98">
        <v>1</v>
      </c>
      <c r="AM32" s="98">
        <v>1</v>
      </c>
      <c r="AN32" s="98">
        <v>0</v>
      </c>
      <c r="AO32" s="98">
        <v>0</v>
      </c>
      <c r="AP32" s="115">
        <v>10406428</v>
      </c>
      <c r="AQ32" s="115">
        <f t="shared" si="2"/>
        <v>0</v>
      </c>
      <c r="AR32" s="53">
        <v>1.2</v>
      </c>
      <c r="AS32" s="52" t="s">
        <v>113</v>
      </c>
      <c r="AV32" s="60">
        <v>1</v>
      </c>
      <c r="AW32" s="60">
        <f>IFERROR(AV32*VLOOKUP(AV31,AV24:AW28,2,FALSE)/VLOOKUP(AW31,AV24:AW28,2,FALSE),"Enter Unit and Value")</f>
        <v>1.4189189189189189</v>
      </c>
      <c r="AY32" s="101"/>
    </row>
    <row r="33" spans="1:51" x14ac:dyDescent="0.25">
      <c r="B33" s="40">
        <v>2.9166666666666701</v>
      </c>
      <c r="C33" s="40">
        <v>0.95833333333333803</v>
      </c>
      <c r="D33" s="110">
        <v>6</v>
      </c>
      <c r="E33" s="41">
        <f t="shared" si="0"/>
        <v>4.2253521126760569</v>
      </c>
      <c r="F33" s="100">
        <v>66</v>
      </c>
      <c r="G33" s="41">
        <f t="shared" si="3"/>
        <v>46.478873239436624</v>
      </c>
      <c r="H33" s="42" t="s">
        <v>88</v>
      </c>
      <c r="I33" s="42">
        <f>J33-(2/1.42)</f>
        <v>41.549295774647888</v>
      </c>
      <c r="J33" s="43">
        <f>(F33-5)/1.42</f>
        <v>42.95774647887324</v>
      </c>
      <c r="K33" s="42">
        <f t="shared" si="12"/>
        <v>47.183098591549296</v>
      </c>
      <c r="L33" s="44">
        <v>14</v>
      </c>
      <c r="M33" s="45" t="s">
        <v>118</v>
      </c>
      <c r="N33" s="45">
        <v>11.9</v>
      </c>
      <c r="O33" s="111">
        <v>135</v>
      </c>
      <c r="P33" s="111">
        <v>112</v>
      </c>
      <c r="Q33" s="111">
        <v>73625998</v>
      </c>
      <c r="R33" s="46">
        <f t="shared" si="5"/>
        <v>4742</v>
      </c>
      <c r="S33" s="47">
        <f t="shared" si="6"/>
        <v>113.80800000000001</v>
      </c>
      <c r="T33" s="47">
        <f t="shared" si="7"/>
        <v>4.742</v>
      </c>
      <c r="U33" s="112">
        <v>2.7</v>
      </c>
      <c r="V33" s="112">
        <f t="shared" si="1"/>
        <v>2.7</v>
      </c>
      <c r="W33" s="113" t="s">
        <v>124</v>
      </c>
      <c r="X33" s="115">
        <v>0</v>
      </c>
      <c r="Y33" s="115">
        <v>0</v>
      </c>
      <c r="Z33" s="115">
        <v>1158</v>
      </c>
      <c r="AA33" s="115">
        <v>1185</v>
      </c>
      <c r="AB33" s="115">
        <v>0</v>
      </c>
      <c r="AC33" s="48" t="s">
        <v>90</v>
      </c>
      <c r="AD33" s="48" t="s">
        <v>90</v>
      </c>
      <c r="AE33" s="48" t="s">
        <v>90</v>
      </c>
      <c r="AF33" s="114" t="s">
        <v>90</v>
      </c>
      <c r="AG33" s="123">
        <v>44688476</v>
      </c>
      <c r="AH33" s="49">
        <f t="shared" si="9"/>
        <v>912</v>
      </c>
      <c r="AI33" s="50">
        <f t="shared" si="8"/>
        <v>192.32391396035428</v>
      </c>
      <c r="AJ33" s="98">
        <v>0</v>
      </c>
      <c r="AK33" s="98">
        <v>0</v>
      </c>
      <c r="AL33" s="98">
        <v>1</v>
      </c>
      <c r="AM33" s="98">
        <v>1</v>
      </c>
      <c r="AN33" s="98">
        <v>0</v>
      </c>
      <c r="AO33" s="98">
        <v>0.4</v>
      </c>
      <c r="AP33" s="115">
        <v>10407094</v>
      </c>
      <c r="AQ33" s="115">
        <f t="shared" si="2"/>
        <v>666</v>
      </c>
      <c r="AR33" s="51"/>
      <c r="AS33" s="52" t="s">
        <v>113</v>
      </c>
      <c r="AY33" s="101"/>
    </row>
    <row r="34" spans="1:51" x14ac:dyDescent="0.25">
      <c r="B34" s="40">
        <v>2.9583333333333299</v>
      </c>
      <c r="C34" s="40">
        <v>1</v>
      </c>
      <c r="D34" s="110">
        <v>8</v>
      </c>
      <c r="E34" s="41">
        <f t="shared" si="0"/>
        <v>5.6338028169014089</v>
      </c>
      <c r="F34" s="100">
        <v>66</v>
      </c>
      <c r="G34" s="41">
        <f t="shared" si="3"/>
        <v>46.478873239436624</v>
      </c>
      <c r="H34" s="42" t="s">
        <v>88</v>
      </c>
      <c r="I34" s="42">
        <f t="shared" si="4"/>
        <v>41.549295774647888</v>
      </c>
      <c r="J34" s="43">
        <f>(F34-5)/1.42</f>
        <v>42.95774647887324</v>
      </c>
      <c r="K34" s="42">
        <f t="shared" si="12"/>
        <v>47.183098591549296</v>
      </c>
      <c r="L34" s="44">
        <v>14</v>
      </c>
      <c r="M34" s="45" t="s">
        <v>118</v>
      </c>
      <c r="N34" s="61">
        <v>11.5</v>
      </c>
      <c r="O34" s="111">
        <v>140</v>
      </c>
      <c r="P34" s="111">
        <v>108</v>
      </c>
      <c r="Q34" s="111">
        <v>73630621</v>
      </c>
      <c r="R34" s="46">
        <f t="shared" si="5"/>
        <v>4623</v>
      </c>
      <c r="S34" s="47">
        <f t="shared" si="6"/>
        <v>110.952</v>
      </c>
      <c r="T34" s="47">
        <f t="shared" si="7"/>
        <v>4.6230000000000002</v>
      </c>
      <c r="U34" s="112">
        <v>3.7</v>
      </c>
      <c r="V34" s="112">
        <f t="shared" si="1"/>
        <v>3.7</v>
      </c>
      <c r="W34" s="113" t="s">
        <v>124</v>
      </c>
      <c r="X34" s="115">
        <v>0</v>
      </c>
      <c r="Y34" s="115">
        <v>0</v>
      </c>
      <c r="Z34" s="115">
        <v>1128</v>
      </c>
      <c r="AA34" s="115">
        <v>1185</v>
      </c>
      <c r="AB34" s="115">
        <v>0</v>
      </c>
      <c r="AC34" s="48" t="s">
        <v>90</v>
      </c>
      <c r="AD34" s="48" t="s">
        <v>90</v>
      </c>
      <c r="AE34" s="48" t="s">
        <v>90</v>
      </c>
      <c r="AF34" s="114" t="s">
        <v>90</v>
      </c>
      <c r="AG34" s="123">
        <v>44689244</v>
      </c>
      <c r="AH34" s="49">
        <f t="shared" si="9"/>
        <v>768</v>
      </c>
      <c r="AI34" s="50">
        <f t="shared" si="8"/>
        <v>166.12589227774171</v>
      </c>
      <c r="AJ34" s="98">
        <v>0</v>
      </c>
      <c r="AK34" s="98">
        <v>0</v>
      </c>
      <c r="AL34" s="98">
        <v>1</v>
      </c>
      <c r="AM34" s="98">
        <v>1</v>
      </c>
      <c r="AN34" s="98">
        <v>0</v>
      </c>
      <c r="AO34" s="98">
        <v>0.4</v>
      </c>
      <c r="AP34" s="115">
        <v>10408127</v>
      </c>
      <c r="AQ34" s="115">
        <f t="shared" si="2"/>
        <v>1033</v>
      </c>
      <c r="AR34" s="51"/>
      <c r="AS34" s="52" t="s">
        <v>113</v>
      </c>
      <c r="AV34" s="56" t="s">
        <v>119</v>
      </c>
      <c r="AW34" s="62" t="s">
        <v>30</v>
      </c>
      <c r="AY34" s="101"/>
    </row>
    <row r="35" spans="1:51" x14ac:dyDescent="0.25">
      <c r="B35" s="92"/>
      <c r="C35" s="93"/>
      <c r="D35" s="92"/>
      <c r="E35" s="95"/>
      <c r="F35" s="95"/>
      <c r="G35" s="96"/>
      <c r="H35" s="94"/>
      <c r="I35" s="95"/>
      <c r="J35" s="95"/>
      <c r="K35" s="96"/>
      <c r="L35" s="249" t="s">
        <v>120</v>
      </c>
      <c r="M35" s="250"/>
      <c r="N35" s="251"/>
      <c r="O35" s="63"/>
      <c r="P35" s="119"/>
      <c r="Q35" s="119"/>
      <c r="R35" s="64">
        <f>SUM(R11:R34)</f>
        <v>129536</v>
      </c>
      <c r="S35" s="65">
        <f>AVERAGE(S11:S34)</f>
        <v>129.53600000000003</v>
      </c>
      <c r="T35" s="65">
        <f>SUM(T11:T34)</f>
        <v>129.536</v>
      </c>
      <c r="U35" s="112"/>
      <c r="V35" s="94"/>
      <c r="W35" s="57"/>
      <c r="X35" s="88"/>
      <c r="Y35" s="89"/>
      <c r="Z35" s="89"/>
      <c r="AA35" s="89"/>
      <c r="AB35" s="90"/>
      <c r="AC35" s="88"/>
      <c r="AD35" s="89"/>
      <c r="AE35" s="90"/>
      <c r="AF35" s="91"/>
      <c r="AG35" s="66">
        <f>AG34-AG10</f>
        <v>27112</v>
      </c>
      <c r="AH35" s="67">
        <f>SUM(AH11:AH34)</f>
        <v>27112</v>
      </c>
      <c r="AI35" s="68">
        <f>$AH$35/$T35</f>
        <v>209.30088932806325</v>
      </c>
      <c r="AJ35" s="98"/>
      <c r="AK35" s="98"/>
      <c r="AL35" s="98"/>
      <c r="AM35" s="98"/>
      <c r="AN35" s="98"/>
      <c r="AO35" s="69"/>
      <c r="AP35" s="70">
        <f>AP34-AP10</f>
        <v>6485</v>
      </c>
      <c r="AQ35" s="71">
        <f>SUM(AQ11:AQ34)</f>
        <v>6485</v>
      </c>
      <c r="AR35" s="72">
        <f>AVERAGE(AR11:AR34)</f>
        <v>1.1116666666666666</v>
      </c>
      <c r="AS35" s="69"/>
      <c r="AV35" s="73" t="s">
        <v>30</v>
      </c>
      <c r="AW35" s="73">
        <v>1</v>
      </c>
      <c r="AY35" s="101"/>
    </row>
    <row r="36" spans="1:51" x14ac:dyDescent="0.25">
      <c r="B36" s="74"/>
      <c r="C36" s="74"/>
      <c r="D36" s="74"/>
      <c r="E36" s="75"/>
      <c r="F36" s="75"/>
      <c r="G36" s="75"/>
      <c r="H36" s="75"/>
      <c r="I36" s="76"/>
      <c r="J36" s="76"/>
      <c r="K36" s="76"/>
      <c r="L36" s="99"/>
      <c r="M36" s="99"/>
      <c r="N36" s="99"/>
      <c r="O36" s="99"/>
      <c r="P36" s="99"/>
      <c r="Q36" s="99"/>
      <c r="R36" s="99"/>
      <c r="S36" s="99"/>
      <c r="T36" s="99"/>
      <c r="U36" s="77"/>
      <c r="V36" s="77"/>
      <c r="W36" s="99"/>
      <c r="X36" s="99"/>
      <c r="Y36" s="99"/>
      <c r="Z36" s="102"/>
      <c r="AA36" s="99"/>
      <c r="AB36" s="99"/>
      <c r="AC36" s="99"/>
      <c r="AD36" s="99"/>
      <c r="AE36" s="99"/>
      <c r="AH36" s="78"/>
      <c r="AM36" s="99"/>
      <c r="AN36" s="99"/>
      <c r="AO36" s="99"/>
      <c r="AP36" s="99"/>
      <c r="AQ36" s="99"/>
      <c r="AR36" s="99"/>
      <c r="AV36" s="73" t="s">
        <v>121</v>
      </c>
      <c r="AW36" s="73">
        <v>41.67</v>
      </c>
      <c r="AY36" s="101"/>
    </row>
    <row r="37" spans="1:51" x14ac:dyDescent="0.25">
      <c r="B37" s="86" t="s">
        <v>122</v>
      </c>
      <c r="C37" s="86"/>
      <c r="D37" s="86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102"/>
      <c r="X37" s="102"/>
      <c r="Y37" s="102"/>
      <c r="Z37" s="102"/>
      <c r="AA37" s="102"/>
      <c r="AB37" s="102"/>
      <c r="AC37" s="102"/>
      <c r="AD37" s="102"/>
      <c r="AE37" s="102"/>
      <c r="AM37" s="20"/>
      <c r="AN37" s="99"/>
      <c r="AO37" s="99"/>
      <c r="AP37" s="99"/>
      <c r="AQ37" s="99"/>
      <c r="AR37" s="102"/>
      <c r="AV37" s="73" t="s">
        <v>123</v>
      </c>
      <c r="AW37" s="73">
        <v>11.574999999999999</v>
      </c>
      <c r="AY37" s="101"/>
    </row>
    <row r="38" spans="1:51" x14ac:dyDescent="0.25">
      <c r="B38" s="84" t="s">
        <v>132</v>
      </c>
      <c r="C38" s="105"/>
      <c r="D38" s="105"/>
      <c r="E38" s="105"/>
      <c r="F38" s="105"/>
      <c r="G38" s="105"/>
      <c r="H38" s="10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85"/>
      <c r="T38" s="85"/>
      <c r="U38" s="85"/>
      <c r="V38" s="85"/>
      <c r="W38" s="102"/>
      <c r="X38" s="102"/>
      <c r="Y38" s="102"/>
      <c r="Z38" s="102"/>
      <c r="AA38" s="102"/>
      <c r="AB38" s="102"/>
      <c r="AC38" s="102"/>
      <c r="AD38" s="102"/>
      <c r="AE38" s="102"/>
      <c r="AM38" s="20"/>
      <c r="AN38" s="99"/>
      <c r="AO38" s="99"/>
      <c r="AP38" s="99"/>
      <c r="AQ38" s="99"/>
      <c r="AR38" s="102"/>
      <c r="AV38" s="73"/>
      <c r="AW38" s="73"/>
      <c r="AY38" s="101"/>
    </row>
    <row r="39" spans="1:51" x14ac:dyDescent="0.25">
      <c r="B39" s="148" t="s">
        <v>133</v>
      </c>
      <c r="C39" s="105"/>
      <c r="D39" s="105"/>
      <c r="E39" s="105"/>
      <c r="F39" s="105"/>
      <c r="G39" s="105"/>
      <c r="H39" s="10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85"/>
      <c r="T39" s="85"/>
      <c r="U39" s="85"/>
      <c r="V39" s="85"/>
      <c r="W39" s="102"/>
      <c r="X39" s="102"/>
      <c r="Y39" s="102"/>
      <c r="Z39" s="102"/>
      <c r="AA39" s="102"/>
      <c r="AB39" s="102"/>
      <c r="AC39" s="102"/>
      <c r="AD39" s="102"/>
      <c r="AE39" s="102"/>
      <c r="AM39" s="20"/>
      <c r="AN39" s="99"/>
      <c r="AO39" s="99"/>
      <c r="AP39" s="99"/>
      <c r="AQ39" s="99"/>
      <c r="AR39" s="102"/>
      <c r="AV39" s="73"/>
      <c r="AW39" s="73"/>
      <c r="AY39" s="101"/>
    </row>
    <row r="40" spans="1:51" x14ac:dyDescent="0.25">
      <c r="B40" s="82" t="s">
        <v>182</v>
      </c>
      <c r="C40" s="105"/>
      <c r="D40" s="105"/>
      <c r="E40" s="105"/>
      <c r="F40" s="105"/>
      <c r="G40" s="105"/>
      <c r="H40" s="10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85"/>
      <c r="T40" s="85"/>
      <c r="U40" s="85"/>
      <c r="V40" s="85"/>
      <c r="W40" s="102"/>
      <c r="X40" s="102"/>
      <c r="Y40" s="102"/>
      <c r="Z40" s="102"/>
      <c r="AA40" s="102"/>
      <c r="AB40" s="102"/>
      <c r="AC40" s="102"/>
      <c r="AD40" s="102"/>
      <c r="AE40" s="102"/>
      <c r="AM40" s="20"/>
      <c r="AN40" s="99"/>
      <c r="AO40" s="99"/>
      <c r="AP40" s="99"/>
      <c r="AQ40" s="99"/>
      <c r="AR40" s="102"/>
      <c r="AV40" s="73"/>
      <c r="AW40" s="73"/>
      <c r="AY40" s="101"/>
    </row>
    <row r="41" spans="1:51" x14ac:dyDescent="0.25">
      <c r="B41" s="83" t="s">
        <v>183</v>
      </c>
      <c r="C41" s="106"/>
      <c r="D41" s="106"/>
      <c r="E41" s="106"/>
      <c r="F41" s="85"/>
      <c r="G41" s="85"/>
      <c r="H41" s="85"/>
      <c r="I41" s="106"/>
      <c r="J41" s="106"/>
      <c r="K41" s="106"/>
      <c r="L41" s="85"/>
      <c r="M41" s="85"/>
      <c r="N41" s="85"/>
      <c r="O41" s="106"/>
      <c r="P41" s="106"/>
      <c r="Q41" s="106"/>
      <c r="R41" s="106"/>
      <c r="S41" s="85"/>
      <c r="T41" s="85"/>
      <c r="U41" s="85"/>
      <c r="V41" s="85"/>
      <c r="W41" s="102"/>
      <c r="X41" s="102"/>
      <c r="Y41" s="102"/>
      <c r="Z41" s="102"/>
      <c r="AA41" s="102"/>
      <c r="AB41" s="102"/>
      <c r="AC41" s="102"/>
      <c r="AD41" s="102"/>
      <c r="AE41" s="102"/>
      <c r="AM41" s="20"/>
      <c r="AN41" s="99"/>
      <c r="AO41" s="99"/>
      <c r="AP41" s="99"/>
      <c r="AQ41" s="99"/>
      <c r="AR41" s="102"/>
      <c r="AV41" s="130"/>
      <c r="AW41" s="130"/>
      <c r="AY41" s="101"/>
    </row>
    <row r="42" spans="1:51" x14ac:dyDescent="0.25">
      <c r="B42" s="148" t="s">
        <v>127</v>
      </c>
      <c r="C42" s="105"/>
      <c r="D42" s="105"/>
      <c r="E42" s="105"/>
      <c r="F42" s="105"/>
      <c r="G42" s="105"/>
      <c r="H42" s="105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7"/>
      <c r="T42" s="107"/>
      <c r="U42" s="107"/>
      <c r="V42" s="107"/>
      <c r="W42" s="102"/>
      <c r="X42" s="102"/>
      <c r="Y42" s="102"/>
      <c r="Z42" s="102"/>
      <c r="AA42" s="102"/>
      <c r="AB42" s="102"/>
      <c r="AC42" s="102"/>
      <c r="AD42" s="102"/>
      <c r="AE42" s="102"/>
      <c r="AM42" s="103"/>
      <c r="AN42" s="103"/>
      <c r="AO42" s="103"/>
      <c r="AP42" s="103"/>
      <c r="AQ42" s="103"/>
      <c r="AR42" s="103"/>
      <c r="AS42" s="104"/>
      <c r="AV42" s="101"/>
      <c r="AW42" s="97"/>
      <c r="AX42" s="97"/>
      <c r="AY42" s="97"/>
    </row>
    <row r="43" spans="1:51" x14ac:dyDescent="0.25">
      <c r="B43" s="148" t="s">
        <v>160</v>
      </c>
      <c r="C43" s="129"/>
      <c r="D43" s="129"/>
      <c r="E43" s="129"/>
      <c r="F43" s="129"/>
      <c r="G43" s="109"/>
      <c r="H43" s="105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8"/>
      <c r="T43" s="107"/>
      <c r="U43" s="107"/>
      <c r="V43" s="107"/>
      <c r="W43" s="102"/>
      <c r="X43" s="102"/>
      <c r="Y43" s="102"/>
      <c r="Z43" s="102"/>
      <c r="AA43" s="102"/>
      <c r="AB43" s="102"/>
      <c r="AC43" s="102"/>
      <c r="AD43" s="102"/>
      <c r="AE43" s="102"/>
      <c r="AM43" s="103"/>
      <c r="AN43" s="103"/>
      <c r="AO43" s="103"/>
      <c r="AP43" s="103"/>
      <c r="AQ43" s="103"/>
      <c r="AR43" s="103"/>
      <c r="AS43" s="104"/>
      <c r="AV43" s="101"/>
      <c r="AW43" s="97"/>
      <c r="AX43" s="97"/>
      <c r="AY43" s="97"/>
    </row>
    <row r="44" spans="1:51" x14ac:dyDescent="0.25">
      <c r="A44" s="121"/>
      <c r="B44" s="149" t="s">
        <v>137</v>
      </c>
      <c r="C44" s="131"/>
      <c r="D44" s="132"/>
      <c r="E44" s="131"/>
      <c r="F44" s="131"/>
      <c r="G44" s="131"/>
      <c r="H44" s="131"/>
      <c r="I44" s="131"/>
      <c r="J44" s="133"/>
      <c r="K44" s="133"/>
      <c r="L44" s="126"/>
      <c r="M44" s="126"/>
      <c r="N44" s="126"/>
      <c r="O44" s="126"/>
      <c r="P44" s="126"/>
      <c r="Q44" s="126"/>
      <c r="R44" s="126"/>
      <c r="S44" s="126"/>
      <c r="T44" s="127"/>
      <c r="U44" s="127"/>
      <c r="V44" s="107"/>
      <c r="W44" s="102"/>
      <c r="X44" s="102"/>
      <c r="Y44" s="102"/>
      <c r="Z44" s="102"/>
      <c r="AA44" s="102"/>
      <c r="AB44" s="102"/>
      <c r="AC44" s="102"/>
      <c r="AD44" s="102"/>
      <c r="AE44" s="102"/>
      <c r="AM44" s="103"/>
      <c r="AN44" s="103"/>
      <c r="AO44" s="103"/>
      <c r="AP44" s="103"/>
      <c r="AQ44" s="103"/>
      <c r="AR44" s="103"/>
      <c r="AS44" s="104"/>
      <c r="AV44" s="101"/>
      <c r="AW44" s="97"/>
      <c r="AX44" s="97"/>
      <c r="AY44" s="97"/>
    </row>
    <row r="45" spans="1:51" x14ac:dyDescent="0.25">
      <c r="B45" s="149" t="s">
        <v>146</v>
      </c>
      <c r="C45" s="134"/>
      <c r="D45" s="135"/>
      <c r="E45" s="134"/>
      <c r="F45" s="134"/>
      <c r="G45" s="134"/>
      <c r="H45" s="134"/>
      <c r="I45" s="134"/>
      <c r="J45" s="136"/>
      <c r="K45" s="136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07"/>
      <c r="W45" s="102"/>
      <c r="X45" s="102"/>
      <c r="Y45" s="102"/>
      <c r="Z45" s="102"/>
      <c r="AA45" s="102"/>
      <c r="AB45" s="102"/>
      <c r="AC45" s="102"/>
      <c r="AD45" s="102"/>
      <c r="AE45" s="102"/>
      <c r="AM45" s="103"/>
      <c r="AN45" s="103"/>
      <c r="AO45" s="103"/>
      <c r="AP45" s="103"/>
      <c r="AQ45" s="103"/>
      <c r="AR45" s="103"/>
      <c r="AS45" s="104"/>
      <c r="AV45" s="101"/>
      <c r="AW45" s="97"/>
      <c r="AX45" s="97"/>
      <c r="AY45" s="97"/>
    </row>
    <row r="46" spans="1:51" x14ac:dyDescent="0.25">
      <c r="B46" s="137" t="s">
        <v>184</v>
      </c>
      <c r="C46" s="136"/>
      <c r="D46" s="138"/>
      <c r="E46" s="136"/>
      <c r="F46" s="136"/>
      <c r="G46" s="136"/>
      <c r="H46" s="136"/>
      <c r="I46" s="136"/>
      <c r="J46" s="136"/>
      <c r="K46" s="136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02"/>
      <c r="W46" s="102"/>
      <c r="X46" s="102"/>
      <c r="Y46" s="102"/>
      <c r="Z46" s="102"/>
      <c r="AA46" s="102"/>
      <c r="AB46" s="102"/>
      <c r="AJ46" s="103"/>
      <c r="AK46" s="103"/>
      <c r="AL46" s="103"/>
      <c r="AM46" s="103"/>
      <c r="AN46" s="103"/>
      <c r="AO46" s="103"/>
      <c r="AP46" s="104"/>
      <c r="AQ46" s="99"/>
      <c r="AR46" s="99"/>
      <c r="AS46" s="101"/>
      <c r="AT46" s="97"/>
      <c r="AU46" s="97"/>
      <c r="AV46" s="97"/>
      <c r="AW46" s="97"/>
      <c r="AX46" s="97"/>
      <c r="AY46" s="97"/>
    </row>
    <row r="47" spans="1:51" x14ac:dyDescent="0.25">
      <c r="B47" s="148" t="s">
        <v>138</v>
      </c>
      <c r="C47" s="131"/>
      <c r="D47" s="132"/>
      <c r="E47" s="131"/>
      <c r="F47" s="131"/>
      <c r="G47" s="131"/>
      <c r="H47" s="131"/>
      <c r="I47" s="131"/>
      <c r="J47" s="131"/>
      <c r="K47" s="131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02"/>
      <c r="W47" s="102"/>
      <c r="X47" s="102"/>
      <c r="Y47" s="102"/>
      <c r="Z47" s="102"/>
      <c r="AA47" s="102"/>
      <c r="AB47" s="102"/>
      <c r="AJ47" s="103"/>
      <c r="AK47" s="103"/>
      <c r="AL47" s="103"/>
      <c r="AM47" s="103"/>
      <c r="AN47" s="103"/>
      <c r="AO47" s="103"/>
      <c r="AP47" s="104"/>
      <c r="AQ47" s="99"/>
      <c r="AR47" s="99"/>
      <c r="AS47" s="101"/>
      <c r="AT47" s="97"/>
      <c r="AU47" s="97"/>
      <c r="AV47" s="97"/>
      <c r="AW47" s="97"/>
      <c r="AX47" s="97"/>
      <c r="AY47" s="97"/>
    </row>
    <row r="48" spans="1:51" x14ac:dyDescent="0.25">
      <c r="B48" s="148" t="s">
        <v>139</v>
      </c>
      <c r="C48" s="124"/>
      <c r="D48" s="125"/>
      <c r="E48" s="124"/>
      <c r="F48" s="124"/>
      <c r="G48" s="124"/>
      <c r="H48" s="124"/>
      <c r="I48" s="124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7"/>
      <c r="U48" s="127"/>
      <c r="V48" s="107"/>
      <c r="W48" s="102"/>
      <c r="X48" s="102"/>
      <c r="Y48" s="102"/>
      <c r="Z48" s="102"/>
      <c r="AA48" s="102"/>
      <c r="AB48" s="102"/>
      <c r="AC48" s="102"/>
      <c r="AD48" s="102"/>
      <c r="AE48" s="102"/>
      <c r="AM48" s="103"/>
      <c r="AN48" s="103"/>
      <c r="AO48" s="103"/>
      <c r="AP48" s="103"/>
      <c r="AQ48" s="103"/>
      <c r="AR48" s="103"/>
      <c r="AS48" s="104"/>
      <c r="AV48" s="101"/>
      <c r="AW48" s="97"/>
      <c r="AX48" s="97"/>
      <c r="AY48" s="97"/>
    </row>
    <row r="49" spans="1:51" x14ac:dyDescent="0.25">
      <c r="B49" s="148" t="s">
        <v>141</v>
      </c>
      <c r="C49" s="145"/>
      <c r="D49" s="128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07"/>
      <c r="W49" s="102"/>
      <c r="X49" s="102"/>
      <c r="Y49" s="102"/>
      <c r="Z49" s="102"/>
      <c r="AA49" s="102"/>
      <c r="AB49" s="102"/>
      <c r="AC49" s="102"/>
      <c r="AD49" s="102"/>
      <c r="AE49" s="102"/>
      <c r="AM49" s="103"/>
      <c r="AN49" s="103"/>
      <c r="AO49" s="103"/>
      <c r="AP49" s="103"/>
      <c r="AQ49" s="103"/>
      <c r="AR49" s="103"/>
      <c r="AS49" s="104"/>
      <c r="AV49" s="101"/>
      <c r="AW49" s="97"/>
      <c r="AX49" s="97"/>
      <c r="AY49" s="97"/>
    </row>
    <row r="50" spans="1:51" x14ac:dyDescent="0.25">
      <c r="B50" s="150" t="s">
        <v>167</v>
      </c>
      <c r="C50" s="145"/>
      <c r="D50" s="128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79"/>
      <c r="W50" s="102"/>
      <c r="X50" s="102"/>
      <c r="Y50" s="102"/>
      <c r="Z50" s="80"/>
      <c r="AA50" s="102"/>
      <c r="AB50" s="102"/>
      <c r="AC50" s="102"/>
      <c r="AD50" s="102"/>
      <c r="AE50" s="102"/>
      <c r="AM50" s="103"/>
      <c r="AN50" s="103"/>
      <c r="AO50" s="103"/>
      <c r="AP50" s="103"/>
      <c r="AQ50" s="103"/>
      <c r="AR50" s="103"/>
      <c r="AS50" s="104"/>
      <c r="AV50" s="101"/>
      <c r="AW50" s="97"/>
      <c r="AX50" s="97"/>
      <c r="AY50" s="97"/>
    </row>
    <row r="51" spans="1:51" x14ac:dyDescent="0.25">
      <c r="B51" s="148" t="s">
        <v>141</v>
      </c>
      <c r="C51" s="145"/>
      <c r="D51" s="128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79"/>
      <c r="W51" s="102"/>
      <c r="X51" s="102"/>
      <c r="Y51" s="102"/>
      <c r="Z51" s="80"/>
      <c r="AA51" s="102"/>
      <c r="AB51" s="102"/>
      <c r="AC51" s="102"/>
      <c r="AD51" s="102"/>
      <c r="AE51" s="102"/>
      <c r="AM51" s="103"/>
      <c r="AN51" s="103"/>
      <c r="AO51" s="103"/>
      <c r="AP51" s="103"/>
      <c r="AQ51" s="103"/>
      <c r="AR51" s="103"/>
      <c r="AS51" s="104"/>
      <c r="AV51" s="101"/>
      <c r="AW51" s="97"/>
      <c r="AX51" s="97"/>
      <c r="AY51" s="97"/>
    </row>
    <row r="52" spans="1:51" x14ac:dyDescent="0.25">
      <c r="B52" s="149" t="s">
        <v>142</v>
      </c>
      <c r="C52" s="131"/>
      <c r="D52" s="132"/>
      <c r="E52" s="131"/>
      <c r="F52" s="131"/>
      <c r="G52" s="131"/>
      <c r="H52" s="131"/>
      <c r="I52" s="131"/>
      <c r="J52" s="131"/>
      <c r="K52" s="131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79"/>
      <c r="W52" s="102"/>
      <c r="X52" s="102"/>
      <c r="Y52" s="102"/>
      <c r="Z52" s="80"/>
      <c r="AA52" s="102"/>
      <c r="AB52" s="102"/>
      <c r="AC52" s="102"/>
      <c r="AD52" s="102"/>
      <c r="AE52" s="102"/>
      <c r="AM52" s="103"/>
      <c r="AN52" s="103"/>
      <c r="AO52" s="103"/>
      <c r="AP52" s="103"/>
      <c r="AQ52" s="103"/>
      <c r="AR52" s="103"/>
      <c r="AS52" s="104"/>
      <c r="AV52" s="101"/>
      <c r="AW52" s="97"/>
      <c r="AX52" s="97"/>
      <c r="AY52" s="97"/>
    </row>
    <row r="53" spans="1:51" x14ac:dyDescent="0.25">
      <c r="B53" s="148" t="s">
        <v>143</v>
      </c>
      <c r="C53" s="124"/>
      <c r="D53" s="125"/>
      <c r="E53" s="124"/>
      <c r="F53" s="124"/>
      <c r="G53" s="124"/>
      <c r="H53" s="124"/>
      <c r="I53" s="124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7"/>
      <c r="U53" s="127"/>
      <c r="V53" s="79"/>
      <c r="W53" s="102"/>
      <c r="X53" s="102"/>
      <c r="Y53" s="102"/>
      <c r="Z53" s="80"/>
      <c r="AA53" s="102"/>
      <c r="AB53" s="102"/>
      <c r="AC53" s="102"/>
      <c r="AD53" s="102"/>
      <c r="AE53" s="102"/>
      <c r="AM53" s="103"/>
      <c r="AN53" s="103"/>
      <c r="AO53" s="103"/>
      <c r="AP53" s="103"/>
      <c r="AQ53" s="103"/>
      <c r="AR53" s="103"/>
      <c r="AS53" s="104"/>
      <c r="AV53" s="101"/>
      <c r="AW53" s="97"/>
      <c r="AX53" s="97"/>
      <c r="AY53" s="97"/>
    </row>
    <row r="54" spans="1:51" x14ac:dyDescent="0.25">
      <c r="B54" s="149" t="s">
        <v>168</v>
      </c>
      <c r="C54" s="124"/>
      <c r="D54" s="125"/>
      <c r="E54" s="124"/>
      <c r="F54" s="124"/>
      <c r="G54" s="124"/>
      <c r="H54" s="124"/>
      <c r="I54" s="124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7"/>
      <c r="U54" s="127"/>
      <c r="V54" s="79"/>
      <c r="W54" s="102"/>
      <c r="X54" s="102"/>
      <c r="Y54" s="102"/>
      <c r="Z54" s="80"/>
      <c r="AA54" s="102"/>
      <c r="AB54" s="102"/>
      <c r="AC54" s="102"/>
      <c r="AD54" s="102"/>
      <c r="AE54" s="102"/>
      <c r="AM54" s="103"/>
      <c r="AN54" s="103"/>
      <c r="AO54" s="103"/>
      <c r="AP54" s="103"/>
      <c r="AQ54" s="103"/>
      <c r="AR54" s="103"/>
      <c r="AS54" s="104"/>
      <c r="AV54" s="101"/>
      <c r="AW54" s="97"/>
      <c r="AX54" s="97"/>
      <c r="AY54" s="97"/>
    </row>
    <row r="55" spans="1:51" x14ac:dyDescent="0.25">
      <c r="B55" s="150"/>
      <c r="C55" s="124"/>
      <c r="D55" s="125"/>
      <c r="E55" s="124"/>
      <c r="F55" s="124"/>
      <c r="G55" s="124"/>
      <c r="H55" s="124"/>
      <c r="I55" s="124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7"/>
      <c r="U55" s="127"/>
      <c r="V55" s="79"/>
      <c r="W55" s="102"/>
      <c r="X55" s="102"/>
      <c r="Y55" s="102"/>
      <c r="Z55" s="80"/>
      <c r="AA55" s="102"/>
      <c r="AB55" s="102"/>
      <c r="AC55" s="102"/>
      <c r="AD55" s="102"/>
      <c r="AE55" s="102"/>
      <c r="AM55" s="103"/>
      <c r="AN55" s="103"/>
      <c r="AO55" s="103"/>
      <c r="AP55" s="103"/>
      <c r="AQ55" s="103"/>
      <c r="AR55" s="103"/>
      <c r="AS55" s="104"/>
      <c r="AV55" s="101"/>
      <c r="AW55" s="97"/>
      <c r="AX55" s="97"/>
      <c r="AY55" s="97"/>
    </row>
    <row r="56" spans="1:51" x14ac:dyDescent="0.25">
      <c r="B56" s="149"/>
      <c r="C56" s="124"/>
      <c r="D56" s="125"/>
      <c r="E56" s="124"/>
      <c r="F56" s="124"/>
      <c r="G56" s="124"/>
      <c r="H56" s="124"/>
      <c r="I56" s="124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7"/>
      <c r="U56" s="127"/>
      <c r="V56" s="79"/>
      <c r="W56" s="102"/>
      <c r="X56" s="102"/>
      <c r="Y56" s="102"/>
      <c r="Z56" s="80"/>
      <c r="AA56" s="102"/>
      <c r="AB56" s="102"/>
      <c r="AC56" s="102"/>
      <c r="AD56" s="102"/>
      <c r="AE56" s="102"/>
      <c r="AM56" s="103"/>
      <c r="AN56" s="103"/>
      <c r="AO56" s="103"/>
      <c r="AP56" s="103"/>
      <c r="AQ56" s="103"/>
      <c r="AR56" s="103"/>
      <c r="AS56" s="104"/>
      <c r="AV56" s="101"/>
      <c r="AW56" s="97"/>
      <c r="AX56" s="97"/>
      <c r="AY56" s="97"/>
    </row>
    <row r="57" spans="1:51" x14ac:dyDescent="0.25">
      <c r="B57" s="149"/>
      <c r="C57" s="124"/>
      <c r="D57" s="125"/>
      <c r="E57" s="124"/>
      <c r="F57" s="124"/>
      <c r="G57" s="124"/>
      <c r="H57" s="124"/>
      <c r="I57" s="124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79"/>
      <c r="W57" s="102"/>
      <c r="X57" s="102"/>
      <c r="Y57" s="102"/>
      <c r="Z57" s="80"/>
      <c r="AA57" s="102"/>
      <c r="AB57" s="102"/>
      <c r="AC57" s="102"/>
      <c r="AD57" s="102"/>
      <c r="AE57" s="102"/>
      <c r="AM57" s="103"/>
      <c r="AN57" s="103"/>
      <c r="AO57" s="103"/>
      <c r="AP57" s="103"/>
      <c r="AQ57" s="103"/>
      <c r="AR57" s="103"/>
      <c r="AS57" s="104"/>
      <c r="AV57" s="101"/>
      <c r="AW57" s="97"/>
      <c r="AX57" s="97"/>
      <c r="AY57" s="97"/>
    </row>
    <row r="58" spans="1:51" x14ac:dyDescent="0.25">
      <c r="B58" s="149"/>
      <c r="C58" s="124"/>
      <c r="D58" s="125"/>
      <c r="E58" s="124"/>
      <c r="F58" s="124"/>
      <c r="G58" s="124"/>
      <c r="H58" s="124"/>
      <c r="I58" s="124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7"/>
      <c r="U58" s="127"/>
      <c r="V58" s="79"/>
      <c r="W58" s="102"/>
      <c r="X58" s="102"/>
      <c r="Y58" s="102"/>
      <c r="Z58" s="80"/>
      <c r="AA58" s="102"/>
      <c r="AB58" s="102"/>
      <c r="AC58" s="102"/>
      <c r="AD58" s="102"/>
      <c r="AE58" s="102"/>
      <c r="AM58" s="103"/>
      <c r="AN58" s="103"/>
      <c r="AO58" s="103"/>
      <c r="AP58" s="103"/>
      <c r="AQ58" s="103"/>
      <c r="AR58" s="103"/>
      <c r="AS58" s="104"/>
      <c r="AV58" s="101"/>
      <c r="AW58" s="97"/>
      <c r="AX58" s="97"/>
      <c r="AY58" s="97"/>
    </row>
    <row r="59" spans="1:51" x14ac:dyDescent="0.25">
      <c r="B59" s="150"/>
      <c r="C59" s="145"/>
      <c r="D59" s="128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79"/>
      <c r="W59" s="102"/>
      <c r="X59" s="102"/>
      <c r="Y59" s="102"/>
      <c r="Z59" s="80"/>
      <c r="AA59" s="102"/>
      <c r="AB59" s="102"/>
      <c r="AC59" s="102"/>
      <c r="AD59" s="102"/>
      <c r="AE59" s="102"/>
      <c r="AM59" s="103"/>
      <c r="AN59" s="103"/>
      <c r="AO59" s="103"/>
      <c r="AP59" s="103"/>
      <c r="AQ59" s="103"/>
      <c r="AR59" s="103"/>
      <c r="AS59" s="104"/>
      <c r="AV59" s="101"/>
      <c r="AW59" s="97"/>
      <c r="AX59" s="97"/>
      <c r="AY59" s="97"/>
    </row>
    <row r="60" spans="1:51" x14ac:dyDescent="0.25">
      <c r="B60" s="148"/>
      <c r="C60" s="145"/>
      <c r="D60" s="128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79"/>
      <c r="W60" s="102"/>
      <c r="X60" s="102"/>
      <c r="Y60" s="102"/>
      <c r="Z60" s="80"/>
      <c r="AA60" s="102"/>
      <c r="AB60" s="102"/>
      <c r="AC60" s="102"/>
      <c r="AD60" s="102"/>
      <c r="AE60" s="102"/>
      <c r="AM60" s="103"/>
      <c r="AN60" s="103"/>
      <c r="AO60" s="103"/>
      <c r="AP60" s="103"/>
      <c r="AQ60" s="103"/>
      <c r="AR60" s="103"/>
      <c r="AS60" s="104"/>
      <c r="AV60" s="101"/>
      <c r="AW60" s="97"/>
      <c r="AX60" s="97"/>
      <c r="AY60" s="97"/>
    </row>
    <row r="61" spans="1:51" x14ac:dyDescent="0.25">
      <c r="A61" s="102"/>
      <c r="B61" s="149"/>
      <c r="C61" s="150"/>
      <c r="D61" s="117"/>
      <c r="E61" s="150"/>
      <c r="F61" s="150"/>
      <c r="G61" s="105"/>
      <c r="H61" s="105"/>
      <c r="I61" s="105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20"/>
      <c r="U61" s="122"/>
      <c r="V61" s="79"/>
      <c r="AS61" s="97"/>
      <c r="AT61" s="97"/>
      <c r="AU61" s="97"/>
      <c r="AV61" s="97"/>
      <c r="AW61" s="97"/>
      <c r="AX61" s="97"/>
      <c r="AY61" s="97"/>
    </row>
    <row r="62" spans="1:51" x14ac:dyDescent="0.25">
      <c r="A62" s="102"/>
      <c r="B62" s="150"/>
      <c r="C62" s="150"/>
      <c r="D62" s="117"/>
      <c r="E62" s="150"/>
      <c r="F62" s="150"/>
      <c r="G62" s="105"/>
      <c r="H62" s="105"/>
      <c r="I62" s="105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8"/>
      <c r="U62" s="79"/>
      <c r="V62" s="79"/>
      <c r="AS62" s="97"/>
      <c r="AT62" s="97"/>
      <c r="AU62" s="97"/>
      <c r="AV62" s="97"/>
      <c r="AW62" s="97"/>
      <c r="AX62" s="97"/>
      <c r="AY62" s="97"/>
    </row>
    <row r="63" spans="1:51" x14ac:dyDescent="0.25">
      <c r="O63" s="12"/>
      <c r="P63" s="99"/>
      <c r="Q63" s="99"/>
      <c r="AS63" s="97"/>
      <c r="AT63" s="97"/>
      <c r="AU63" s="97"/>
      <c r="AV63" s="97"/>
      <c r="AW63" s="97"/>
      <c r="AX63" s="97"/>
      <c r="AY63" s="97"/>
    </row>
    <row r="64" spans="1:51" x14ac:dyDescent="0.25">
      <c r="O64" s="12"/>
      <c r="P64" s="99"/>
      <c r="Q64" s="99"/>
      <c r="AS64" s="97"/>
      <c r="AT64" s="97"/>
      <c r="AU64" s="97"/>
      <c r="AV64" s="97"/>
      <c r="AW64" s="97"/>
      <c r="AX64" s="97"/>
      <c r="AY64" s="97"/>
    </row>
    <row r="65" spans="15:51" x14ac:dyDescent="0.25">
      <c r="O65" s="12"/>
      <c r="P65" s="99"/>
      <c r="Q65" s="99"/>
      <c r="AS65" s="97"/>
      <c r="AT65" s="97"/>
      <c r="AU65" s="97"/>
      <c r="AV65" s="97"/>
      <c r="AW65" s="97"/>
      <c r="AX65" s="97"/>
      <c r="AY65" s="97"/>
    </row>
    <row r="66" spans="15:51" x14ac:dyDescent="0.25">
      <c r="O66" s="12"/>
      <c r="P66" s="99"/>
      <c r="Q66" s="99"/>
      <c r="AS66" s="97"/>
      <c r="AT66" s="97"/>
      <c r="AU66" s="97"/>
      <c r="AV66" s="97"/>
      <c r="AW66" s="97"/>
      <c r="AX66" s="97"/>
      <c r="AY66" s="97"/>
    </row>
    <row r="67" spans="15:51" x14ac:dyDescent="0.25">
      <c r="O67" s="12"/>
      <c r="P67" s="99"/>
      <c r="Q67" s="99"/>
      <c r="R67" s="99"/>
      <c r="S67" s="99"/>
      <c r="AS67" s="97"/>
      <c r="AT67" s="97"/>
      <c r="AU67" s="97"/>
      <c r="AV67" s="97"/>
      <c r="AW67" s="97"/>
      <c r="AX67" s="97"/>
      <c r="AY67" s="97"/>
    </row>
    <row r="68" spans="15:51" x14ac:dyDescent="0.25">
      <c r="O68" s="12"/>
      <c r="P68" s="99"/>
      <c r="Q68" s="99"/>
      <c r="R68" s="99"/>
      <c r="S68" s="99"/>
      <c r="T68" s="99"/>
      <c r="AS68" s="97"/>
      <c r="AT68" s="97"/>
      <c r="AU68" s="97"/>
      <c r="AV68" s="97"/>
      <c r="AW68" s="97"/>
      <c r="AX68" s="97"/>
      <c r="AY68" s="97"/>
    </row>
    <row r="69" spans="15:51" x14ac:dyDescent="0.25">
      <c r="O69" s="12"/>
      <c r="P69" s="99"/>
      <c r="Q69" s="99"/>
      <c r="R69" s="99"/>
      <c r="S69" s="99"/>
      <c r="T69" s="99"/>
      <c r="AS69" s="97"/>
      <c r="AT69" s="97"/>
      <c r="AU69" s="97"/>
      <c r="AV69" s="97"/>
      <c r="AW69" s="97"/>
      <c r="AX69" s="97"/>
      <c r="AY69" s="97"/>
    </row>
    <row r="70" spans="15:51" x14ac:dyDescent="0.25">
      <c r="O70" s="12"/>
      <c r="P70" s="99"/>
      <c r="T70" s="99"/>
      <c r="AS70" s="97"/>
      <c r="AT70" s="97"/>
      <c r="AU70" s="97"/>
      <c r="AV70" s="97"/>
      <c r="AW70" s="97"/>
      <c r="AX70" s="97"/>
      <c r="AY70" s="97"/>
    </row>
    <row r="71" spans="15:51" x14ac:dyDescent="0.25">
      <c r="O71" s="99"/>
      <c r="Q71" s="99"/>
      <c r="R71" s="99"/>
      <c r="S71" s="99"/>
      <c r="AS71" s="97"/>
      <c r="AT71" s="97"/>
      <c r="AU71" s="97"/>
      <c r="AV71" s="97"/>
      <c r="AW71" s="97"/>
      <c r="AX71" s="97"/>
      <c r="AY71" s="97"/>
    </row>
    <row r="72" spans="15:51" x14ac:dyDescent="0.25">
      <c r="O72" s="12"/>
      <c r="P72" s="99"/>
      <c r="Q72" s="99"/>
      <c r="R72" s="99"/>
      <c r="S72" s="99"/>
      <c r="T72" s="99"/>
      <c r="AS72" s="97"/>
      <c r="AT72" s="97"/>
      <c r="AU72" s="97"/>
      <c r="AV72" s="97"/>
      <c r="AW72" s="97"/>
      <c r="AX72" s="97"/>
      <c r="AY72" s="97"/>
    </row>
    <row r="73" spans="15:51" x14ac:dyDescent="0.25">
      <c r="O73" s="12"/>
      <c r="P73" s="99"/>
      <c r="Q73" s="99"/>
      <c r="R73" s="99"/>
      <c r="S73" s="99"/>
      <c r="T73" s="99"/>
      <c r="U73" s="99"/>
      <c r="AS73" s="97"/>
      <c r="AT73" s="97"/>
      <c r="AU73" s="97"/>
      <c r="AV73" s="97"/>
      <c r="AW73" s="97"/>
      <c r="AX73" s="97"/>
      <c r="AY73" s="97"/>
    </row>
    <row r="74" spans="15:51" x14ac:dyDescent="0.25">
      <c r="O74" s="12"/>
      <c r="P74" s="99"/>
      <c r="T74" s="99"/>
      <c r="U74" s="99"/>
      <c r="AS74" s="97"/>
      <c r="AT74" s="97"/>
      <c r="AU74" s="97"/>
      <c r="AV74" s="97"/>
      <c r="AW74" s="97"/>
      <c r="AX74" s="97"/>
      <c r="AY74" s="97"/>
    </row>
    <row r="86" spans="45:51" x14ac:dyDescent="0.25">
      <c r="AS86" s="97"/>
      <c r="AT86" s="97"/>
      <c r="AU86" s="97"/>
      <c r="AV86" s="97"/>
      <c r="AW86" s="97"/>
      <c r="AX86" s="97"/>
      <c r="AY86" s="97"/>
    </row>
  </sheetData>
  <protectedRanges>
    <protectedRange sqref="S61:T62" name="Range2_12_5_1_1"/>
    <protectedRange sqref="L10 AD8 AF8 AJ8:AR8 AF10 L24:N31 N32:N34 N10:N23 G11:G34 AC11:AF34 E11:E34 R11:T34" name="Range1_16_3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H11:H34" name="Range1_1_1_1_1_1_1"/>
    <protectedRange sqref="Z50:Z60" name="Range2_2_1_10_1_1_1_2"/>
    <protectedRange sqref="N61:R62" name="Range2_12_1_6_1_1"/>
    <protectedRange sqref="L61:M62" name="Range2_2_12_1_7_1_1"/>
    <protectedRange sqref="AS11:AS15" name="Range1_4_1_1_1_1"/>
    <protectedRange sqref="J11:J15 J26:J34" name="Range1_1_2_1_10_1_1_1_1"/>
    <protectedRange sqref="T42" name="Range2_12_5_1_1_4"/>
    <protectedRange sqref="E42:H42" name="Range2_2_12_1_7_1_1_1"/>
    <protectedRange sqref="D42" name="Range2_3_2_1_3_1_1_2_10_1_1_1_1_1"/>
    <protectedRange sqref="C42" name="Range2_1_1_1_1_11_1_2_1_1_1"/>
    <protectedRange sqref="F41 L41 S38:S41" name="Range2_12_3_1_1_1_1"/>
    <protectedRange sqref="D38:H38 C41:E41 O41:R41 I41:K41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I42:J42" name="Range2_2_12_1_4_2_1_1_1_2_1_1"/>
    <protectedRange sqref="Q10 AP10 AG10" name="Range1_16_3_1_1_1_1_1"/>
    <protectedRange sqref="F11:F22" name="Range1_16_3_1_1_2_1_1_1_2_1"/>
    <protectedRange sqref="Q35" name="Range1_16_3_1_1_1_1_1_2"/>
    <protectedRange sqref="P35" name="Range1_16_3_1_1_2"/>
    <protectedRange sqref="U35 V11:V34 X11:AB34" name="Range1_16_3_1_1_3"/>
    <protectedRange sqref="AR11 AR25:AR34" name="Range1_16_3_1_1_5"/>
    <protectedRange sqref="L6 D6 D8 O8:U8" name="Range1_16_3_1_1_7"/>
    <protectedRange sqref="J61:K62" name="Range2_2_12_1_4_1_1_1_1_1_1_1_1_1_1_1_1_1_1_1"/>
    <protectedRange sqref="I61:I62" name="Range2_2_12_1_7_1_1_2_2_1_2"/>
    <protectedRange sqref="F61:H62" name="Range2_2_12_1_3_1_2_1_1_1_1_2_1_1_1_1_1_1_1_1_1_1_1"/>
    <protectedRange sqref="E61:E62" name="Range2_2_12_1_3_1_2_1_1_1_2_1_1_1_1_3_1_1_1_1_1_1_1_1_1"/>
    <protectedRange sqref="T43" name="Range2_12_5_1_1_2_1_1_1_1_1_1_1_1"/>
    <protectedRange sqref="S43" name="Range2_12_4_1_1_1_4_2_2_1_1_1_1_1_1_1_1"/>
    <protectedRange sqref="G43:H43" name="Range2_2_12_1_3_1_1_1_1_1_4_1_1_1_1_1_1_1_1_1_1_2_1_1_1_1"/>
    <protectedRange sqref="Q43:R43" name="Range2_12_1_6_1_1_1_1_2_1_1_1_1_1_1_1_1_1_2_1_1_1"/>
    <protectedRange sqref="N43:P43" name="Range2_12_1_2_3_1_1_1_1_2_1_1_1_1_1_1_1_1_1_2_1_1_1"/>
    <protectedRange sqref="I43:M43" name="Range2_2_12_1_4_3_1_1_1_1_2_1_1_1_1_1_1_1_1_1_2_1_1_1"/>
    <protectedRange sqref="O11:P34" name="Range1_16_3_1_1_2_1"/>
    <protectedRange sqref="Q11:Q34" name="Range1_16_3_1_1_1_1_1_2_1"/>
    <protectedRange sqref="U11:U34" name="Range1_16_3_1_1_3_1"/>
    <protectedRange sqref="W11:W16" name="Range1_16_3_1_1_3_2"/>
    <protectedRange sqref="AG11:AG34" name="Range1_16_3_1_1_1_1_1_1"/>
    <protectedRange sqref="AR12:AR24" name="Range1_16_3_1_1_5_1"/>
    <protectedRange sqref="F45:U45" name="Range2_12_5_1_1_1_2_2_1_1_1_1_1_1_1_1_1_1_1_2_1_1_1_2_1_1_1_1_1_1_1_1_1_1_1_1_1_1_1_1_2_1_1_1_1_1_1_1_1_1_2_1_1_3_1_1_1_3_1_1_1_1_1_1_1_1_1_1_1_1_1_1_1_1_1_1_1_1_1_1_2_1_1_1_1_1_1_1_1_1_1_1_2_2_1_1"/>
    <protectedRange sqref="S44:T44" name="Range2_12_5_1_1_2_1_1_1_1"/>
    <protectedRange sqref="N44:R44" name="Range2_12_1_6_1_1_2_1_1_1_1"/>
    <protectedRange sqref="L44:M44" name="Range2_2_12_1_7_1_1_3_1_1_1_1"/>
    <protectedRange sqref="J44:K44" name="Range2_2_12_1_4_1_1_1_1_1_1_1_1_1_1_1_1_1_1_1_2_1_1_1_1"/>
    <protectedRange sqref="I44" name="Range2_2_12_1_7_1_1_2_2_1_2_2_1_1_1_1"/>
    <protectedRange sqref="G44:H44" name="Range2_2_12_1_3_1_2_1_1_1_1_2_1_1_1_1_1_1_1_1_1_1_1_2_1_1_1_1"/>
    <protectedRange sqref="F44" name="Range2_2_12_1_3_1_2_1_1_1_1_2_1_1_1_1_1_1_1_1_1_1_1_2_2_1_1_1"/>
    <protectedRange sqref="E44" name="Range2_2_12_1_3_1_2_1_1_1_2_1_1_1_1_3_1_1_1_1_1_1_1_1_1_2_2_1_1_1"/>
    <protectedRange sqref="F50:U50 F51:G51" name="Range2_12_5_1_1_1_2_2_1_1_1_1_1_1_1_1_1_1_1_2_1_1_1_2_1_1_1_1_1_1_1_1_1_1_1_1_1_1_1_1_2_1_1_1_1_1_1_1_1_1_2_1_1_3_1_1_1_3_1_1_1_1_1_1_1_1_1_1_1_1_1_1_1_1_1_1_1_1_1_1_2_1_1_1_1_1_1_1_1_1_1_1_2_2_1_2_1_1_1_1_1_1_1"/>
    <protectedRange sqref="W17:W34" name="Range1_16_3_1_1_3_2_1_1_1_1_1"/>
    <protectedRange sqref="F49:U49" name="Range2_12_5_1_1_1_2_2_1_1_1_1_1_1_1_1_1_1_1_2_1_1_1_2_1_1_1_1_1_1_1_1_1_1_1_1_1_1_1_1_2_1_1_1_1_1_1_1_1_1_2_1_1_3_1_1_1_3_1_1_1_1_1_1_1_1_1_1_1_1_1_1_1_1_1_1_1_1_1_1_2_1_1_1_1_1_1_1_1_1_1_1_2_2_1_2_1_1_1_1_1_1_1_1_1_1_1_1"/>
    <protectedRange sqref="S48:T48" name="Range2_12_5_1_1_2_1_1_1_2_1_1_1_1_1_1_1_1_1_1_1_1"/>
    <protectedRange sqref="N48:R48" name="Range2_12_1_6_1_1_2_1_1_1_2_1_1_1_1_1_1_1_1_1_1_1_1"/>
    <protectedRange sqref="L48:M48" name="Range2_2_12_1_7_1_1_3_1_1_1_2_1_1_1_1_1_1_1_1_1_1_1_1"/>
    <protectedRange sqref="J48:K48" name="Range2_2_12_1_4_1_1_1_1_1_1_1_1_1_1_1_1_1_1_1_2_1_1_1_2_1_1_1_1_1_1_1_1_1_1_1_1"/>
    <protectedRange sqref="I48" name="Range2_2_12_1_7_1_1_2_2_1_2_2_1_1_1_2_1_1_1_1_1_1_1_1_1_1_1_1"/>
    <protectedRange sqref="G48:H48" name="Range2_2_12_1_3_1_2_1_1_1_1_2_1_1_1_1_1_1_1_1_1_1_1_2_1_1_1_2_1_1_1_1_1_1_1_1_1_1_1_1"/>
    <protectedRange sqref="F48" name="Range2_2_12_1_3_1_2_1_1_1_1_2_1_1_1_1_1_1_1_1_1_1_1_2_2_1_1_2_1_1_1_1_1_1_1_1_1_1_1_1"/>
    <protectedRange sqref="E48" name="Range2_2_12_1_3_1_2_1_1_1_2_1_1_1_1_3_1_1_1_1_1_1_1_1_1_2_2_1_1_2_1_1_1_1_1_1_1_1_1_1_1_1"/>
    <protectedRange sqref="P5:U5" name="Range1_16_1_1_1_1_1_1_2_2_2_2_2_2_2_2_2_2_2_2_2_2_2_2_2_2_2_2_2_2_2_1_2_2_2_2_2_2_2_2_2_2_3_2_2_2_2_2_2_2_2_2_2"/>
    <protectedRange sqref="P3:U3" name="Range1_16_1_1_1_1_1_1_2_2_2_2_2_2_2_2_2_2_2_2_2_2_2_2_2_2_2_2_2_2_2_1_2_2_2_2_2_2_2_2_2_2_3_2_2_2_2_2_2_2_2_2_2_2"/>
    <protectedRange sqref="F59:U59 F60:G60" name="Range2_12_5_1_1_1_2_2_1_1_1_1_1_1_1_1_1_1_1_2_1_1_1_2_1_1_1_1_1_1_1_1_1_1_1_1_1_1_1_1_2_1_1_1_1_1_1_1_1_1_2_1_1_3_1_1_1_3_1_1_1_1_1_1_1_1_1_1_1_1_1_1_1_1_1_1_1_1_1_1_2_1_1_1_1_1_1_1_1_1_1_1_2_2_1_2_1_1_1_1_1_1_1_1_1_1_1_1_1"/>
    <protectedRange sqref="S53:T58" name="Range2_12_5_1_1_2_1_1_1_2_1_1_1_1_1_1_1_1_1_1_1_1_1"/>
    <protectedRange sqref="N53:R58" name="Range2_12_1_6_1_1_2_1_1_1_2_1_1_1_1_1_1_1_1_1_1_1_1_1"/>
    <protectedRange sqref="L53:M58" name="Range2_2_12_1_7_1_1_3_1_1_1_2_1_1_1_1_1_1_1_1_1_1_1_1_1"/>
    <protectedRange sqref="J53:K58" name="Range2_2_12_1_4_1_1_1_1_1_1_1_1_1_1_1_1_1_1_1_2_1_1_1_2_1_1_1_1_1_1_1_1_1_1_1_1_1"/>
    <protectedRange sqref="I53:I58" name="Range2_2_12_1_7_1_1_2_2_1_2_2_1_1_1_2_1_1_1_1_1_1_1_1_1_1_1_1_1"/>
    <protectedRange sqref="G53:H58" name="Range2_2_12_1_3_1_2_1_1_1_1_2_1_1_1_1_1_1_1_1_1_1_1_2_1_1_1_2_1_1_1_1_1_1_1_1_1_1_1_1_1"/>
    <protectedRange sqref="F53:F58" name="Range2_2_12_1_3_1_2_1_1_1_1_2_1_1_1_1_1_1_1_1_1_1_1_2_2_1_1_2_1_1_1_1_1_1_1_1_1_1_1_1_1"/>
    <protectedRange sqref="E53:E58" name="Range2_2_12_1_3_1_2_1_1_1_2_1_1_1_1_3_1_1_1_1_1_1_1_1_1_2_2_1_1_2_1_1_1_1_1_1_1_1_1_1_1_1_1"/>
    <protectedRange sqref="B56:B58" name="Range2_12_5_1_1_1_1_1_2_1_1_1_1_1_1_1_1_1_1_1_1_1_1_1_1_1_1_1_1_2_1_1_1_1_1_1_1_1_1_1_1_1_1_3_1_1_1_2_1_1_1_1_1_1_1_1_1_1_1_1_2_1_1_1_1_1_1_1_1_1_1_1_1_1_1_1_1_1_1_1_1_1_1_1_1_1_1_1_1_3_1_2_1_1_1_2_2_1_2_1_1_1_1_1_1_1_1_1_1_1_1_1_1_1_1_1_1_1"/>
    <protectedRange sqref="B59" name="Range2_12_5_1_1_1_2_2_1_1_1_1_1_1_1_1_1_1_1_2_1_1_1_1_1_1_1_1_1_3_1_3_1_2_1_1_1_1_1_1_1_1_1_1_1_1_1_2_1_1_1_1_1_2_1_1_1_1_1_1_1_1_2_1_1_3_1_1_1_2_1_1_1_1_1_1_1_1_1_1_1_1_1_1_1_1_1_2_1_1_1_1_1_1_1_1_1_1_1_1_1_1_1_1_1_1_1_2_3_1_2_1_1_1_2_2_1_1_2_1_1_1_1__3"/>
    <protectedRange sqref="B60" name="Range2_12_5_1_1_1_1_1_2_1_1_2_1_1_1_1_1_1_1_1_1_1_1_1_1_1_1_1_1_2_1_1_1_1_1_1_1_1_1_1_1_1_1_1_3_1_1_1_2_1_1_1_1_1_1_1_1_1_2_1_1_1_1_1_1_1_1_1_1_1_1_1_1_1_1_1_1_1_1_1_1_1_1_1_1_2_1_1_1_2_2_1_1_2_1_1_1_1_1_1_1_1_1_1_1_1_1_1_1_1_1_1_1_1"/>
    <protectedRange sqref="P4:U4" name="Range1_16_1_1_1_1_1_1_2_2_2_2_2_2_2_2_2_2_2_2_2_2_2_2_2_2_2_2_2_2_2_1_2_2_2_2_2_2_2_2_2_2_3_2_2_2_2_2_2_2_2_2_2_2_2_2_2_2_2_2_2_2_2_2_2_1"/>
    <protectedRange sqref="B42" name="Range2_12_5_1_1_1_1_1_2_1"/>
    <protectedRange sqref="B43" name="Range2_12_5_1_1_1_2_1_1_1_1_1_1_1_1_1_1_1_2_1_1_1_1_1_1_1_1_1_1_1_1_1_1_1_1_1_1_1_1_1_1_2_1_1_1_1_1_1_1_1_1_1_1_2_1_1_1_1_2_1_1_1_1_1_1_1_1_1_1_1_2_1_1_1_1_1_1_1_1_1_1_1_1_1_1_3_1_1_1_1_2_1_1_1_1_1_1_1_2_1_1_1_1_1_1_1_1_1_1_1_1_1_1_1"/>
    <protectedRange sqref="B45" name="Range2_12_5_1_1_1_2_2_1_1_1_1_1_1_1_1_1_1_1_2_1_1_1_1_1_1_1_1_1_1_1_1_1_1_1_1_1_1_1_1_1_1_1_1_1_1_1_1_1_1_1_1_1_1_1_1_1_1_1_1_1_1_1_1_1_1_1_1_1_1_1_1_1_2_1_1_1_1_1_1_1_1_1_1_1_2_1_1_1_1_1_2_1_1_1_1_1_1_1_1_1_1_1_1_1_1_1_1_1_1_1_1_1_1_1_1_1_1_1_1_1_1_2__2"/>
    <protectedRange sqref="B46" name="Range2_12_5_1_1_1_2_1_1_1_1_1_1_1_1_1_1_1_2_1_1_1_1_1_1_1_1_1_1_1_1_1_1_1_1_1_1_1_1_1_1_2_1_1_1_1_1_1_1_1_1_1_1_2_1_1_1_1_2_1_1_1_1_1_1_1_1_1_1_1_2_1_1_1_1_1_1_1_1_1_1_1_1_1_1_1_1_1_1_1_1_1_1_1_2_1_1_1_1_1_1_1_2_1_1_1_1_1_1_1_1_1_1_1_1_1_1_1_1_1_1_1"/>
    <protectedRange sqref="B47" name="Range2_12_5_1_1_1_2_1_1_1_1_1_1_1_1_1_1_1_2_1_2_1_1_1_1_1_1_1_1_1_2_1_1_1_1_1_1_1_1_1_1_1_1_1_1_1_1_1_1_1_1_1_1_1_1_1_1_1_1_1_1_1_1_1_1_1_1_1_1_1_1_1_1_1_2_1_1_1_1_1_1_1_1_1_2_1_2_1_1_1_1_1_2_1_1_1_1_1_1_1_1_2_1_1_1_1_1_1_1_1_2_1_1_1_1_1_2_1_1_1_1_1_2__2"/>
    <protectedRange sqref="B54" name="Range2_12_5_1_1_1_1_1_2_1_1_1_1_1_1_1_1_1_1_1_1_1_1_1_1_1_1_1_1_2_1_1_1_1_1_1_1_1_1_1_1_1_1_3_1_1_1_2_1_1_1_1_1_1_1_1_1_1_1_1_2_1_1_1_1_1_1_1_1_1_1_1_1_1_1_1_1_1_1_1_1_1_1_1_1_1_1_1_1_3_1_2_1_1_1_2_2_1_2_1_1_1_1_1_1_1_1_1_1_1_1_1_1_1_1_1_1_1_2_1_1_1_1__3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34 AA11:AA34 X11:Y34">
    <cfRule type="containsText" dxfId="920" priority="25" operator="containsText" text="N/A">
      <formula>NOT(ISERROR(SEARCH("N/A",X11)))</formula>
    </cfRule>
    <cfRule type="cellIs" dxfId="919" priority="39" operator="equal">
      <formula>0</formula>
    </cfRule>
  </conditionalFormatting>
  <conditionalFormatting sqref="AC11:AE34 AA11:AA34 X11:Y34">
    <cfRule type="cellIs" dxfId="918" priority="38" operator="greaterThanOrEqual">
      <formula>1185</formula>
    </cfRule>
  </conditionalFormatting>
  <conditionalFormatting sqref="AC11:AE34 AA11:AA34 X11:Y34">
    <cfRule type="cellIs" dxfId="917" priority="37" operator="between">
      <formula>0.1</formula>
      <formula>1184</formula>
    </cfRule>
  </conditionalFormatting>
  <conditionalFormatting sqref="X8">
    <cfRule type="cellIs" dxfId="916" priority="36" operator="equal">
      <formula>0</formula>
    </cfRule>
  </conditionalFormatting>
  <conditionalFormatting sqref="X8">
    <cfRule type="cellIs" dxfId="915" priority="35" operator="greaterThan">
      <formula>1179</formula>
    </cfRule>
  </conditionalFormatting>
  <conditionalFormatting sqref="X8">
    <cfRule type="cellIs" dxfId="914" priority="34" operator="greaterThan">
      <formula>99</formula>
    </cfRule>
  </conditionalFormatting>
  <conditionalFormatting sqref="X8">
    <cfRule type="cellIs" dxfId="913" priority="33" operator="greaterThan">
      <formula>0.99</formula>
    </cfRule>
  </conditionalFormatting>
  <conditionalFormatting sqref="AB8">
    <cfRule type="cellIs" dxfId="912" priority="32" operator="equal">
      <formula>0</formula>
    </cfRule>
  </conditionalFormatting>
  <conditionalFormatting sqref="AB8">
    <cfRule type="cellIs" dxfId="911" priority="31" operator="greaterThan">
      <formula>1179</formula>
    </cfRule>
  </conditionalFormatting>
  <conditionalFormatting sqref="AB8">
    <cfRule type="cellIs" dxfId="910" priority="30" operator="greaterThan">
      <formula>99</formula>
    </cfRule>
  </conditionalFormatting>
  <conditionalFormatting sqref="AB8">
    <cfRule type="cellIs" dxfId="909" priority="29" operator="greaterThan">
      <formula>0.99</formula>
    </cfRule>
  </conditionalFormatting>
  <conditionalFormatting sqref="AI11:AI34">
    <cfRule type="cellIs" dxfId="908" priority="28" operator="greaterThan">
      <formula>$AI$8</formula>
    </cfRule>
  </conditionalFormatting>
  <conditionalFormatting sqref="AH11:AH34">
    <cfRule type="cellIs" dxfId="907" priority="26" operator="greaterThan">
      <formula>$AH$8</formula>
    </cfRule>
    <cfRule type="cellIs" dxfId="906" priority="27" operator="greaterThan">
      <formula>$AH$8</formula>
    </cfRule>
  </conditionalFormatting>
  <conditionalFormatting sqref="AB11:AB34">
    <cfRule type="containsText" dxfId="905" priority="21" operator="containsText" text="N/A">
      <formula>NOT(ISERROR(SEARCH("N/A",AB11)))</formula>
    </cfRule>
    <cfRule type="cellIs" dxfId="904" priority="24" operator="equal">
      <formula>0</formula>
    </cfRule>
  </conditionalFormatting>
  <conditionalFormatting sqref="AB11:AB34">
    <cfRule type="cellIs" dxfId="903" priority="23" operator="greaterThanOrEqual">
      <formula>1185</formula>
    </cfRule>
  </conditionalFormatting>
  <conditionalFormatting sqref="AB11:AB34">
    <cfRule type="cellIs" dxfId="902" priority="22" operator="between">
      <formula>0.1</formula>
      <formula>1184</formula>
    </cfRule>
  </conditionalFormatting>
  <conditionalFormatting sqref="AO11:AO34 AN11:AN35">
    <cfRule type="cellIs" dxfId="901" priority="20" operator="equal">
      <formula>0</formula>
    </cfRule>
  </conditionalFormatting>
  <conditionalFormatting sqref="AO11:AO34 AN11:AN35">
    <cfRule type="cellIs" dxfId="900" priority="19" operator="greaterThan">
      <formula>1179</formula>
    </cfRule>
  </conditionalFormatting>
  <conditionalFormatting sqref="AO11:AO34 AN11:AN35">
    <cfRule type="cellIs" dxfId="899" priority="18" operator="greaterThan">
      <formula>99</formula>
    </cfRule>
  </conditionalFormatting>
  <conditionalFormatting sqref="AO11:AO34 AN11:AN35">
    <cfRule type="cellIs" dxfId="898" priority="17" operator="greaterThan">
      <formula>0.99</formula>
    </cfRule>
  </conditionalFormatting>
  <conditionalFormatting sqref="AQ11:AQ34">
    <cfRule type="cellIs" dxfId="897" priority="16" operator="equal">
      <formula>0</formula>
    </cfRule>
  </conditionalFormatting>
  <conditionalFormatting sqref="AQ11:AQ34">
    <cfRule type="cellIs" dxfId="896" priority="15" operator="greaterThan">
      <formula>1179</formula>
    </cfRule>
  </conditionalFormatting>
  <conditionalFormatting sqref="AQ11:AQ34">
    <cfRule type="cellIs" dxfId="895" priority="14" operator="greaterThan">
      <formula>99</formula>
    </cfRule>
  </conditionalFormatting>
  <conditionalFormatting sqref="AQ11:AQ34">
    <cfRule type="cellIs" dxfId="894" priority="13" operator="greaterThan">
      <formula>0.99</formula>
    </cfRule>
  </conditionalFormatting>
  <conditionalFormatting sqref="Z11:Z34">
    <cfRule type="containsText" dxfId="893" priority="9" operator="containsText" text="N/A">
      <formula>NOT(ISERROR(SEARCH("N/A",Z11)))</formula>
    </cfRule>
    <cfRule type="cellIs" dxfId="892" priority="12" operator="equal">
      <formula>0</formula>
    </cfRule>
  </conditionalFormatting>
  <conditionalFormatting sqref="Z11:Z34">
    <cfRule type="cellIs" dxfId="891" priority="11" operator="greaterThanOrEqual">
      <formula>1185</formula>
    </cfRule>
  </conditionalFormatting>
  <conditionalFormatting sqref="Z11:Z34">
    <cfRule type="cellIs" dxfId="890" priority="10" operator="between">
      <formula>0.1</formula>
      <formula>1184</formula>
    </cfRule>
  </conditionalFormatting>
  <conditionalFormatting sqref="AJ11:AN35">
    <cfRule type="cellIs" dxfId="889" priority="8" operator="equal">
      <formula>0</formula>
    </cfRule>
  </conditionalFormatting>
  <conditionalFormatting sqref="AJ11:AN35">
    <cfRule type="cellIs" dxfId="888" priority="7" operator="greaterThan">
      <formula>1179</formula>
    </cfRule>
  </conditionalFormatting>
  <conditionalFormatting sqref="AJ11:AN35">
    <cfRule type="cellIs" dxfId="887" priority="6" operator="greaterThan">
      <formula>99</formula>
    </cfRule>
  </conditionalFormatting>
  <conditionalFormatting sqref="AJ11:AN35">
    <cfRule type="cellIs" dxfId="886" priority="5" operator="greaterThan">
      <formula>0.99</formula>
    </cfRule>
  </conditionalFormatting>
  <conditionalFormatting sqref="AP11:AP34">
    <cfRule type="cellIs" dxfId="885" priority="4" operator="equal">
      <formula>0</formula>
    </cfRule>
  </conditionalFormatting>
  <conditionalFormatting sqref="AP11:AP34">
    <cfRule type="cellIs" dxfId="884" priority="3" operator="greaterThan">
      <formula>1179</formula>
    </cfRule>
  </conditionalFormatting>
  <conditionalFormatting sqref="AP11:AP34">
    <cfRule type="cellIs" dxfId="883" priority="2" operator="greaterThan">
      <formula>99</formula>
    </cfRule>
  </conditionalFormatting>
  <conditionalFormatting sqref="AP11:AP34">
    <cfRule type="cellIs" dxfId="882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MAR 1</vt:lpstr>
      <vt:lpstr>MAR 2</vt:lpstr>
      <vt:lpstr>MAR 3</vt:lpstr>
      <vt:lpstr>MAR 4</vt:lpstr>
      <vt:lpstr>MAR 5</vt:lpstr>
      <vt:lpstr>MAR 6</vt:lpstr>
      <vt:lpstr>MAR 7</vt:lpstr>
      <vt:lpstr>MAR 8</vt:lpstr>
      <vt:lpstr>MAR 9</vt:lpstr>
      <vt:lpstr>MAR 10</vt:lpstr>
      <vt:lpstr>MAR 11</vt:lpstr>
      <vt:lpstr>MAR 12</vt:lpstr>
      <vt:lpstr>MAR 13</vt:lpstr>
      <vt:lpstr>MAR 14</vt:lpstr>
      <vt:lpstr>MAR 15</vt:lpstr>
      <vt:lpstr>MAR 16</vt:lpstr>
      <vt:lpstr>MAR 17</vt:lpstr>
      <vt:lpstr>MAR 18</vt:lpstr>
      <vt:lpstr>MAR 19</vt:lpstr>
      <vt:lpstr>MAR 20</vt:lpstr>
      <vt:lpstr>MAR 21</vt:lpstr>
      <vt:lpstr>MAR 22</vt:lpstr>
      <vt:lpstr>MAR 23</vt:lpstr>
      <vt:lpstr>MAR 24</vt:lpstr>
      <vt:lpstr>MAR 25</vt:lpstr>
      <vt:lpstr>MAR 26</vt:lpstr>
      <vt:lpstr>MAR 27</vt:lpstr>
      <vt:lpstr>MAR 28</vt:lpstr>
      <vt:lpstr>MAR 29</vt:lpstr>
      <vt:lpstr>MAR 30</vt:lpstr>
      <vt:lpstr>MAR 31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villamorbooster</dc:creator>
  <cp:lastModifiedBy>Pnom Server</cp:lastModifiedBy>
  <dcterms:created xsi:type="dcterms:W3CDTF">2014-06-30T06:13:27Z</dcterms:created>
  <dcterms:modified xsi:type="dcterms:W3CDTF">2016-04-04T00:03:19Z</dcterms:modified>
</cp:coreProperties>
</file>