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499" firstSheet="21" activeTab="28"/>
  </bookViews>
  <sheets>
    <sheet name="APR 1" sheetId="364" r:id="rId1"/>
    <sheet name="APR 2" sheetId="365" r:id="rId2"/>
    <sheet name="APR 3" sheetId="366" r:id="rId3"/>
    <sheet name="APR 4" sheetId="367" r:id="rId4"/>
    <sheet name="APR 5" sheetId="368" r:id="rId5"/>
    <sheet name="APR 6" sheetId="369" r:id="rId6"/>
    <sheet name="APR 7" sheetId="370" r:id="rId7"/>
    <sheet name="APR 8" sheetId="371" r:id="rId8"/>
    <sheet name="APR 9" sheetId="372" r:id="rId9"/>
    <sheet name="APR 10" sheetId="373" r:id="rId10"/>
    <sheet name="APR 11" sheetId="374" r:id="rId11"/>
    <sheet name="APR 12" sheetId="375" r:id="rId12"/>
    <sheet name="APR 13" sheetId="376" r:id="rId13"/>
    <sheet name="APR 14" sheetId="377" r:id="rId14"/>
    <sheet name="APR 15" sheetId="378" r:id="rId15"/>
    <sheet name="APR 16" sheetId="379" r:id="rId16"/>
    <sheet name="APR 17" sheetId="380" r:id="rId17"/>
    <sheet name="APR 18" sheetId="381" r:id="rId18"/>
    <sheet name="APR 19" sheetId="382" r:id="rId19"/>
    <sheet name="APR 20" sheetId="384" r:id="rId20"/>
    <sheet name="APR 21" sheetId="385" r:id="rId21"/>
    <sheet name="APR 22" sheetId="386" r:id="rId22"/>
    <sheet name="APR 23" sheetId="387" r:id="rId23"/>
    <sheet name="APR 24" sheetId="388" r:id="rId24"/>
    <sheet name="APR 25" sheetId="389" r:id="rId25"/>
    <sheet name="APR 26" sheetId="390" r:id="rId26"/>
    <sheet name="APR 27" sheetId="391" r:id="rId27"/>
    <sheet name="APR 28" sheetId="392" r:id="rId28"/>
    <sheet name="APR 29" sheetId="393" r:id="rId29"/>
    <sheet name="APR 30" sheetId="394" r:id="rId30"/>
  </sheets>
  <externalReferences>
    <externalReference r:id="rId31"/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R16" i="392" l="1"/>
  <c r="Q10" i="394" l="1"/>
  <c r="AP10" i="394" l="1"/>
  <c r="AQ11" i="394" s="1"/>
  <c r="AG10" i="394"/>
  <c r="AG8" i="394" s="1"/>
  <c r="AR35" i="394"/>
  <c r="AQ34" i="394"/>
  <c r="AH34" i="394"/>
  <c r="V34" i="394"/>
  <c r="R34" i="394"/>
  <c r="J34" i="394"/>
  <c r="K34" i="394" s="1"/>
  <c r="G34" i="394"/>
  <c r="E34" i="394"/>
  <c r="AQ33" i="394"/>
  <c r="AH33" i="394"/>
  <c r="V33" i="394"/>
  <c r="R33" i="394"/>
  <c r="J33" i="394"/>
  <c r="K33" i="394" s="1"/>
  <c r="G33" i="394"/>
  <c r="E33" i="394"/>
  <c r="AW32" i="394"/>
  <c r="AQ32" i="394"/>
  <c r="AH32" i="394"/>
  <c r="V32" i="394"/>
  <c r="R32" i="394"/>
  <c r="T32" i="394" s="1"/>
  <c r="J32" i="394"/>
  <c r="K32" i="394" s="1"/>
  <c r="I32" i="394"/>
  <c r="G32" i="394"/>
  <c r="E32" i="394"/>
  <c r="AQ31" i="394"/>
  <c r="AH31" i="394"/>
  <c r="V31" i="394"/>
  <c r="R31" i="394"/>
  <c r="T31" i="394" s="1"/>
  <c r="J31" i="394"/>
  <c r="K31" i="394" s="1"/>
  <c r="G31" i="394"/>
  <c r="E31" i="394"/>
  <c r="AQ30" i="394"/>
  <c r="AH30" i="394"/>
  <c r="V30" i="394"/>
  <c r="R30" i="394"/>
  <c r="T30" i="394" s="1"/>
  <c r="J30" i="394"/>
  <c r="K30" i="394" s="1"/>
  <c r="I30" i="394"/>
  <c r="G30" i="394"/>
  <c r="E30" i="394"/>
  <c r="AQ29" i="394"/>
  <c r="AH29" i="394"/>
  <c r="V29" i="394"/>
  <c r="R29" i="394"/>
  <c r="T29" i="394" s="1"/>
  <c r="J29" i="394"/>
  <c r="K29" i="394" s="1"/>
  <c r="I29" i="394"/>
  <c r="G29" i="394"/>
  <c r="E29" i="394"/>
  <c r="AQ28" i="394"/>
  <c r="AH28" i="394"/>
  <c r="V28" i="394"/>
  <c r="R28" i="394"/>
  <c r="T28" i="394" s="1"/>
  <c r="J28" i="394"/>
  <c r="K28" i="394" s="1"/>
  <c r="I28" i="394"/>
  <c r="G28" i="394"/>
  <c r="E28" i="394"/>
  <c r="AQ27" i="394"/>
  <c r="AH27" i="394"/>
  <c r="V27" i="394"/>
  <c r="R27" i="394"/>
  <c r="T27" i="394" s="1"/>
  <c r="J27" i="394"/>
  <c r="K27" i="394" s="1"/>
  <c r="G27" i="394"/>
  <c r="E27" i="394"/>
  <c r="AQ26" i="394"/>
  <c r="AH26" i="394"/>
  <c r="V26" i="394"/>
  <c r="R26" i="394"/>
  <c r="T26" i="394" s="1"/>
  <c r="J26" i="394"/>
  <c r="K26" i="394" s="1"/>
  <c r="I26" i="394"/>
  <c r="G26" i="394"/>
  <c r="E26" i="394"/>
  <c r="AQ25" i="394"/>
  <c r="AH25" i="394"/>
  <c r="V25" i="394"/>
  <c r="R25" i="394"/>
  <c r="T25" i="394" s="1"/>
  <c r="J25" i="394"/>
  <c r="K25" i="394" s="1"/>
  <c r="I25" i="394"/>
  <c r="G25" i="394"/>
  <c r="E25" i="394"/>
  <c r="AQ24" i="394"/>
  <c r="AH24" i="394"/>
  <c r="V24" i="394"/>
  <c r="R24" i="394"/>
  <c r="T24" i="394" s="1"/>
  <c r="J24" i="394"/>
  <c r="K24" i="394" s="1"/>
  <c r="I24" i="394"/>
  <c r="G24" i="394"/>
  <c r="E24" i="394"/>
  <c r="AQ23" i="394"/>
  <c r="AH23" i="394"/>
  <c r="V23" i="394"/>
  <c r="R23" i="394"/>
  <c r="T23" i="394" s="1"/>
  <c r="J23" i="394"/>
  <c r="K23" i="394" s="1"/>
  <c r="G23" i="394"/>
  <c r="E23" i="394"/>
  <c r="AQ22" i="394"/>
  <c r="AH22" i="394"/>
  <c r="V22" i="394"/>
  <c r="R22" i="394"/>
  <c r="T22" i="394" s="1"/>
  <c r="J22" i="394"/>
  <c r="K22" i="394" s="1"/>
  <c r="I22" i="394"/>
  <c r="G22" i="394"/>
  <c r="E22" i="394"/>
  <c r="AQ21" i="394"/>
  <c r="AH21" i="394"/>
  <c r="V21" i="394"/>
  <c r="R21" i="394"/>
  <c r="T21" i="394" s="1"/>
  <c r="J21" i="394"/>
  <c r="K21" i="394" s="1"/>
  <c r="I21" i="394"/>
  <c r="G21" i="394"/>
  <c r="E21" i="394"/>
  <c r="AQ20" i="394"/>
  <c r="AH20" i="394"/>
  <c r="V20" i="394"/>
  <c r="R20" i="394"/>
  <c r="T20" i="394" s="1"/>
  <c r="J20" i="394"/>
  <c r="K20" i="394" s="1"/>
  <c r="I20" i="394"/>
  <c r="G20" i="394"/>
  <c r="E20" i="394"/>
  <c r="AQ19" i="394"/>
  <c r="AH19" i="394"/>
  <c r="V19" i="394"/>
  <c r="R19" i="394"/>
  <c r="T19" i="394" s="1"/>
  <c r="J19" i="394"/>
  <c r="K19" i="394" s="1"/>
  <c r="G19" i="394"/>
  <c r="E19" i="394"/>
  <c r="AQ18" i="394"/>
  <c r="AH18" i="394"/>
  <c r="V18" i="394"/>
  <c r="R18" i="394"/>
  <c r="T18" i="394" s="1"/>
  <c r="J18" i="394"/>
  <c r="K18" i="394" s="1"/>
  <c r="I18" i="394"/>
  <c r="G18" i="394"/>
  <c r="E18" i="394"/>
  <c r="AQ17" i="394"/>
  <c r="AH17" i="394"/>
  <c r="V17" i="394"/>
  <c r="R17" i="394"/>
  <c r="T17" i="394" s="1"/>
  <c r="J17" i="394"/>
  <c r="K17" i="394" s="1"/>
  <c r="I17" i="394"/>
  <c r="G17" i="394"/>
  <c r="E17" i="394"/>
  <c r="AQ16" i="394"/>
  <c r="AH16" i="394"/>
  <c r="V16" i="394"/>
  <c r="R16" i="394"/>
  <c r="T16" i="394" s="1"/>
  <c r="J16" i="394"/>
  <c r="K16" i="394" s="1"/>
  <c r="G16" i="394"/>
  <c r="E16" i="394"/>
  <c r="AH15" i="394"/>
  <c r="V15" i="394"/>
  <c r="R15" i="394"/>
  <c r="S15" i="394" s="1"/>
  <c r="J15" i="394"/>
  <c r="K15" i="394" s="1"/>
  <c r="G15" i="394"/>
  <c r="E15" i="394"/>
  <c r="AQ14" i="394"/>
  <c r="AH14" i="394"/>
  <c r="V14" i="394"/>
  <c r="R14" i="394"/>
  <c r="S14" i="394" s="1"/>
  <c r="J14" i="394"/>
  <c r="K14" i="394" s="1"/>
  <c r="G14" i="394"/>
  <c r="E14" i="394"/>
  <c r="AQ13" i="394"/>
  <c r="AH13" i="394"/>
  <c r="V13" i="394"/>
  <c r="R13" i="394"/>
  <c r="S13" i="394" s="1"/>
  <c r="J13" i="394"/>
  <c r="K13" i="394" s="1"/>
  <c r="G13" i="394"/>
  <c r="E13" i="394"/>
  <c r="AQ12" i="394"/>
  <c r="AH12" i="394"/>
  <c r="V12" i="394"/>
  <c r="R12" i="394"/>
  <c r="S12" i="394" s="1"/>
  <c r="J12" i="394"/>
  <c r="K12" i="394" s="1"/>
  <c r="G12" i="394"/>
  <c r="E12" i="394"/>
  <c r="V11" i="394"/>
  <c r="J11" i="394"/>
  <c r="K11" i="394" s="1"/>
  <c r="G11" i="394"/>
  <c r="E11" i="394"/>
  <c r="R11" i="394"/>
  <c r="I16" i="394" l="1"/>
  <c r="I19" i="394"/>
  <c r="I23" i="394"/>
  <c r="I27" i="394"/>
  <c r="I31" i="394"/>
  <c r="S34" i="394"/>
  <c r="S33" i="394"/>
  <c r="AI31" i="394"/>
  <c r="AI28" i="394"/>
  <c r="AI27" i="394"/>
  <c r="AI24" i="394"/>
  <c r="AI23" i="394"/>
  <c r="AI20" i="394"/>
  <c r="AI19" i="394"/>
  <c r="AI16" i="394"/>
  <c r="AQ35" i="394"/>
  <c r="AI17" i="394"/>
  <c r="AI21" i="394"/>
  <c r="AI25" i="394"/>
  <c r="AI29" i="394"/>
  <c r="AI18" i="394"/>
  <c r="AI22" i="394"/>
  <c r="AI26" i="394"/>
  <c r="AI30" i="394"/>
  <c r="AI32" i="394"/>
  <c r="T12" i="394"/>
  <c r="AI12" i="394" s="1"/>
  <c r="T14" i="394"/>
  <c r="AI14" i="394" s="1"/>
  <c r="T33" i="394"/>
  <c r="AI33" i="394" s="1"/>
  <c r="T34" i="394"/>
  <c r="AI34" i="394" s="1"/>
  <c r="S16" i="394"/>
  <c r="S17" i="394"/>
  <c r="S18" i="394"/>
  <c r="S19" i="394"/>
  <c r="S20" i="394"/>
  <c r="S21" i="394"/>
  <c r="S22" i="394"/>
  <c r="S23" i="394"/>
  <c r="S24" i="394"/>
  <c r="S25" i="394"/>
  <c r="S26" i="394"/>
  <c r="S27" i="394"/>
  <c r="S28" i="394"/>
  <c r="S29" i="394"/>
  <c r="S30" i="394"/>
  <c r="S31" i="394"/>
  <c r="S32" i="394"/>
  <c r="T15" i="394"/>
  <c r="AI15" i="394" s="1"/>
  <c r="T13" i="394"/>
  <c r="AI13" i="394" s="1"/>
  <c r="R35" i="394"/>
  <c r="T11" i="394"/>
  <c r="S11" i="394"/>
  <c r="AH11" i="394"/>
  <c r="I11" i="394"/>
  <c r="I12" i="394"/>
  <c r="I13" i="394"/>
  <c r="I14" i="394"/>
  <c r="I15" i="394"/>
  <c r="I33" i="394"/>
  <c r="I34" i="394"/>
  <c r="AP35" i="394"/>
  <c r="AG35" i="394"/>
  <c r="S35" i="394" l="1"/>
  <c r="T35" i="394"/>
  <c r="AH35" i="394"/>
  <c r="AI11" i="394"/>
  <c r="AI35" i="394" l="1"/>
  <c r="AP10" i="393" l="1"/>
  <c r="AG10" i="393"/>
  <c r="AH11" i="393" s="1"/>
  <c r="Q10" i="393"/>
  <c r="R11" i="393" s="1"/>
  <c r="AR35" i="393"/>
  <c r="AQ34" i="393"/>
  <c r="AH34" i="393"/>
  <c r="V34" i="393"/>
  <c r="R34" i="393"/>
  <c r="T34" i="393" s="1"/>
  <c r="J34" i="393"/>
  <c r="I34" i="393" s="1"/>
  <c r="G34" i="393"/>
  <c r="E34" i="393"/>
  <c r="AQ33" i="393"/>
  <c r="AH33" i="393"/>
  <c r="V33" i="393"/>
  <c r="R33" i="393"/>
  <c r="T33" i="393" s="1"/>
  <c r="J33" i="393"/>
  <c r="K33" i="393" s="1"/>
  <c r="G33" i="393"/>
  <c r="E33" i="393"/>
  <c r="AW32" i="393"/>
  <c r="AQ32" i="393"/>
  <c r="AH32" i="393"/>
  <c r="V32" i="393"/>
  <c r="R32" i="393"/>
  <c r="S32" i="393" s="1"/>
  <c r="J32" i="393"/>
  <c r="K32" i="393" s="1"/>
  <c r="G32" i="393"/>
  <c r="E32" i="393"/>
  <c r="AQ31" i="393"/>
  <c r="AH31" i="393"/>
  <c r="V31" i="393"/>
  <c r="R31" i="393"/>
  <c r="S31" i="393" s="1"/>
  <c r="J31" i="393"/>
  <c r="K31" i="393" s="1"/>
  <c r="G31" i="393"/>
  <c r="E31" i="393"/>
  <c r="AQ30" i="393"/>
  <c r="AH30" i="393"/>
  <c r="V30" i="393"/>
  <c r="R30" i="393"/>
  <c r="S30" i="393" s="1"/>
  <c r="J30" i="393"/>
  <c r="K30" i="393" s="1"/>
  <c r="G30" i="393"/>
  <c r="E30" i="393"/>
  <c r="AQ29" i="393"/>
  <c r="AH29" i="393"/>
  <c r="V29" i="393"/>
  <c r="R29" i="393"/>
  <c r="S29" i="393" s="1"/>
  <c r="J29" i="393"/>
  <c r="I29" i="393" s="1"/>
  <c r="G29" i="393"/>
  <c r="E29" i="393"/>
  <c r="AQ28" i="393"/>
  <c r="AH28" i="393"/>
  <c r="V28" i="393"/>
  <c r="R28" i="393"/>
  <c r="S28" i="393" s="1"/>
  <c r="J28" i="393"/>
  <c r="I28" i="393" s="1"/>
  <c r="G28" i="393"/>
  <c r="E28" i="393"/>
  <c r="AQ27" i="393"/>
  <c r="AH27" i="393"/>
  <c r="V27" i="393"/>
  <c r="R27" i="393"/>
  <c r="S27" i="393" s="1"/>
  <c r="J27" i="393"/>
  <c r="I27" i="393" s="1"/>
  <c r="G27" i="393"/>
  <c r="E27" i="393"/>
  <c r="AQ26" i="393"/>
  <c r="AH26" i="393"/>
  <c r="V26" i="393"/>
  <c r="R26" i="393"/>
  <c r="S26" i="393" s="1"/>
  <c r="J26" i="393"/>
  <c r="I26" i="393" s="1"/>
  <c r="G26" i="393"/>
  <c r="E26" i="393"/>
  <c r="AQ25" i="393"/>
  <c r="AH25" i="393"/>
  <c r="V25" i="393"/>
  <c r="R25" i="393"/>
  <c r="S25" i="393" s="1"/>
  <c r="J25" i="393"/>
  <c r="I25" i="393" s="1"/>
  <c r="G25" i="393"/>
  <c r="E25" i="393"/>
  <c r="AQ24" i="393"/>
  <c r="AH24" i="393"/>
  <c r="V24" i="393"/>
  <c r="R24" i="393"/>
  <c r="S24" i="393" s="1"/>
  <c r="J24" i="393"/>
  <c r="K24" i="393" s="1"/>
  <c r="G24" i="393"/>
  <c r="E24" i="393"/>
  <c r="AQ23" i="393"/>
  <c r="AH23" i="393"/>
  <c r="V23" i="393"/>
  <c r="R23" i="393"/>
  <c r="S23" i="393" s="1"/>
  <c r="J23" i="393"/>
  <c r="K23" i="393" s="1"/>
  <c r="G23" i="393"/>
  <c r="E23" i="393"/>
  <c r="AQ22" i="393"/>
  <c r="AH22" i="393"/>
  <c r="V22" i="393"/>
  <c r="R22" i="393"/>
  <c r="S22" i="393" s="1"/>
  <c r="J22" i="393"/>
  <c r="K22" i="393" s="1"/>
  <c r="G22" i="393"/>
  <c r="E22" i="393"/>
  <c r="AQ21" i="393"/>
  <c r="AH21" i="393"/>
  <c r="V21" i="393"/>
  <c r="R21" i="393"/>
  <c r="S21" i="393" s="1"/>
  <c r="J21" i="393"/>
  <c r="I21" i="393" s="1"/>
  <c r="G21" i="393"/>
  <c r="E21" i="393"/>
  <c r="AQ20" i="393"/>
  <c r="AH20" i="393"/>
  <c r="V20" i="393"/>
  <c r="R20" i="393"/>
  <c r="S20" i="393" s="1"/>
  <c r="J20" i="393"/>
  <c r="I20" i="393" s="1"/>
  <c r="G20" i="393"/>
  <c r="E20" i="393"/>
  <c r="AQ19" i="393"/>
  <c r="AH19" i="393"/>
  <c r="V19" i="393"/>
  <c r="R19" i="393"/>
  <c r="S19" i="393" s="1"/>
  <c r="J19" i="393"/>
  <c r="K19" i="393" s="1"/>
  <c r="G19" i="393"/>
  <c r="E19" i="393"/>
  <c r="AQ18" i="393"/>
  <c r="AH18" i="393"/>
  <c r="V18" i="393"/>
  <c r="R18" i="393"/>
  <c r="S18" i="393" s="1"/>
  <c r="J18" i="393"/>
  <c r="K18" i="393" s="1"/>
  <c r="G18" i="393"/>
  <c r="E18" i="393"/>
  <c r="AQ17" i="393"/>
  <c r="AH17" i="393"/>
  <c r="V17" i="393"/>
  <c r="R17" i="393"/>
  <c r="S17" i="393" s="1"/>
  <c r="J17" i="393"/>
  <c r="K17" i="393" s="1"/>
  <c r="G17" i="393"/>
  <c r="E17" i="393"/>
  <c r="AQ16" i="393"/>
  <c r="AH16" i="393"/>
  <c r="V16" i="393"/>
  <c r="R16" i="393"/>
  <c r="S16" i="393" s="1"/>
  <c r="J16" i="393"/>
  <c r="K16" i="393" s="1"/>
  <c r="G16" i="393"/>
  <c r="E16" i="393"/>
  <c r="AH15" i="393"/>
  <c r="V15" i="393"/>
  <c r="R15" i="393"/>
  <c r="S15" i="393" s="1"/>
  <c r="J15" i="393"/>
  <c r="I15" i="393" s="1"/>
  <c r="G15" i="393"/>
  <c r="E15" i="393"/>
  <c r="AQ14" i="393"/>
  <c r="AH14" i="393"/>
  <c r="V14" i="393"/>
  <c r="R14" i="393"/>
  <c r="S14" i="393" s="1"/>
  <c r="J14" i="393"/>
  <c r="I14" i="393" s="1"/>
  <c r="G14" i="393"/>
  <c r="E14" i="393"/>
  <c r="AQ13" i="393"/>
  <c r="AH13" i="393"/>
  <c r="V13" i="393"/>
  <c r="R13" i="393"/>
  <c r="S13" i="393" s="1"/>
  <c r="J13" i="393"/>
  <c r="K13" i="393" s="1"/>
  <c r="G13" i="393"/>
  <c r="E13" i="393"/>
  <c r="AQ12" i="393"/>
  <c r="AH12" i="393"/>
  <c r="V12" i="393"/>
  <c r="R12" i="393"/>
  <c r="S12" i="393" s="1"/>
  <c r="J12" i="393"/>
  <c r="I12" i="393" s="1"/>
  <c r="G12" i="393"/>
  <c r="E12" i="393"/>
  <c r="V11" i="393"/>
  <c r="J11" i="393"/>
  <c r="K11" i="393" s="1"/>
  <c r="G11" i="393"/>
  <c r="E11" i="393"/>
  <c r="AP35" i="393"/>
  <c r="AG35" i="393"/>
  <c r="K34" i="393" l="1"/>
  <c r="I33" i="393"/>
  <c r="AI34" i="393"/>
  <c r="T32" i="393"/>
  <c r="AI32" i="393" s="1"/>
  <c r="T31" i="393"/>
  <c r="AI31" i="393" s="1"/>
  <c r="T30" i="393"/>
  <c r="AI30" i="393" s="1"/>
  <c r="T29" i="393"/>
  <c r="AI29" i="393" s="1"/>
  <c r="T28" i="393"/>
  <c r="AI28" i="393" s="1"/>
  <c r="T27" i="393"/>
  <c r="AI27" i="393" s="1"/>
  <c r="T26" i="393"/>
  <c r="AI26" i="393" s="1"/>
  <c r="T25" i="393"/>
  <c r="AI25" i="393" s="1"/>
  <c r="T24" i="393"/>
  <c r="AI24" i="393" s="1"/>
  <c r="T23" i="393"/>
  <c r="AI23" i="393" s="1"/>
  <c r="T22" i="393"/>
  <c r="AI22" i="393" s="1"/>
  <c r="T21" i="393"/>
  <c r="AI21" i="393" s="1"/>
  <c r="T20" i="393"/>
  <c r="AI20" i="393" s="1"/>
  <c r="T18" i="393"/>
  <c r="AI18" i="393" s="1"/>
  <c r="T19" i="393"/>
  <c r="AI19" i="393" s="1"/>
  <c r="T17" i="393"/>
  <c r="AI17" i="393" s="1"/>
  <c r="T16" i="393"/>
  <c r="AI16" i="393" s="1"/>
  <c r="T15" i="393"/>
  <c r="AI15" i="393" s="1"/>
  <c r="AH35" i="393"/>
  <c r="AI33" i="393"/>
  <c r="AG8" i="393"/>
  <c r="S33" i="393"/>
  <c r="S34" i="393"/>
  <c r="T12" i="393"/>
  <c r="AI12" i="393" s="1"/>
  <c r="T13" i="393"/>
  <c r="AI13" i="393" s="1"/>
  <c r="T14" i="393"/>
  <c r="AI14" i="393" s="1"/>
  <c r="T11" i="393"/>
  <c r="S11" i="393"/>
  <c r="R35" i="393"/>
  <c r="AQ11" i="393"/>
  <c r="AQ35" i="393" s="1"/>
  <c r="K12" i="393"/>
  <c r="K14" i="393"/>
  <c r="K15" i="393"/>
  <c r="K20" i="393"/>
  <c r="K21" i="393"/>
  <c r="K25" i="393"/>
  <c r="K26" i="393"/>
  <c r="K27" i="393"/>
  <c r="K28" i="393"/>
  <c r="K29" i="393"/>
  <c r="I11" i="393"/>
  <c r="I13" i="393"/>
  <c r="I16" i="393"/>
  <c r="I17" i="393"/>
  <c r="I18" i="393"/>
  <c r="I19" i="393"/>
  <c r="I22" i="393"/>
  <c r="I23" i="393"/>
  <c r="I24" i="393"/>
  <c r="I30" i="393"/>
  <c r="I31" i="393"/>
  <c r="I32" i="393"/>
  <c r="S35" i="393" l="1"/>
  <c r="T35" i="393"/>
  <c r="AI35" i="393" s="1"/>
  <c r="AI11" i="393"/>
  <c r="R27" i="392" l="1"/>
  <c r="AQ15" i="392" l="1"/>
  <c r="AQ13" i="392"/>
  <c r="AP10" i="392" l="1"/>
  <c r="AP35" i="392" s="1"/>
  <c r="AG10" i="392"/>
  <c r="AG8" i="392" s="1"/>
  <c r="Q10" i="392"/>
  <c r="R11" i="392" s="1"/>
  <c r="AR35" i="392"/>
  <c r="AQ34" i="392"/>
  <c r="AH34" i="392"/>
  <c r="V34" i="392"/>
  <c r="R34" i="392"/>
  <c r="J34" i="392"/>
  <c r="I34" i="392" s="1"/>
  <c r="G34" i="392"/>
  <c r="E34" i="392"/>
  <c r="AQ33" i="392"/>
  <c r="AH33" i="392"/>
  <c r="V33" i="392"/>
  <c r="R33" i="392"/>
  <c r="T33" i="392" s="1"/>
  <c r="J33" i="392"/>
  <c r="I33" i="392" s="1"/>
  <c r="G33" i="392"/>
  <c r="E33" i="392"/>
  <c r="AW32" i="392"/>
  <c r="AQ32" i="392"/>
  <c r="AH32" i="392"/>
  <c r="V32" i="392"/>
  <c r="R32" i="392"/>
  <c r="J32" i="392"/>
  <c r="I32" i="392" s="1"/>
  <c r="G32" i="392"/>
  <c r="E32" i="392"/>
  <c r="AQ31" i="392"/>
  <c r="AH31" i="392"/>
  <c r="V31" i="392"/>
  <c r="R31" i="392"/>
  <c r="J31" i="392"/>
  <c r="I31" i="392" s="1"/>
  <c r="G31" i="392"/>
  <c r="E31" i="392"/>
  <c r="AQ30" i="392"/>
  <c r="AH30" i="392"/>
  <c r="V30" i="392"/>
  <c r="R30" i="392"/>
  <c r="J30" i="392"/>
  <c r="K30" i="392" s="1"/>
  <c r="G30" i="392"/>
  <c r="E30" i="392"/>
  <c r="AQ29" i="392"/>
  <c r="AH29" i="392"/>
  <c r="V29" i="392"/>
  <c r="R29" i="392"/>
  <c r="J29" i="392"/>
  <c r="K29" i="392" s="1"/>
  <c r="G29" i="392"/>
  <c r="E29" i="392"/>
  <c r="AQ28" i="392"/>
  <c r="AH28" i="392"/>
  <c r="V28" i="392"/>
  <c r="R28" i="392"/>
  <c r="J28" i="392"/>
  <c r="I28" i="392" s="1"/>
  <c r="G28" i="392"/>
  <c r="E28" i="392"/>
  <c r="AQ27" i="392"/>
  <c r="AH27" i="392"/>
  <c r="V27" i="392"/>
  <c r="K27" i="392"/>
  <c r="J27" i="392"/>
  <c r="I27" i="392"/>
  <c r="G27" i="392"/>
  <c r="E27" i="392"/>
  <c r="AQ26" i="392"/>
  <c r="AH26" i="392"/>
  <c r="V26" i="392"/>
  <c r="R26" i="392"/>
  <c r="J26" i="392"/>
  <c r="K26" i="392" s="1"/>
  <c r="G26" i="392"/>
  <c r="E26" i="392"/>
  <c r="AQ25" i="392"/>
  <c r="AH25" i="392"/>
  <c r="V25" i="392"/>
  <c r="R25" i="392"/>
  <c r="K25" i="392"/>
  <c r="J25" i="392"/>
  <c r="I25" i="392"/>
  <c r="G25" i="392"/>
  <c r="E25" i="392"/>
  <c r="AQ24" i="392"/>
  <c r="AH24" i="392"/>
  <c r="V24" i="392"/>
  <c r="R24" i="392"/>
  <c r="J24" i="392"/>
  <c r="I24" i="392" s="1"/>
  <c r="G24" i="392"/>
  <c r="E24" i="392"/>
  <c r="AQ23" i="392"/>
  <c r="AH23" i="392"/>
  <c r="V23" i="392"/>
  <c r="R23" i="392"/>
  <c r="K23" i="392"/>
  <c r="J23" i="392"/>
  <c r="I23" i="392"/>
  <c r="G23" i="392"/>
  <c r="E23" i="392"/>
  <c r="AQ22" i="392"/>
  <c r="AH22" i="392"/>
  <c r="V22" i="392"/>
  <c r="R22" i="392"/>
  <c r="J22" i="392"/>
  <c r="K22" i="392" s="1"/>
  <c r="G22" i="392"/>
  <c r="E22" i="392"/>
  <c r="AQ21" i="392"/>
  <c r="AH21" i="392"/>
  <c r="V21" i="392"/>
  <c r="R21" i="392"/>
  <c r="K21" i="392"/>
  <c r="J21" i="392"/>
  <c r="I21" i="392"/>
  <c r="G21" i="392"/>
  <c r="E21" i="392"/>
  <c r="AQ20" i="392"/>
  <c r="AH20" i="392"/>
  <c r="V20" i="392"/>
  <c r="R20" i="392"/>
  <c r="J20" i="392"/>
  <c r="I20" i="392" s="1"/>
  <c r="G20" i="392"/>
  <c r="E20" i="392"/>
  <c r="AQ19" i="392"/>
  <c r="AH19" i="392"/>
  <c r="V19" i="392"/>
  <c r="R19" i="392"/>
  <c r="K19" i="392"/>
  <c r="J19" i="392"/>
  <c r="I19" i="392"/>
  <c r="G19" i="392"/>
  <c r="E19" i="392"/>
  <c r="AQ18" i="392"/>
  <c r="AH18" i="392"/>
  <c r="V18" i="392"/>
  <c r="R18" i="392"/>
  <c r="J18" i="392"/>
  <c r="K18" i="392" s="1"/>
  <c r="G18" i="392"/>
  <c r="E18" i="392"/>
  <c r="AQ17" i="392"/>
  <c r="AH17" i="392"/>
  <c r="V17" i="392"/>
  <c r="R17" i="392"/>
  <c r="K17" i="392"/>
  <c r="J17" i="392"/>
  <c r="I17" i="392"/>
  <c r="G17" i="392"/>
  <c r="E17" i="392"/>
  <c r="AQ16" i="392"/>
  <c r="AH16" i="392"/>
  <c r="V16" i="392"/>
  <c r="J16" i="392"/>
  <c r="I16" i="392" s="1"/>
  <c r="G16" i="392"/>
  <c r="E16" i="392"/>
  <c r="AH15" i="392"/>
  <c r="V15" i="392"/>
  <c r="R15" i="392"/>
  <c r="J15" i="392"/>
  <c r="I15" i="392" s="1"/>
  <c r="G15" i="392"/>
  <c r="E15" i="392"/>
  <c r="AQ14" i="392"/>
  <c r="AH14" i="392"/>
  <c r="V14" i="392"/>
  <c r="R14" i="392"/>
  <c r="J14" i="392"/>
  <c r="K14" i="392" s="1"/>
  <c r="G14" i="392"/>
  <c r="E14" i="392"/>
  <c r="AH13" i="392"/>
  <c r="V13" i="392"/>
  <c r="R13" i="392"/>
  <c r="J13" i="392"/>
  <c r="K13" i="392" s="1"/>
  <c r="I13" i="392"/>
  <c r="G13" i="392"/>
  <c r="E13" i="392"/>
  <c r="AQ12" i="392"/>
  <c r="AH12" i="392"/>
  <c r="V12" i="392"/>
  <c r="R12" i="392"/>
  <c r="J12" i="392"/>
  <c r="K12" i="392" s="1"/>
  <c r="G12" i="392"/>
  <c r="E12" i="392"/>
  <c r="AH11" i="392"/>
  <c r="V11" i="392"/>
  <c r="K11" i="392"/>
  <c r="J11" i="392"/>
  <c r="I11" i="392"/>
  <c r="G11" i="392"/>
  <c r="E11" i="392"/>
  <c r="AG35" i="392"/>
  <c r="R35" i="392" l="1"/>
  <c r="I14" i="392"/>
  <c r="I29" i="392"/>
  <c r="K31" i="392"/>
  <c r="K33" i="392"/>
  <c r="T26" i="392"/>
  <c r="AI26" i="392" s="1"/>
  <c r="T30" i="392"/>
  <c r="AI30" i="392" s="1"/>
  <c r="S34" i="392"/>
  <c r="T18" i="392"/>
  <c r="AI18" i="392" s="1"/>
  <c r="T22" i="392"/>
  <c r="AI22" i="392" s="1"/>
  <c r="I12" i="392"/>
  <c r="K15" i="392"/>
  <c r="K16" i="392"/>
  <c r="I18" i="392"/>
  <c r="T19" i="392"/>
  <c r="AI19" i="392" s="1"/>
  <c r="K20" i="392"/>
  <c r="I22" i="392"/>
  <c r="T23" i="392"/>
  <c r="AI23" i="392" s="1"/>
  <c r="K24" i="392"/>
  <c r="I26" i="392"/>
  <c r="T27" i="392"/>
  <c r="AI27" i="392" s="1"/>
  <c r="K28" i="392"/>
  <c r="I30" i="392"/>
  <c r="T31" i="392"/>
  <c r="AI31" i="392" s="1"/>
  <c r="K32" i="392"/>
  <c r="T20" i="392"/>
  <c r="AI20" i="392" s="1"/>
  <c r="T24" i="392"/>
  <c r="AI24" i="392" s="1"/>
  <c r="T28" i="392"/>
  <c r="AI28" i="392" s="1"/>
  <c r="T32" i="392"/>
  <c r="AI32" i="392" s="1"/>
  <c r="T17" i="392"/>
  <c r="AI17" i="392" s="1"/>
  <c r="T21" i="392"/>
  <c r="AI21" i="392" s="1"/>
  <c r="T25" i="392"/>
  <c r="AI25" i="392" s="1"/>
  <c r="T29" i="392"/>
  <c r="AI29" i="392" s="1"/>
  <c r="S33" i="392"/>
  <c r="K34" i="392"/>
  <c r="T16" i="392"/>
  <c r="AI16" i="392" s="1"/>
  <c r="T15" i="392"/>
  <c r="AI15" i="392" s="1"/>
  <c r="AH35" i="392"/>
  <c r="T14" i="392"/>
  <c r="AI14" i="392" s="1"/>
  <c r="T12" i="392"/>
  <c r="AI12" i="392" s="1"/>
  <c r="T13" i="392"/>
  <c r="AI13" i="392" s="1"/>
  <c r="T34" i="392"/>
  <c r="AI34" i="392" s="1"/>
  <c r="AI33" i="392"/>
  <c r="T11" i="392"/>
  <c r="S11" i="392"/>
  <c r="S12" i="392"/>
  <c r="S13" i="392"/>
  <c r="S14" i="392"/>
  <c r="S15" i="392"/>
  <c r="S16" i="392"/>
  <c r="S17" i="392"/>
  <c r="S18" i="392"/>
  <c r="S19" i="392"/>
  <c r="S20" i="392"/>
  <c r="S21" i="392"/>
  <c r="S22" i="392"/>
  <c r="S23" i="392"/>
  <c r="S24" i="392"/>
  <c r="S25" i="392"/>
  <c r="S26" i="392"/>
  <c r="S27" i="392"/>
  <c r="S28" i="392"/>
  <c r="S29" i="392"/>
  <c r="S30" i="392"/>
  <c r="S31" i="392"/>
  <c r="S32" i="392"/>
  <c r="AQ11" i="392"/>
  <c r="AQ35" i="392" s="1"/>
  <c r="T35" i="392" l="1"/>
  <c r="AI35" i="392" s="1"/>
  <c r="AI11" i="392"/>
  <c r="S35" i="392"/>
  <c r="AP10" i="391" l="1"/>
  <c r="AG10" i="391"/>
  <c r="AG35" i="391" s="1"/>
  <c r="Q10" i="391"/>
  <c r="AR35" i="391"/>
  <c r="AQ34" i="391"/>
  <c r="AH34" i="391"/>
  <c r="V34" i="391"/>
  <c r="R34" i="391"/>
  <c r="T34" i="391" s="1"/>
  <c r="J34" i="391"/>
  <c r="I34" i="391" s="1"/>
  <c r="G34" i="391"/>
  <c r="E34" i="391"/>
  <c r="AQ33" i="391"/>
  <c r="AH33" i="391"/>
  <c r="V33" i="391"/>
  <c r="R33" i="391"/>
  <c r="T33" i="391" s="1"/>
  <c r="J33" i="391"/>
  <c r="I33" i="391" s="1"/>
  <c r="G33" i="391"/>
  <c r="E33" i="391"/>
  <c r="AW32" i="391"/>
  <c r="AQ32" i="391"/>
  <c r="AH32" i="391"/>
  <c r="V32" i="391"/>
  <c r="R32" i="391"/>
  <c r="T32" i="391" s="1"/>
  <c r="J32" i="391"/>
  <c r="I32" i="391" s="1"/>
  <c r="G32" i="391"/>
  <c r="E32" i="391"/>
  <c r="AQ31" i="391"/>
  <c r="AH31" i="391"/>
  <c r="V31" i="391"/>
  <c r="R31" i="391"/>
  <c r="T31" i="391" s="1"/>
  <c r="J31" i="391"/>
  <c r="I31" i="391" s="1"/>
  <c r="G31" i="391"/>
  <c r="E31" i="391"/>
  <c r="AQ30" i="391"/>
  <c r="AH30" i="391"/>
  <c r="V30" i="391"/>
  <c r="R30" i="391"/>
  <c r="T30" i="391" s="1"/>
  <c r="J30" i="391"/>
  <c r="I30" i="391" s="1"/>
  <c r="G30" i="391"/>
  <c r="E30" i="391"/>
  <c r="AQ29" i="391"/>
  <c r="AH29" i="391"/>
  <c r="V29" i="391"/>
  <c r="R29" i="391"/>
  <c r="T29" i="391" s="1"/>
  <c r="J29" i="391"/>
  <c r="I29" i="391" s="1"/>
  <c r="G29" i="391"/>
  <c r="E29" i="391"/>
  <c r="AQ28" i="391"/>
  <c r="AH28" i="391"/>
  <c r="V28" i="391"/>
  <c r="R28" i="391"/>
  <c r="T28" i="391" s="1"/>
  <c r="J28" i="391"/>
  <c r="I28" i="391" s="1"/>
  <c r="G28" i="391"/>
  <c r="E28" i="391"/>
  <c r="AQ27" i="391"/>
  <c r="AH27" i="391"/>
  <c r="V27" i="391"/>
  <c r="R27" i="391"/>
  <c r="T27" i="391" s="1"/>
  <c r="J27" i="391"/>
  <c r="I27" i="391" s="1"/>
  <c r="G27" i="391"/>
  <c r="E27" i="391"/>
  <c r="AQ26" i="391"/>
  <c r="AH26" i="391"/>
  <c r="V26" i="391"/>
  <c r="R26" i="391"/>
  <c r="S26" i="391" s="1"/>
  <c r="J26" i="391"/>
  <c r="I26" i="391" s="1"/>
  <c r="G26" i="391"/>
  <c r="E26" i="391"/>
  <c r="AQ25" i="391"/>
  <c r="AH25" i="391"/>
  <c r="V25" i="391"/>
  <c r="R25" i="391"/>
  <c r="S25" i="391" s="1"/>
  <c r="J25" i="391"/>
  <c r="I25" i="391" s="1"/>
  <c r="G25" i="391"/>
  <c r="E25" i="391"/>
  <c r="AQ24" i="391"/>
  <c r="AH24" i="391"/>
  <c r="V24" i="391"/>
  <c r="R24" i="391"/>
  <c r="S24" i="391" s="1"/>
  <c r="J24" i="391"/>
  <c r="I24" i="391" s="1"/>
  <c r="G24" i="391"/>
  <c r="E24" i="391"/>
  <c r="AQ23" i="391"/>
  <c r="AH23" i="391"/>
  <c r="V23" i="391"/>
  <c r="R23" i="391"/>
  <c r="S23" i="391" s="1"/>
  <c r="J23" i="391"/>
  <c r="I23" i="391" s="1"/>
  <c r="G23" i="391"/>
  <c r="E23" i="391"/>
  <c r="AQ22" i="391"/>
  <c r="AH22" i="391"/>
  <c r="V22" i="391"/>
  <c r="R22" i="391"/>
  <c r="S22" i="391" s="1"/>
  <c r="J22" i="391"/>
  <c r="I22" i="391" s="1"/>
  <c r="G22" i="391"/>
  <c r="E22" i="391"/>
  <c r="AQ21" i="391"/>
  <c r="AH21" i="391"/>
  <c r="V21" i="391"/>
  <c r="R21" i="391"/>
  <c r="S21" i="391" s="1"/>
  <c r="J21" i="391"/>
  <c r="I21" i="391" s="1"/>
  <c r="G21" i="391"/>
  <c r="E21" i="391"/>
  <c r="AQ20" i="391"/>
  <c r="AH20" i="391"/>
  <c r="V20" i="391"/>
  <c r="R20" i="391"/>
  <c r="S20" i="391" s="1"/>
  <c r="J20" i="391"/>
  <c r="I20" i="391" s="1"/>
  <c r="G20" i="391"/>
  <c r="E20" i="391"/>
  <c r="AQ19" i="391"/>
  <c r="AH19" i="391"/>
  <c r="V19" i="391"/>
  <c r="R19" i="391"/>
  <c r="S19" i="391" s="1"/>
  <c r="J19" i="391"/>
  <c r="I19" i="391" s="1"/>
  <c r="G19" i="391"/>
  <c r="E19" i="391"/>
  <c r="AQ18" i="391"/>
  <c r="AH18" i="391"/>
  <c r="V18" i="391"/>
  <c r="R18" i="391"/>
  <c r="S18" i="391" s="1"/>
  <c r="J18" i="391"/>
  <c r="I18" i="391" s="1"/>
  <c r="G18" i="391"/>
  <c r="E18" i="391"/>
  <c r="AQ17" i="391"/>
  <c r="AH17" i="391"/>
  <c r="V17" i="391"/>
  <c r="R17" i="391"/>
  <c r="S17" i="391" s="1"/>
  <c r="J17" i="391"/>
  <c r="I17" i="391" s="1"/>
  <c r="G17" i="391"/>
  <c r="E17" i="391"/>
  <c r="AQ16" i="391"/>
  <c r="AH16" i="391"/>
  <c r="V16" i="391"/>
  <c r="R16" i="391"/>
  <c r="S16" i="391" s="1"/>
  <c r="J16" i="391"/>
  <c r="I16" i="391" s="1"/>
  <c r="G16" i="391"/>
  <c r="E16" i="391"/>
  <c r="AQ15" i="391"/>
  <c r="AH15" i="391"/>
  <c r="V15" i="391"/>
  <c r="R15" i="391"/>
  <c r="S15" i="391" s="1"/>
  <c r="J15" i="391"/>
  <c r="I15" i="391" s="1"/>
  <c r="G15" i="391"/>
  <c r="E15" i="391"/>
  <c r="AQ14" i="391"/>
  <c r="AH14" i="391"/>
  <c r="V14" i="391"/>
  <c r="R14" i="391"/>
  <c r="S14" i="391" s="1"/>
  <c r="J14" i="391"/>
  <c r="I14" i="391" s="1"/>
  <c r="G14" i="391"/>
  <c r="E14" i="391"/>
  <c r="AQ13" i="391"/>
  <c r="AH13" i="391"/>
  <c r="V13" i="391"/>
  <c r="R13" i="391"/>
  <c r="S13" i="391" s="1"/>
  <c r="J13" i="391"/>
  <c r="I13" i="391" s="1"/>
  <c r="G13" i="391"/>
  <c r="E13" i="391"/>
  <c r="AQ12" i="391"/>
  <c r="AH12" i="391"/>
  <c r="V12" i="391"/>
  <c r="R12" i="391"/>
  <c r="S12" i="391" s="1"/>
  <c r="J12" i="391"/>
  <c r="I12" i="391" s="1"/>
  <c r="G12" i="391"/>
  <c r="E12" i="391"/>
  <c r="AH11" i="391"/>
  <c r="V11" i="391"/>
  <c r="J11" i="391"/>
  <c r="I11" i="391" s="1"/>
  <c r="G11" i="391"/>
  <c r="E11" i="391"/>
  <c r="AP35" i="391"/>
  <c r="R11" i="391"/>
  <c r="AG8" i="391"/>
  <c r="K24" i="391" l="1"/>
  <c r="K25" i="391"/>
  <c r="K26" i="391"/>
  <c r="K27" i="391"/>
  <c r="K28" i="391"/>
  <c r="K29" i="391"/>
  <c r="K30" i="391"/>
  <c r="K31" i="391"/>
  <c r="K32" i="391"/>
  <c r="K12" i="391"/>
  <c r="K13" i="391"/>
  <c r="K14" i="391"/>
  <c r="K15" i="391"/>
  <c r="K16" i="391"/>
  <c r="K17" i="391"/>
  <c r="K18" i="391"/>
  <c r="K19" i="391"/>
  <c r="K20" i="391"/>
  <c r="K21" i="391"/>
  <c r="K22" i="391"/>
  <c r="K23" i="391"/>
  <c r="K11" i="391"/>
  <c r="AI34" i="391"/>
  <c r="AI33" i="391"/>
  <c r="S33" i="391"/>
  <c r="T26" i="391"/>
  <c r="AI26" i="391" s="1"/>
  <c r="T25" i="391"/>
  <c r="AI25" i="391" s="1"/>
  <c r="T22" i="391"/>
  <c r="AI22" i="391" s="1"/>
  <c r="T21" i="391"/>
  <c r="T17" i="391"/>
  <c r="AI17" i="391" s="1"/>
  <c r="T13" i="391"/>
  <c r="AI13" i="391" s="1"/>
  <c r="T15" i="391"/>
  <c r="AI15" i="391" s="1"/>
  <c r="T19" i="391"/>
  <c r="AI19" i="391" s="1"/>
  <c r="AI21" i="391"/>
  <c r="T23" i="391"/>
  <c r="T16" i="391"/>
  <c r="AI16" i="391" s="1"/>
  <c r="T20" i="391"/>
  <c r="AI20" i="391" s="1"/>
  <c r="T24" i="391"/>
  <c r="AI24" i="391" s="1"/>
  <c r="AI27" i="391"/>
  <c r="AI28" i="391"/>
  <c r="AI29" i="391"/>
  <c r="AI30" i="391"/>
  <c r="AI31" i="391"/>
  <c r="AI32" i="391"/>
  <c r="S34" i="391"/>
  <c r="AI23" i="391"/>
  <c r="T14" i="391"/>
  <c r="AI14" i="391" s="1"/>
  <c r="T18" i="391"/>
  <c r="AI18" i="391" s="1"/>
  <c r="T12" i="391"/>
  <c r="AI12" i="391" s="1"/>
  <c r="R35" i="391"/>
  <c r="T11" i="391"/>
  <c r="S11" i="391"/>
  <c r="K33" i="391"/>
  <c r="K34" i="391"/>
  <c r="AH35" i="391"/>
  <c r="S27" i="391"/>
  <c r="S28" i="391"/>
  <c r="S29" i="391"/>
  <c r="S30" i="391"/>
  <c r="S31" i="391"/>
  <c r="S32" i="391"/>
  <c r="AQ11" i="391"/>
  <c r="AQ35" i="391" s="1"/>
  <c r="T35" i="391" l="1"/>
  <c r="AI35" i="391" s="1"/>
  <c r="S35" i="391"/>
  <c r="AI11" i="391"/>
  <c r="AP10" i="390" l="1"/>
  <c r="AG10" i="390"/>
  <c r="AG8" i="390" s="1"/>
  <c r="Q10" i="390"/>
  <c r="AR35" i="390"/>
  <c r="AQ34" i="390"/>
  <c r="AH34" i="390"/>
  <c r="V34" i="390"/>
  <c r="R34" i="390"/>
  <c r="J34" i="390"/>
  <c r="I34" i="390" s="1"/>
  <c r="G34" i="390"/>
  <c r="E34" i="390"/>
  <c r="AQ33" i="390"/>
  <c r="AH33" i="390"/>
  <c r="V33" i="390"/>
  <c r="R33" i="390"/>
  <c r="T33" i="390" s="1"/>
  <c r="J33" i="390"/>
  <c r="I33" i="390" s="1"/>
  <c r="G33" i="390"/>
  <c r="E33" i="390"/>
  <c r="AW32" i="390"/>
  <c r="AQ32" i="390"/>
  <c r="AH32" i="390"/>
  <c r="V32" i="390"/>
  <c r="R32" i="390"/>
  <c r="J32" i="390"/>
  <c r="I32" i="390" s="1"/>
  <c r="G32" i="390"/>
  <c r="E32" i="390"/>
  <c r="AQ31" i="390"/>
  <c r="AH31" i="390"/>
  <c r="V31" i="390"/>
  <c r="R31" i="390"/>
  <c r="J31" i="390"/>
  <c r="K31" i="390" s="1"/>
  <c r="G31" i="390"/>
  <c r="E31" i="390"/>
  <c r="AQ30" i="390"/>
  <c r="AH30" i="390"/>
  <c r="V30" i="390"/>
  <c r="R30" i="390"/>
  <c r="J30" i="390"/>
  <c r="I30" i="390" s="1"/>
  <c r="G30" i="390"/>
  <c r="E30" i="390"/>
  <c r="AQ29" i="390"/>
  <c r="AH29" i="390"/>
  <c r="V29" i="390"/>
  <c r="R29" i="390"/>
  <c r="J29" i="390"/>
  <c r="I29" i="390" s="1"/>
  <c r="G29" i="390"/>
  <c r="E29" i="390"/>
  <c r="AQ28" i="390"/>
  <c r="AH28" i="390"/>
  <c r="V28" i="390"/>
  <c r="R28" i="390"/>
  <c r="J28" i="390"/>
  <c r="I28" i="390" s="1"/>
  <c r="G28" i="390"/>
  <c r="E28" i="390"/>
  <c r="AQ27" i="390"/>
  <c r="AH27" i="390"/>
  <c r="V27" i="390"/>
  <c r="R27" i="390"/>
  <c r="J27" i="390"/>
  <c r="K27" i="390" s="1"/>
  <c r="G27" i="390"/>
  <c r="E27" i="390"/>
  <c r="AQ26" i="390"/>
  <c r="AH26" i="390"/>
  <c r="V26" i="390"/>
  <c r="R26" i="390"/>
  <c r="J26" i="390"/>
  <c r="I26" i="390" s="1"/>
  <c r="G26" i="390"/>
  <c r="E26" i="390"/>
  <c r="AQ25" i="390"/>
  <c r="AH25" i="390"/>
  <c r="V25" i="390"/>
  <c r="R25" i="390"/>
  <c r="J25" i="390"/>
  <c r="I25" i="390" s="1"/>
  <c r="G25" i="390"/>
  <c r="E25" i="390"/>
  <c r="AQ24" i="390"/>
  <c r="AH24" i="390"/>
  <c r="V24" i="390"/>
  <c r="R24" i="390"/>
  <c r="J24" i="390"/>
  <c r="I24" i="390" s="1"/>
  <c r="G24" i="390"/>
  <c r="E24" i="390"/>
  <c r="AQ23" i="390"/>
  <c r="AH23" i="390"/>
  <c r="V23" i="390"/>
  <c r="R23" i="390"/>
  <c r="J23" i="390"/>
  <c r="K23" i="390" s="1"/>
  <c r="G23" i="390"/>
  <c r="E23" i="390"/>
  <c r="AQ22" i="390"/>
  <c r="AH22" i="390"/>
  <c r="V22" i="390"/>
  <c r="R22" i="390"/>
  <c r="J22" i="390"/>
  <c r="I22" i="390" s="1"/>
  <c r="G22" i="390"/>
  <c r="E22" i="390"/>
  <c r="AQ21" i="390"/>
  <c r="AH21" i="390"/>
  <c r="V21" i="390"/>
  <c r="R21" i="390"/>
  <c r="J21" i="390"/>
  <c r="I21" i="390" s="1"/>
  <c r="G21" i="390"/>
  <c r="E21" i="390"/>
  <c r="AQ20" i="390"/>
  <c r="AH20" i="390"/>
  <c r="V20" i="390"/>
  <c r="R20" i="390"/>
  <c r="J20" i="390"/>
  <c r="I20" i="390" s="1"/>
  <c r="G20" i="390"/>
  <c r="E20" i="390"/>
  <c r="AQ19" i="390"/>
  <c r="AH19" i="390"/>
  <c r="V19" i="390"/>
  <c r="R19" i="390"/>
  <c r="J19" i="390"/>
  <c r="K19" i="390" s="1"/>
  <c r="G19" i="390"/>
  <c r="E19" i="390"/>
  <c r="AQ18" i="390"/>
  <c r="AH18" i="390"/>
  <c r="V18" i="390"/>
  <c r="R18" i="390"/>
  <c r="J18" i="390"/>
  <c r="I18" i="390" s="1"/>
  <c r="G18" i="390"/>
  <c r="E18" i="390"/>
  <c r="AQ17" i="390"/>
  <c r="AH17" i="390"/>
  <c r="V17" i="390"/>
  <c r="R17" i="390"/>
  <c r="J17" i="390"/>
  <c r="I17" i="390" s="1"/>
  <c r="G17" i="390"/>
  <c r="E17" i="390"/>
  <c r="AQ16" i="390"/>
  <c r="AH16" i="390"/>
  <c r="V16" i="390"/>
  <c r="R16" i="390"/>
  <c r="T16" i="390" s="1"/>
  <c r="J16" i="390"/>
  <c r="K16" i="390" s="1"/>
  <c r="I16" i="390"/>
  <c r="G16" i="390"/>
  <c r="E16" i="390"/>
  <c r="AQ15" i="390"/>
  <c r="AH15" i="390"/>
  <c r="V15" i="390"/>
  <c r="R15" i="390"/>
  <c r="T15" i="390" s="1"/>
  <c r="J15" i="390"/>
  <c r="I15" i="390" s="1"/>
  <c r="G15" i="390"/>
  <c r="E15" i="390"/>
  <c r="AQ14" i="390"/>
  <c r="AH14" i="390"/>
  <c r="V14" i="390"/>
  <c r="R14" i="390"/>
  <c r="T14" i="390" s="1"/>
  <c r="J14" i="390"/>
  <c r="I14" i="390" s="1"/>
  <c r="G14" i="390"/>
  <c r="E14" i="390"/>
  <c r="AQ13" i="390"/>
  <c r="AH13" i="390"/>
  <c r="V13" i="390"/>
  <c r="R13" i="390"/>
  <c r="T13" i="390" s="1"/>
  <c r="J13" i="390"/>
  <c r="I13" i="390" s="1"/>
  <c r="G13" i="390"/>
  <c r="E13" i="390"/>
  <c r="AQ12" i="390"/>
  <c r="AH12" i="390"/>
  <c r="V12" i="390"/>
  <c r="R12" i="390"/>
  <c r="T12" i="390" s="1"/>
  <c r="J12" i="390"/>
  <c r="I12" i="390" s="1"/>
  <c r="G12" i="390"/>
  <c r="E12" i="390"/>
  <c r="AH11" i="390"/>
  <c r="V11" i="390"/>
  <c r="J11" i="390"/>
  <c r="I11" i="390" s="1"/>
  <c r="G11" i="390"/>
  <c r="E11" i="390"/>
  <c r="AP35" i="390"/>
  <c r="AG35" i="390"/>
  <c r="R11" i="390"/>
  <c r="K17" i="390" l="1"/>
  <c r="K20" i="390"/>
  <c r="K21" i="390"/>
  <c r="K24" i="390"/>
  <c r="K25" i="390"/>
  <c r="K28" i="390"/>
  <c r="K29" i="390"/>
  <c r="K32" i="390"/>
  <c r="K11" i="390"/>
  <c r="I19" i="390"/>
  <c r="I23" i="390"/>
  <c r="I27" i="390"/>
  <c r="I31" i="390"/>
  <c r="K18" i="390"/>
  <c r="K22" i="390"/>
  <c r="K26" i="390"/>
  <c r="K30" i="390"/>
  <c r="K12" i="390"/>
  <c r="K13" i="390"/>
  <c r="K14" i="390"/>
  <c r="K15" i="390"/>
  <c r="K33" i="390"/>
  <c r="K34" i="390"/>
  <c r="S34" i="390"/>
  <c r="S33" i="390"/>
  <c r="T32" i="390"/>
  <c r="AI32" i="390" s="1"/>
  <c r="T31" i="390"/>
  <c r="AI31" i="390" s="1"/>
  <c r="T30" i="390"/>
  <c r="AI30" i="390" s="1"/>
  <c r="T29" i="390"/>
  <c r="AI29" i="390" s="1"/>
  <c r="T28" i="390"/>
  <c r="AI28" i="390" s="1"/>
  <c r="T27" i="390"/>
  <c r="AI27" i="390" s="1"/>
  <c r="T26" i="390"/>
  <c r="AI26" i="390" s="1"/>
  <c r="T25" i="390"/>
  <c r="AI25" i="390" s="1"/>
  <c r="T24" i="390"/>
  <c r="AI24" i="390" s="1"/>
  <c r="T23" i="390"/>
  <c r="AI23" i="390" s="1"/>
  <c r="T22" i="390"/>
  <c r="AI22" i="390" s="1"/>
  <c r="T21" i="390"/>
  <c r="AI21" i="390" s="1"/>
  <c r="T20" i="390"/>
  <c r="AI20" i="390" s="1"/>
  <c r="T19" i="390"/>
  <c r="AI19" i="390" s="1"/>
  <c r="T18" i="390"/>
  <c r="AI18" i="390" s="1"/>
  <c r="T17" i="390"/>
  <c r="AI17" i="390"/>
  <c r="AH35" i="390"/>
  <c r="T34" i="390"/>
  <c r="AI34" i="390" s="1"/>
  <c r="AI33" i="390"/>
  <c r="AI12" i="390"/>
  <c r="AI13" i="390"/>
  <c r="AI14" i="390"/>
  <c r="AI15" i="390"/>
  <c r="T11" i="390"/>
  <c r="S11" i="390"/>
  <c r="R35" i="390"/>
  <c r="AI16" i="390"/>
  <c r="S12" i="390"/>
  <c r="S13" i="390"/>
  <c r="S14" i="390"/>
  <c r="S15" i="390"/>
  <c r="S16" i="390"/>
  <c r="S17" i="390"/>
  <c r="S18" i="390"/>
  <c r="S19" i="390"/>
  <c r="S20" i="390"/>
  <c r="S21" i="390"/>
  <c r="S22" i="390"/>
  <c r="S23" i="390"/>
  <c r="S24" i="390"/>
  <c r="S25" i="390"/>
  <c r="S26" i="390"/>
  <c r="S27" i="390"/>
  <c r="S28" i="390"/>
  <c r="S29" i="390"/>
  <c r="S30" i="390"/>
  <c r="S31" i="390"/>
  <c r="S32" i="390"/>
  <c r="AQ11" i="390"/>
  <c r="AQ35" i="390" s="1"/>
  <c r="AQ16" i="389"/>
  <c r="AQ17" i="389"/>
  <c r="T35" i="390" l="1"/>
  <c r="AI35" i="390" s="1"/>
  <c r="AI11" i="390"/>
  <c r="S35" i="390"/>
  <c r="AP10" i="389" l="1"/>
  <c r="AG10" i="389"/>
  <c r="AG8" i="389" s="1"/>
  <c r="Q10" i="389"/>
  <c r="R11" i="389" s="1"/>
  <c r="AR35" i="389"/>
  <c r="AQ34" i="389"/>
  <c r="AH34" i="389"/>
  <c r="V34" i="389"/>
  <c r="R34" i="389"/>
  <c r="T34" i="389" s="1"/>
  <c r="J34" i="389"/>
  <c r="K34" i="389" s="1"/>
  <c r="I34" i="389"/>
  <c r="G34" i="389"/>
  <c r="E34" i="389"/>
  <c r="AQ33" i="389"/>
  <c r="AH33" i="389"/>
  <c r="V33" i="389"/>
  <c r="R33" i="389"/>
  <c r="S33" i="389" s="1"/>
  <c r="J33" i="389"/>
  <c r="K33" i="389" s="1"/>
  <c r="I33" i="389"/>
  <c r="G33" i="389"/>
  <c r="E33" i="389"/>
  <c r="AW32" i="389"/>
  <c r="AQ32" i="389"/>
  <c r="AH32" i="389"/>
  <c r="V32" i="389"/>
  <c r="R32" i="389"/>
  <c r="S32" i="389" s="1"/>
  <c r="J32" i="389"/>
  <c r="I32" i="389" s="1"/>
  <c r="G32" i="389"/>
  <c r="E32" i="389"/>
  <c r="AQ31" i="389"/>
  <c r="AH31" i="389"/>
  <c r="V31" i="389"/>
  <c r="R31" i="389"/>
  <c r="S31" i="389" s="1"/>
  <c r="J31" i="389"/>
  <c r="I31" i="389" s="1"/>
  <c r="G31" i="389"/>
  <c r="E31" i="389"/>
  <c r="AQ30" i="389"/>
  <c r="AH30" i="389"/>
  <c r="V30" i="389"/>
  <c r="R30" i="389"/>
  <c r="S30" i="389" s="1"/>
  <c r="J30" i="389"/>
  <c r="I30" i="389" s="1"/>
  <c r="G30" i="389"/>
  <c r="E30" i="389"/>
  <c r="AQ29" i="389"/>
  <c r="AH29" i="389"/>
  <c r="V29" i="389"/>
  <c r="R29" i="389"/>
  <c r="S29" i="389" s="1"/>
  <c r="J29" i="389"/>
  <c r="I29" i="389" s="1"/>
  <c r="G29" i="389"/>
  <c r="E29" i="389"/>
  <c r="AQ28" i="389"/>
  <c r="AH28" i="389"/>
  <c r="V28" i="389"/>
  <c r="R28" i="389"/>
  <c r="S28" i="389" s="1"/>
  <c r="J28" i="389"/>
  <c r="I28" i="389" s="1"/>
  <c r="G28" i="389"/>
  <c r="E28" i="389"/>
  <c r="AQ27" i="389"/>
  <c r="AH27" i="389"/>
  <c r="V27" i="389"/>
  <c r="R27" i="389"/>
  <c r="S27" i="389" s="1"/>
  <c r="J27" i="389"/>
  <c r="I27" i="389" s="1"/>
  <c r="G27" i="389"/>
  <c r="E27" i="389"/>
  <c r="AQ26" i="389"/>
  <c r="AH26" i="389"/>
  <c r="V26" i="389"/>
  <c r="R26" i="389"/>
  <c r="S26" i="389" s="1"/>
  <c r="J26" i="389"/>
  <c r="I26" i="389" s="1"/>
  <c r="G26" i="389"/>
  <c r="E26" i="389"/>
  <c r="AQ25" i="389"/>
  <c r="AH25" i="389"/>
  <c r="V25" i="389"/>
  <c r="R25" i="389"/>
  <c r="S25" i="389" s="1"/>
  <c r="J25" i="389"/>
  <c r="I25" i="389" s="1"/>
  <c r="G25" i="389"/>
  <c r="E25" i="389"/>
  <c r="AQ24" i="389"/>
  <c r="AH24" i="389"/>
  <c r="V24" i="389"/>
  <c r="R24" i="389"/>
  <c r="S24" i="389" s="1"/>
  <c r="J24" i="389"/>
  <c r="I24" i="389" s="1"/>
  <c r="G24" i="389"/>
  <c r="E24" i="389"/>
  <c r="AQ23" i="389"/>
  <c r="AH23" i="389"/>
  <c r="V23" i="389"/>
  <c r="R23" i="389"/>
  <c r="S23" i="389" s="1"/>
  <c r="J23" i="389"/>
  <c r="I23" i="389" s="1"/>
  <c r="G23" i="389"/>
  <c r="E23" i="389"/>
  <c r="AQ22" i="389"/>
  <c r="AH22" i="389"/>
  <c r="V22" i="389"/>
  <c r="R22" i="389"/>
  <c r="S22" i="389" s="1"/>
  <c r="J22" i="389"/>
  <c r="I22" i="389" s="1"/>
  <c r="G22" i="389"/>
  <c r="E22" i="389"/>
  <c r="AQ21" i="389"/>
  <c r="AH21" i="389"/>
  <c r="V21" i="389"/>
  <c r="R21" i="389"/>
  <c r="S21" i="389" s="1"/>
  <c r="J21" i="389"/>
  <c r="I21" i="389" s="1"/>
  <c r="G21" i="389"/>
  <c r="E21" i="389"/>
  <c r="AQ20" i="389"/>
  <c r="AH20" i="389"/>
  <c r="V20" i="389"/>
  <c r="R20" i="389"/>
  <c r="S20" i="389" s="1"/>
  <c r="J20" i="389"/>
  <c r="I20" i="389" s="1"/>
  <c r="G20" i="389"/>
  <c r="E20" i="389"/>
  <c r="AQ19" i="389"/>
  <c r="AH19" i="389"/>
  <c r="V19" i="389"/>
  <c r="R19" i="389"/>
  <c r="S19" i="389" s="1"/>
  <c r="J19" i="389"/>
  <c r="I19" i="389" s="1"/>
  <c r="G19" i="389"/>
  <c r="E19" i="389"/>
  <c r="AQ18" i="389"/>
  <c r="AH18" i="389"/>
  <c r="V18" i="389"/>
  <c r="R18" i="389"/>
  <c r="S18" i="389" s="1"/>
  <c r="J18" i="389"/>
  <c r="I18" i="389" s="1"/>
  <c r="G18" i="389"/>
  <c r="E18" i="389"/>
  <c r="AH17" i="389"/>
  <c r="V17" i="389"/>
  <c r="R17" i="389"/>
  <c r="S17" i="389" s="1"/>
  <c r="J17" i="389"/>
  <c r="I17" i="389" s="1"/>
  <c r="G17" i="389"/>
  <c r="E17" i="389"/>
  <c r="AH16" i="389"/>
  <c r="V16" i="389"/>
  <c r="R16" i="389"/>
  <c r="S16" i="389" s="1"/>
  <c r="J16" i="389"/>
  <c r="K16" i="389" s="1"/>
  <c r="I16" i="389"/>
  <c r="G16" i="389"/>
  <c r="E16" i="389"/>
  <c r="AQ15" i="389"/>
  <c r="AH15" i="389"/>
  <c r="V15" i="389"/>
  <c r="R15" i="389"/>
  <c r="S15" i="389" s="1"/>
  <c r="J15" i="389"/>
  <c r="K15" i="389" s="1"/>
  <c r="I15" i="389"/>
  <c r="G15" i="389"/>
  <c r="E15" i="389"/>
  <c r="AQ14" i="389"/>
  <c r="AH14" i="389"/>
  <c r="V14" i="389"/>
  <c r="R14" i="389"/>
  <c r="T14" i="389" s="1"/>
  <c r="J14" i="389"/>
  <c r="K14" i="389" s="1"/>
  <c r="I14" i="389"/>
  <c r="G14" i="389"/>
  <c r="E14" i="389"/>
  <c r="AQ13" i="389"/>
  <c r="AH13" i="389"/>
  <c r="V13" i="389"/>
  <c r="R13" i="389"/>
  <c r="S13" i="389" s="1"/>
  <c r="J13" i="389"/>
  <c r="K13" i="389" s="1"/>
  <c r="I13" i="389"/>
  <c r="G13" i="389"/>
  <c r="E13" i="389"/>
  <c r="AQ12" i="389"/>
  <c r="AH12" i="389"/>
  <c r="V12" i="389"/>
  <c r="R12" i="389"/>
  <c r="S12" i="389" s="1"/>
  <c r="J12" i="389"/>
  <c r="K12" i="389" s="1"/>
  <c r="I12" i="389"/>
  <c r="G12" i="389"/>
  <c r="E12" i="389"/>
  <c r="V11" i="389"/>
  <c r="J11" i="389"/>
  <c r="K11" i="389" s="1"/>
  <c r="G11" i="389"/>
  <c r="E11" i="389"/>
  <c r="AP35" i="389"/>
  <c r="K17" i="389" l="1"/>
  <c r="K18" i="389"/>
  <c r="K19" i="389"/>
  <c r="K20" i="389"/>
  <c r="K21" i="389"/>
  <c r="K22" i="389"/>
  <c r="K23" i="389"/>
  <c r="K24" i="389"/>
  <c r="K25" i="389"/>
  <c r="K26" i="389"/>
  <c r="K27" i="389"/>
  <c r="K28" i="389"/>
  <c r="K29" i="389"/>
  <c r="K30" i="389"/>
  <c r="K31" i="389"/>
  <c r="K32" i="389"/>
  <c r="AI34" i="389"/>
  <c r="S34" i="389"/>
  <c r="T29" i="389"/>
  <c r="T25" i="389"/>
  <c r="T21" i="389"/>
  <c r="AI21" i="389" s="1"/>
  <c r="T17" i="389"/>
  <c r="AI17" i="389" s="1"/>
  <c r="T16" i="389"/>
  <c r="T15" i="389"/>
  <c r="AI15" i="389" s="1"/>
  <c r="T12" i="389"/>
  <c r="AI12" i="389" s="1"/>
  <c r="AI14" i="389"/>
  <c r="AI16" i="389"/>
  <c r="T22" i="389"/>
  <c r="AI22" i="389" s="1"/>
  <c r="T26" i="389"/>
  <c r="AI26" i="389" s="1"/>
  <c r="T30" i="389"/>
  <c r="AI30" i="389" s="1"/>
  <c r="AI25" i="389"/>
  <c r="T27" i="389"/>
  <c r="AI27" i="389" s="1"/>
  <c r="T31" i="389"/>
  <c r="AI31" i="389" s="1"/>
  <c r="T33" i="389"/>
  <c r="AI33" i="389" s="1"/>
  <c r="T13" i="389"/>
  <c r="AI13" i="389" s="1"/>
  <c r="T20" i="389"/>
  <c r="AI20" i="389" s="1"/>
  <c r="T24" i="389"/>
  <c r="AI24" i="389" s="1"/>
  <c r="T28" i="389"/>
  <c r="AI28" i="389" s="1"/>
  <c r="T32" i="389"/>
  <c r="AI32" i="389" s="1"/>
  <c r="S14" i="389"/>
  <c r="T18" i="389"/>
  <c r="AI18" i="389" s="1"/>
  <c r="T19" i="389"/>
  <c r="AI19" i="389" s="1"/>
  <c r="T23" i="389"/>
  <c r="AI23" i="389" s="1"/>
  <c r="AI29" i="389"/>
  <c r="T11" i="389"/>
  <c r="S11" i="389"/>
  <c r="S35" i="389" s="1"/>
  <c r="R35" i="389"/>
  <c r="I11" i="389"/>
  <c r="AQ11" i="389"/>
  <c r="AQ35" i="389" s="1"/>
  <c r="AH11" i="389"/>
  <c r="AG35" i="389"/>
  <c r="T35" i="389" l="1"/>
  <c r="AH35" i="389"/>
  <c r="AI11" i="389"/>
  <c r="AI35" i="389" l="1"/>
  <c r="AP10" i="388"/>
  <c r="AG10" i="388"/>
  <c r="AH11" i="388" s="1"/>
  <c r="Q10" i="388"/>
  <c r="AR35" i="388"/>
  <c r="AQ34" i="388"/>
  <c r="AH34" i="388"/>
  <c r="V34" i="388"/>
  <c r="R34" i="388"/>
  <c r="T34" i="388" s="1"/>
  <c r="J34" i="388"/>
  <c r="I34" i="388" s="1"/>
  <c r="G34" i="388"/>
  <c r="E34" i="388"/>
  <c r="AQ33" i="388"/>
  <c r="AH33" i="388"/>
  <c r="V33" i="388"/>
  <c r="R33" i="388"/>
  <c r="T33" i="388" s="1"/>
  <c r="J33" i="388"/>
  <c r="I33" i="388" s="1"/>
  <c r="G33" i="388"/>
  <c r="E33" i="388"/>
  <c r="AW32" i="388"/>
  <c r="AQ32" i="388"/>
  <c r="AH32" i="388"/>
  <c r="V32" i="388"/>
  <c r="R32" i="388"/>
  <c r="T32" i="388" s="1"/>
  <c r="K32" i="388"/>
  <c r="J32" i="388"/>
  <c r="I32" i="388" s="1"/>
  <c r="G32" i="388"/>
  <c r="E32" i="388"/>
  <c r="AQ31" i="388"/>
  <c r="AH31" i="388"/>
  <c r="V31" i="388"/>
  <c r="R31" i="388"/>
  <c r="T31" i="388" s="1"/>
  <c r="J31" i="388"/>
  <c r="K31" i="388" s="1"/>
  <c r="G31" i="388"/>
  <c r="E31" i="388"/>
  <c r="AQ30" i="388"/>
  <c r="AH30" i="388"/>
  <c r="V30" i="388"/>
  <c r="R30" i="388"/>
  <c r="T30" i="388" s="1"/>
  <c r="J30" i="388"/>
  <c r="K30" i="388" s="1"/>
  <c r="G30" i="388"/>
  <c r="E30" i="388"/>
  <c r="AQ29" i="388"/>
  <c r="AH29" i="388"/>
  <c r="V29" i="388"/>
  <c r="R29" i="388"/>
  <c r="T29" i="388" s="1"/>
  <c r="K29" i="388"/>
  <c r="J29" i="388"/>
  <c r="I29" i="388" s="1"/>
  <c r="G29" i="388"/>
  <c r="E29" i="388"/>
  <c r="AQ28" i="388"/>
  <c r="AH28" i="388"/>
  <c r="V28" i="388"/>
  <c r="R28" i="388"/>
  <c r="T28" i="388" s="1"/>
  <c r="K28" i="388"/>
  <c r="J28" i="388"/>
  <c r="I28" i="388" s="1"/>
  <c r="G28" i="388"/>
  <c r="E28" i="388"/>
  <c r="AQ27" i="388"/>
  <c r="AH27" i="388"/>
  <c r="V27" i="388"/>
  <c r="R27" i="388"/>
  <c r="T27" i="388" s="1"/>
  <c r="J27" i="388"/>
  <c r="K27" i="388" s="1"/>
  <c r="G27" i="388"/>
  <c r="E27" i="388"/>
  <c r="AQ26" i="388"/>
  <c r="AH26" i="388"/>
  <c r="V26" i="388"/>
  <c r="R26" i="388"/>
  <c r="T26" i="388" s="1"/>
  <c r="J26" i="388"/>
  <c r="K26" i="388" s="1"/>
  <c r="G26" i="388"/>
  <c r="E26" i="388"/>
  <c r="AQ25" i="388"/>
  <c r="AH25" i="388"/>
  <c r="V25" i="388"/>
  <c r="R25" i="388"/>
  <c r="T25" i="388" s="1"/>
  <c r="K25" i="388"/>
  <c r="J25" i="388"/>
  <c r="I25" i="388" s="1"/>
  <c r="G25" i="388"/>
  <c r="E25" i="388"/>
  <c r="AQ24" i="388"/>
  <c r="AH24" i="388"/>
  <c r="V24" i="388"/>
  <c r="R24" i="388"/>
  <c r="T24" i="388" s="1"/>
  <c r="K24" i="388"/>
  <c r="J24" i="388"/>
  <c r="I24" i="388" s="1"/>
  <c r="G24" i="388"/>
  <c r="E24" i="388"/>
  <c r="AQ23" i="388"/>
  <c r="AH23" i="388"/>
  <c r="V23" i="388"/>
  <c r="R23" i="388"/>
  <c r="T23" i="388" s="1"/>
  <c r="J23" i="388"/>
  <c r="K23" i="388" s="1"/>
  <c r="G23" i="388"/>
  <c r="E23" i="388"/>
  <c r="AQ22" i="388"/>
  <c r="AH22" i="388"/>
  <c r="V22" i="388"/>
  <c r="R22" i="388"/>
  <c r="T22" i="388" s="1"/>
  <c r="J22" i="388"/>
  <c r="K22" i="388" s="1"/>
  <c r="G22" i="388"/>
  <c r="E22" i="388"/>
  <c r="AQ21" i="388"/>
  <c r="AH21" i="388"/>
  <c r="V21" i="388"/>
  <c r="R21" i="388"/>
  <c r="T21" i="388" s="1"/>
  <c r="K21" i="388"/>
  <c r="J21" i="388"/>
  <c r="I21" i="388" s="1"/>
  <c r="G21" i="388"/>
  <c r="E21" i="388"/>
  <c r="AQ20" i="388"/>
  <c r="AH20" i="388"/>
  <c r="V20" i="388"/>
  <c r="R20" i="388"/>
  <c r="T20" i="388" s="1"/>
  <c r="K20" i="388"/>
  <c r="J20" i="388"/>
  <c r="I20" i="388" s="1"/>
  <c r="G20" i="388"/>
  <c r="E20" i="388"/>
  <c r="AQ19" i="388"/>
  <c r="AH19" i="388"/>
  <c r="V19" i="388"/>
  <c r="R19" i="388"/>
  <c r="T19" i="388" s="1"/>
  <c r="J19" i="388"/>
  <c r="K19" i="388" s="1"/>
  <c r="G19" i="388"/>
  <c r="E19" i="388"/>
  <c r="AQ18" i="388"/>
  <c r="AH18" i="388"/>
  <c r="V18" i="388"/>
  <c r="R18" i="388"/>
  <c r="T18" i="388" s="1"/>
  <c r="J18" i="388"/>
  <c r="K18" i="388" s="1"/>
  <c r="G18" i="388"/>
  <c r="E18" i="388"/>
  <c r="AQ17" i="388"/>
  <c r="AH17" i="388"/>
  <c r="V17" i="388"/>
  <c r="R17" i="388"/>
  <c r="T17" i="388" s="1"/>
  <c r="K17" i="388"/>
  <c r="J17" i="388"/>
  <c r="I17" i="388" s="1"/>
  <c r="G17" i="388"/>
  <c r="E17" i="388"/>
  <c r="AH16" i="388"/>
  <c r="V16" i="388"/>
  <c r="R16" i="388"/>
  <c r="T16" i="388" s="1"/>
  <c r="J16" i="388"/>
  <c r="I16" i="388" s="1"/>
  <c r="G16" i="388"/>
  <c r="E16" i="388"/>
  <c r="AQ15" i="388"/>
  <c r="AH15" i="388"/>
  <c r="V15" i="388"/>
  <c r="R15" i="388"/>
  <c r="T15" i="388" s="1"/>
  <c r="J15" i="388"/>
  <c r="I15" i="388" s="1"/>
  <c r="G15" i="388"/>
  <c r="E15" i="388"/>
  <c r="AQ14" i="388"/>
  <c r="AH14" i="388"/>
  <c r="V14" i="388"/>
  <c r="R14" i="388"/>
  <c r="T14" i="388" s="1"/>
  <c r="J14" i="388"/>
  <c r="I14" i="388" s="1"/>
  <c r="G14" i="388"/>
  <c r="E14" i="388"/>
  <c r="AQ13" i="388"/>
  <c r="AH13" i="388"/>
  <c r="V13" i="388"/>
  <c r="R13" i="388"/>
  <c r="T13" i="388" s="1"/>
  <c r="J13" i="388"/>
  <c r="I13" i="388" s="1"/>
  <c r="G13" i="388"/>
  <c r="E13" i="388"/>
  <c r="AQ12" i="388"/>
  <c r="AH12" i="388"/>
  <c r="V12" i="388"/>
  <c r="R12" i="388"/>
  <c r="T12" i="388" s="1"/>
  <c r="J12" i="388"/>
  <c r="I12" i="388" s="1"/>
  <c r="G12" i="388"/>
  <c r="E12" i="388"/>
  <c r="V11" i="388"/>
  <c r="J11" i="388"/>
  <c r="I11" i="388" s="1"/>
  <c r="G11" i="388"/>
  <c r="E11" i="388"/>
  <c r="AQ11" i="388"/>
  <c r="AG35" i="388"/>
  <c r="R11" i="388"/>
  <c r="AG8" i="388"/>
  <c r="K11" i="388" l="1"/>
  <c r="K13" i="388"/>
  <c r="K14" i="388"/>
  <c r="K15" i="388"/>
  <c r="K16" i="388"/>
  <c r="I19" i="388"/>
  <c r="I23" i="388"/>
  <c r="I27" i="388"/>
  <c r="I31" i="388"/>
  <c r="I18" i="388"/>
  <c r="I22" i="388"/>
  <c r="I26" i="388"/>
  <c r="I30" i="388"/>
  <c r="K12" i="388"/>
  <c r="K33" i="388"/>
  <c r="K34" i="388"/>
  <c r="S32" i="388"/>
  <c r="AI31" i="388"/>
  <c r="S30" i="388"/>
  <c r="AI28" i="388"/>
  <c r="S28" i="388"/>
  <c r="S26" i="388"/>
  <c r="AI25" i="388"/>
  <c r="S24" i="388"/>
  <c r="AI23" i="388"/>
  <c r="S22" i="388"/>
  <c r="AI20" i="388"/>
  <c r="S20" i="388"/>
  <c r="S18" i="388"/>
  <c r="AI17" i="388"/>
  <c r="AQ35" i="388"/>
  <c r="AI18" i="388"/>
  <c r="AI21" i="388"/>
  <c r="AI24" i="388"/>
  <c r="AI29" i="388"/>
  <c r="AI32" i="388"/>
  <c r="AI19" i="388"/>
  <c r="AI22" i="388"/>
  <c r="AI27" i="388"/>
  <c r="AI30" i="388"/>
  <c r="AI26" i="388"/>
  <c r="AH35" i="388"/>
  <c r="S17" i="388"/>
  <c r="S19" i="388"/>
  <c r="S21" i="388"/>
  <c r="S23" i="388"/>
  <c r="S25" i="388"/>
  <c r="S27" i="388"/>
  <c r="S29" i="388"/>
  <c r="S31" i="388"/>
  <c r="AI13" i="388"/>
  <c r="AI14" i="388"/>
  <c r="AI15" i="388"/>
  <c r="AI16" i="388"/>
  <c r="AI33" i="388"/>
  <c r="AI34" i="388"/>
  <c r="AI12" i="388"/>
  <c r="R35" i="388"/>
  <c r="T11" i="388"/>
  <c r="T35" i="388" s="1"/>
  <c r="S11" i="388"/>
  <c r="S12" i="388"/>
  <c r="S13" i="388"/>
  <c r="S14" i="388"/>
  <c r="S15" i="388"/>
  <c r="S16" i="388"/>
  <c r="S33" i="388"/>
  <c r="S34" i="388"/>
  <c r="AP35" i="388"/>
  <c r="AI35" i="388" l="1"/>
  <c r="S35" i="388"/>
  <c r="AI11" i="388"/>
  <c r="AP10" i="387" l="1"/>
  <c r="AG10" i="387"/>
  <c r="Q10" i="387"/>
  <c r="AR35" i="387"/>
  <c r="AQ34" i="387"/>
  <c r="AH34" i="387"/>
  <c r="V34" i="387"/>
  <c r="R34" i="387"/>
  <c r="T34" i="387" s="1"/>
  <c r="J34" i="387"/>
  <c r="I34" i="387" s="1"/>
  <c r="G34" i="387"/>
  <c r="E34" i="387"/>
  <c r="AQ33" i="387"/>
  <c r="AH33" i="387"/>
  <c r="V33" i="387"/>
  <c r="R33" i="387"/>
  <c r="T33" i="387" s="1"/>
  <c r="J33" i="387"/>
  <c r="I33" i="387" s="1"/>
  <c r="G33" i="387"/>
  <c r="E33" i="387"/>
  <c r="AW32" i="387"/>
  <c r="AQ32" i="387"/>
  <c r="AH32" i="387"/>
  <c r="V32" i="387"/>
  <c r="R32" i="387"/>
  <c r="T32" i="387" s="1"/>
  <c r="K32" i="387"/>
  <c r="J32" i="387"/>
  <c r="I32" i="387" s="1"/>
  <c r="G32" i="387"/>
  <c r="E32" i="387"/>
  <c r="AQ31" i="387"/>
  <c r="AH31" i="387"/>
  <c r="V31" i="387"/>
  <c r="R31" i="387"/>
  <c r="T31" i="387" s="1"/>
  <c r="J31" i="387"/>
  <c r="I31" i="387" s="1"/>
  <c r="G31" i="387"/>
  <c r="E31" i="387"/>
  <c r="AQ30" i="387"/>
  <c r="AH30" i="387"/>
  <c r="V30" i="387"/>
  <c r="R30" i="387"/>
  <c r="T30" i="387" s="1"/>
  <c r="J30" i="387"/>
  <c r="I30" i="387" s="1"/>
  <c r="G30" i="387"/>
  <c r="E30" i="387"/>
  <c r="AQ29" i="387"/>
  <c r="AH29" i="387"/>
  <c r="V29" i="387"/>
  <c r="R29" i="387"/>
  <c r="T29" i="387" s="1"/>
  <c r="J29" i="387"/>
  <c r="I29" i="387" s="1"/>
  <c r="G29" i="387"/>
  <c r="E29" i="387"/>
  <c r="AQ28" i="387"/>
  <c r="AH28" i="387"/>
  <c r="V28" i="387"/>
  <c r="R28" i="387"/>
  <c r="T28" i="387" s="1"/>
  <c r="J28" i="387"/>
  <c r="I28" i="387" s="1"/>
  <c r="G28" i="387"/>
  <c r="E28" i="387"/>
  <c r="AQ27" i="387"/>
  <c r="AH27" i="387"/>
  <c r="V27" i="387"/>
  <c r="R27" i="387"/>
  <c r="T27" i="387" s="1"/>
  <c r="J27" i="387"/>
  <c r="I27" i="387" s="1"/>
  <c r="G27" i="387"/>
  <c r="E27" i="387"/>
  <c r="AQ26" i="387"/>
  <c r="AH26" i="387"/>
  <c r="V26" i="387"/>
  <c r="R26" i="387"/>
  <c r="T26" i="387" s="1"/>
  <c r="J26" i="387"/>
  <c r="I26" i="387" s="1"/>
  <c r="G26" i="387"/>
  <c r="E26" i="387"/>
  <c r="AQ25" i="387"/>
  <c r="AH25" i="387"/>
  <c r="V25" i="387"/>
  <c r="R25" i="387"/>
  <c r="T25" i="387" s="1"/>
  <c r="J25" i="387"/>
  <c r="I25" i="387" s="1"/>
  <c r="G25" i="387"/>
  <c r="E25" i="387"/>
  <c r="AQ24" i="387"/>
  <c r="AH24" i="387"/>
  <c r="V24" i="387"/>
  <c r="R24" i="387"/>
  <c r="T24" i="387" s="1"/>
  <c r="J24" i="387"/>
  <c r="I24" i="387" s="1"/>
  <c r="G24" i="387"/>
  <c r="E24" i="387"/>
  <c r="AQ23" i="387"/>
  <c r="AH23" i="387"/>
  <c r="V23" i="387"/>
  <c r="R23" i="387"/>
  <c r="T23" i="387" s="1"/>
  <c r="J23" i="387"/>
  <c r="I23" i="387" s="1"/>
  <c r="G23" i="387"/>
  <c r="E23" i="387"/>
  <c r="AQ22" i="387"/>
  <c r="AH22" i="387"/>
  <c r="V22" i="387"/>
  <c r="R22" i="387"/>
  <c r="T22" i="387" s="1"/>
  <c r="J22" i="387"/>
  <c r="I22" i="387" s="1"/>
  <c r="G22" i="387"/>
  <c r="E22" i="387"/>
  <c r="AQ21" i="387"/>
  <c r="AH21" i="387"/>
  <c r="V21" i="387"/>
  <c r="R21" i="387"/>
  <c r="T21" i="387" s="1"/>
  <c r="J21" i="387"/>
  <c r="I21" i="387" s="1"/>
  <c r="G21" i="387"/>
  <c r="E21" i="387"/>
  <c r="AQ20" i="387"/>
  <c r="AH20" i="387"/>
  <c r="V20" i="387"/>
  <c r="R20" i="387"/>
  <c r="T20" i="387" s="1"/>
  <c r="J20" i="387"/>
  <c r="I20" i="387" s="1"/>
  <c r="G20" i="387"/>
  <c r="E20" i="387"/>
  <c r="AQ19" i="387"/>
  <c r="AH19" i="387"/>
  <c r="V19" i="387"/>
  <c r="R19" i="387"/>
  <c r="T19" i="387" s="1"/>
  <c r="J19" i="387"/>
  <c r="I19" i="387" s="1"/>
  <c r="G19" i="387"/>
  <c r="E19" i="387"/>
  <c r="AQ18" i="387"/>
  <c r="AH18" i="387"/>
  <c r="V18" i="387"/>
  <c r="R18" i="387"/>
  <c r="T18" i="387" s="1"/>
  <c r="J18" i="387"/>
  <c r="I18" i="387" s="1"/>
  <c r="G18" i="387"/>
  <c r="E18" i="387"/>
  <c r="AQ17" i="387"/>
  <c r="AH17" i="387"/>
  <c r="V17" i="387"/>
  <c r="R17" i="387"/>
  <c r="T17" i="387" s="1"/>
  <c r="J17" i="387"/>
  <c r="I17" i="387" s="1"/>
  <c r="G17" i="387"/>
  <c r="E17" i="387"/>
  <c r="AH16" i="387"/>
  <c r="V16" i="387"/>
  <c r="R16" i="387"/>
  <c r="J16" i="387"/>
  <c r="I16" i="387" s="1"/>
  <c r="G16" i="387"/>
  <c r="E16" i="387"/>
  <c r="AQ15" i="387"/>
  <c r="AH15" i="387"/>
  <c r="V15" i="387"/>
  <c r="R15" i="387"/>
  <c r="S15" i="387" s="1"/>
  <c r="J15" i="387"/>
  <c r="K15" i="387" s="1"/>
  <c r="G15" i="387"/>
  <c r="E15" i="387"/>
  <c r="AQ14" i="387"/>
  <c r="AH14" i="387"/>
  <c r="V14" i="387"/>
  <c r="R14" i="387"/>
  <c r="T14" i="387" s="1"/>
  <c r="J14" i="387"/>
  <c r="K14" i="387" s="1"/>
  <c r="G14" i="387"/>
  <c r="E14" i="387"/>
  <c r="AQ13" i="387"/>
  <c r="AH13" i="387"/>
  <c r="V13" i="387"/>
  <c r="R13" i="387"/>
  <c r="T13" i="387" s="1"/>
  <c r="J13" i="387"/>
  <c r="I13" i="387" s="1"/>
  <c r="G13" i="387"/>
  <c r="E13" i="387"/>
  <c r="AQ12" i="387"/>
  <c r="AH12" i="387"/>
  <c r="V12" i="387"/>
  <c r="R12" i="387"/>
  <c r="J12" i="387"/>
  <c r="K12" i="387" s="1"/>
  <c r="G12" i="387"/>
  <c r="E12" i="387"/>
  <c r="V11" i="387"/>
  <c r="J11" i="387"/>
  <c r="K11" i="387" s="1"/>
  <c r="G11" i="387"/>
  <c r="E11" i="387"/>
  <c r="AQ11" i="387"/>
  <c r="AG8" i="387"/>
  <c r="R11" i="387"/>
  <c r="K17" i="387" l="1"/>
  <c r="K18" i="387"/>
  <c r="K19" i="387"/>
  <c r="K20" i="387"/>
  <c r="K21" i="387"/>
  <c r="K22" i="387"/>
  <c r="K23" i="387"/>
  <c r="K24" i="387"/>
  <c r="K25" i="387"/>
  <c r="K26" i="387"/>
  <c r="K27" i="387"/>
  <c r="K28" i="387"/>
  <c r="K29" i="387"/>
  <c r="K30" i="387"/>
  <c r="K31" i="387"/>
  <c r="K33" i="387"/>
  <c r="K34" i="387"/>
  <c r="AI34" i="387"/>
  <c r="S34" i="387"/>
  <c r="S16" i="387"/>
  <c r="T16" i="387"/>
  <c r="AI16" i="387" s="1"/>
  <c r="T15" i="387"/>
  <c r="AI15" i="387" s="1"/>
  <c r="AI14" i="387"/>
  <c r="AQ35" i="387"/>
  <c r="T12" i="387"/>
  <c r="S12" i="387"/>
  <c r="AI13" i="387"/>
  <c r="AI33" i="387"/>
  <c r="AI12" i="387"/>
  <c r="S13" i="387"/>
  <c r="S14" i="387"/>
  <c r="S33" i="387"/>
  <c r="R35" i="387"/>
  <c r="S11" i="387"/>
  <c r="T11" i="387"/>
  <c r="AI17" i="387"/>
  <c r="AI18" i="387"/>
  <c r="AI19" i="387"/>
  <c r="AI20" i="387"/>
  <c r="AI21" i="387"/>
  <c r="AI22" i="387"/>
  <c r="AI23" i="387"/>
  <c r="AI24" i="387"/>
  <c r="AI25" i="387"/>
  <c r="AI26" i="387"/>
  <c r="AI27" i="387"/>
  <c r="AI28" i="387"/>
  <c r="AI29" i="387"/>
  <c r="AI30" i="387"/>
  <c r="AI31" i="387"/>
  <c r="AI32" i="387"/>
  <c r="K13" i="387"/>
  <c r="K16" i="387"/>
  <c r="AH11" i="387"/>
  <c r="S17" i="387"/>
  <c r="S18" i="387"/>
  <c r="S19" i="387"/>
  <c r="S20" i="387"/>
  <c r="S21" i="387"/>
  <c r="S22" i="387"/>
  <c r="S23" i="387"/>
  <c r="S24" i="387"/>
  <c r="S25" i="387"/>
  <c r="S26" i="387"/>
  <c r="S27" i="387"/>
  <c r="S28" i="387"/>
  <c r="S29" i="387"/>
  <c r="S30" i="387"/>
  <c r="S31" i="387"/>
  <c r="S32" i="387"/>
  <c r="I11" i="387"/>
  <c r="I12" i="387"/>
  <c r="I14" i="387"/>
  <c r="I15" i="387"/>
  <c r="AP35" i="387"/>
  <c r="AG35" i="387"/>
  <c r="T35" i="387" l="1"/>
  <c r="S35" i="387"/>
  <c r="AH35" i="387"/>
  <c r="AI35" i="387" s="1"/>
  <c r="AI11" i="387"/>
  <c r="AP10" i="386" l="1"/>
  <c r="AQ11" i="386" s="1"/>
  <c r="AG10" i="386"/>
  <c r="AG8" i="386" s="1"/>
  <c r="Q10" i="386"/>
  <c r="R11" i="386" s="1"/>
  <c r="AR35" i="386"/>
  <c r="AQ34" i="386"/>
  <c r="AH34" i="386"/>
  <c r="V34" i="386"/>
  <c r="R34" i="386"/>
  <c r="S34" i="386" s="1"/>
  <c r="J34" i="386"/>
  <c r="K34" i="386" s="1"/>
  <c r="G34" i="386"/>
  <c r="E34" i="386"/>
  <c r="AQ33" i="386"/>
  <c r="AH33" i="386"/>
  <c r="V33" i="386"/>
  <c r="R33" i="386"/>
  <c r="S33" i="386" s="1"/>
  <c r="J33" i="386"/>
  <c r="K33" i="386" s="1"/>
  <c r="G33" i="386"/>
  <c r="E33" i="386"/>
  <c r="AW32" i="386"/>
  <c r="AQ32" i="386"/>
  <c r="AH32" i="386"/>
  <c r="V32" i="386"/>
  <c r="R32" i="386"/>
  <c r="T32" i="386" s="1"/>
  <c r="K32" i="386"/>
  <c r="J32" i="386"/>
  <c r="I32" i="386" s="1"/>
  <c r="G32" i="386"/>
  <c r="E32" i="386"/>
  <c r="AQ31" i="386"/>
  <c r="AH31" i="386"/>
  <c r="V31" i="386"/>
  <c r="R31" i="386"/>
  <c r="T31" i="386" s="1"/>
  <c r="K31" i="386"/>
  <c r="J31" i="386"/>
  <c r="I31" i="386" s="1"/>
  <c r="G31" i="386"/>
  <c r="E31" i="386"/>
  <c r="AQ30" i="386"/>
  <c r="AH30" i="386"/>
  <c r="V30" i="386"/>
  <c r="R30" i="386"/>
  <c r="T30" i="386" s="1"/>
  <c r="K30" i="386"/>
  <c r="J30" i="386"/>
  <c r="I30" i="386" s="1"/>
  <c r="G30" i="386"/>
  <c r="E30" i="386"/>
  <c r="AQ29" i="386"/>
  <c r="AH29" i="386"/>
  <c r="V29" i="386"/>
  <c r="R29" i="386"/>
  <c r="T29" i="386" s="1"/>
  <c r="K29" i="386"/>
  <c r="J29" i="386"/>
  <c r="I29" i="386" s="1"/>
  <c r="G29" i="386"/>
  <c r="E29" i="386"/>
  <c r="AQ28" i="386"/>
  <c r="AH28" i="386"/>
  <c r="V28" i="386"/>
  <c r="R28" i="386"/>
  <c r="T28" i="386" s="1"/>
  <c r="K28" i="386"/>
  <c r="J28" i="386"/>
  <c r="I28" i="386" s="1"/>
  <c r="G28" i="386"/>
  <c r="E28" i="386"/>
  <c r="AQ27" i="386"/>
  <c r="AH27" i="386"/>
  <c r="V27" i="386"/>
  <c r="R27" i="386"/>
  <c r="T27" i="386" s="1"/>
  <c r="K27" i="386"/>
  <c r="J27" i="386"/>
  <c r="I27" i="386" s="1"/>
  <c r="G27" i="386"/>
  <c r="E27" i="386"/>
  <c r="AQ26" i="386"/>
  <c r="AH26" i="386"/>
  <c r="V26" i="386"/>
  <c r="R26" i="386"/>
  <c r="T26" i="386" s="1"/>
  <c r="K26" i="386"/>
  <c r="J26" i="386"/>
  <c r="I26" i="386" s="1"/>
  <c r="G26" i="386"/>
  <c r="E26" i="386"/>
  <c r="AQ25" i="386"/>
  <c r="AH25" i="386"/>
  <c r="V25" i="386"/>
  <c r="R25" i="386"/>
  <c r="T25" i="386" s="1"/>
  <c r="K25" i="386"/>
  <c r="J25" i="386"/>
  <c r="I25" i="386" s="1"/>
  <c r="G25" i="386"/>
  <c r="E25" i="386"/>
  <c r="AQ24" i="386"/>
  <c r="AH24" i="386"/>
  <c r="V24" i="386"/>
  <c r="R24" i="386"/>
  <c r="T24" i="386" s="1"/>
  <c r="K24" i="386"/>
  <c r="J24" i="386"/>
  <c r="I24" i="386" s="1"/>
  <c r="G24" i="386"/>
  <c r="E24" i="386"/>
  <c r="AQ23" i="386"/>
  <c r="AH23" i="386"/>
  <c r="V23" i="386"/>
  <c r="R23" i="386"/>
  <c r="T23" i="386" s="1"/>
  <c r="K23" i="386"/>
  <c r="J23" i="386"/>
  <c r="I23" i="386" s="1"/>
  <c r="G23" i="386"/>
  <c r="E23" i="386"/>
  <c r="AQ22" i="386"/>
  <c r="AH22" i="386"/>
  <c r="V22" i="386"/>
  <c r="R22" i="386"/>
  <c r="T22" i="386" s="1"/>
  <c r="K22" i="386"/>
  <c r="J22" i="386"/>
  <c r="I22" i="386" s="1"/>
  <c r="G22" i="386"/>
  <c r="E22" i="386"/>
  <c r="AQ21" i="386"/>
  <c r="AH21" i="386"/>
  <c r="V21" i="386"/>
  <c r="R21" i="386"/>
  <c r="T21" i="386" s="1"/>
  <c r="J21" i="386"/>
  <c r="I21" i="386" s="1"/>
  <c r="G21" i="386"/>
  <c r="E21" i="386"/>
  <c r="AQ20" i="386"/>
  <c r="AH20" i="386"/>
  <c r="V20" i="386"/>
  <c r="R20" i="386"/>
  <c r="T20" i="386" s="1"/>
  <c r="J20" i="386"/>
  <c r="I20" i="386" s="1"/>
  <c r="G20" i="386"/>
  <c r="E20" i="386"/>
  <c r="AQ19" i="386"/>
  <c r="AH19" i="386"/>
  <c r="V19" i="386"/>
  <c r="R19" i="386"/>
  <c r="T19" i="386" s="1"/>
  <c r="J19" i="386"/>
  <c r="I19" i="386" s="1"/>
  <c r="G19" i="386"/>
  <c r="E19" i="386"/>
  <c r="AQ18" i="386"/>
  <c r="AH18" i="386"/>
  <c r="V18" i="386"/>
  <c r="R18" i="386"/>
  <c r="T18" i="386" s="1"/>
  <c r="J18" i="386"/>
  <c r="I18" i="386" s="1"/>
  <c r="G18" i="386"/>
  <c r="E18" i="386"/>
  <c r="AQ17" i="386"/>
  <c r="AH17" i="386"/>
  <c r="V17" i="386"/>
  <c r="R17" i="386"/>
  <c r="T17" i="386" s="1"/>
  <c r="J17" i="386"/>
  <c r="I17" i="386" s="1"/>
  <c r="G17" i="386"/>
  <c r="E17" i="386"/>
  <c r="AH16" i="386"/>
  <c r="V16" i="386"/>
  <c r="R16" i="386"/>
  <c r="T16" i="386" s="1"/>
  <c r="J16" i="386"/>
  <c r="K16" i="386" s="1"/>
  <c r="G16" i="386"/>
  <c r="E16" i="386"/>
  <c r="AQ15" i="386"/>
  <c r="AH15" i="386"/>
  <c r="V15" i="386"/>
  <c r="R15" i="386"/>
  <c r="S15" i="386" s="1"/>
  <c r="J15" i="386"/>
  <c r="I15" i="386" s="1"/>
  <c r="G15" i="386"/>
  <c r="E15" i="386"/>
  <c r="AQ14" i="386"/>
  <c r="AH14" i="386"/>
  <c r="V14" i="386"/>
  <c r="R14" i="386"/>
  <c r="J14" i="386"/>
  <c r="K14" i="386" s="1"/>
  <c r="G14" i="386"/>
  <c r="E14" i="386"/>
  <c r="AQ13" i="386"/>
  <c r="AH13" i="386"/>
  <c r="V13" i="386"/>
  <c r="R13" i="386"/>
  <c r="S13" i="386" s="1"/>
  <c r="J13" i="386"/>
  <c r="I13" i="386" s="1"/>
  <c r="G13" i="386"/>
  <c r="E13" i="386"/>
  <c r="AQ12" i="386"/>
  <c r="AH12" i="386"/>
  <c r="V12" i="386"/>
  <c r="R12" i="386"/>
  <c r="T12" i="386" s="1"/>
  <c r="J12" i="386"/>
  <c r="I12" i="386" s="1"/>
  <c r="G12" i="386"/>
  <c r="E12" i="386"/>
  <c r="V11" i="386"/>
  <c r="J11" i="386"/>
  <c r="K11" i="386" s="1"/>
  <c r="G11" i="386"/>
  <c r="E11" i="386"/>
  <c r="K17" i="386" l="1"/>
  <c r="K18" i="386"/>
  <c r="K19" i="386"/>
  <c r="K20" i="386"/>
  <c r="K21" i="386"/>
  <c r="T34" i="386"/>
  <c r="AI34" i="386" s="1"/>
  <c r="T33" i="386"/>
  <c r="AI32" i="386"/>
  <c r="AI30" i="386"/>
  <c r="AI29" i="386"/>
  <c r="AI28" i="386"/>
  <c r="AI27" i="386"/>
  <c r="AI26" i="386"/>
  <c r="AI25" i="386"/>
  <c r="AI24" i="386"/>
  <c r="AI23" i="386"/>
  <c r="AI22" i="386"/>
  <c r="AI21" i="386"/>
  <c r="AI20" i="386"/>
  <c r="S16" i="386"/>
  <c r="S14" i="386"/>
  <c r="T14" i="386"/>
  <c r="AI14" i="386" s="1"/>
  <c r="AI12" i="386"/>
  <c r="AQ35" i="386"/>
  <c r="AI16" i="386"/>
  <c r="AI33" i="386"/>
  <c r="T13" i="386"/>
  <c r="AI13" i="386" s="1"/>
  <c r="T15" i="386"/>
  <c r="AI15" i="386" s="1"/>
  <c r="AI17" i="386"/>
  <c r="AI18" i="386"/>
  <c r="AI19" i="386"/>
  <c r="AI31" i="386"/>
  <c r="S12" i="386"/>
  <c r="R35" i="386"/>
  <c r="S11" i="386"/>
  <c r="T11" i="386"/>
  <c r="K12" i="386"/>
  <c r="K13" i="386"/>
  <c r="K15" i="386"/>
  <c r="AH11" i="386"/>
  <c r="S17" i="386"/>
  <c r="S18" i="386"/>
  <c r="S19" i="386"/>
  <c r="S20" i="386"/>
  <c r="S21" i="386"/>
  <c r="S22" i="386"/>
  <c r="S23" i="386"/>
  <c r="S24" i="386"/>
  <c r="S25" i="386"/>
  <c r="S26" i="386"/>
  <c r="S27" i="386"/>
  <c r="S28" i="386"/>
  <c r="S29" i="386"/>
  <c r="S30" i="386"/>
  <c r="S31" i="386"/>
  <c r="S32" i="386"/>
  <c r="I11" i="386"/>
  <c r="I14" i="386"/>
  <c r="I16" i="386"/>
  <c r="I33" i="386"/>
  <c r="I34" i="386"/>
  <c r="AP35" i="386"/>
  <c r="AG35" i="386"/>
  <c r="AQ34" i="385"/>
  <c r="T35" i="386" l="1"/>
  <c r="AH35" i="386"/>
  <c r="AI11" i="386"/>
  <c r="S35" i="386"/>
  <c r="AI35" i="386" l="1"/>
  <c r="AP10" i="385"/>
  <c r="AG10" i="385"/>
  <c r="Q10" i="385"/>
  <c r="AR35" i="385"/>
  <c r="AP35" i="385"/>
  <c r="AH34" i="385"/>
  <c r="V34" i="385"/>
  <c r="R34" i="385"/>
  <c r="T34" i="385" s="1"/>
  <c r="J34" i="385"/>
  <c r="I34" i="385" s="1"/>
  <c r="G34" i="385"/>
  <c r="E34" i="385"/>
  <c r="AQ33" i="385"/>
  <c r="AH33" i="385"/>
  <c r="V33" i="385"/>
  <c r="R33" i="385"/>
  <c r="T33" i="385" s="1"/>
  <c r="J33" i="385"/>
  <c r="K33" i="385" s="1"/>
  <c r="I33" i="385"/>
  <c r="G33" i="385"/>
  <c r="E33" i="385"/>
  <c r="AW32" i="385"/>
  <c r="AQ32" i="385"/>
  <c r="AH32" i="385"/>
  <c r="V32" i="385"/>
  <c r="R32" i="385"/>
  <c r="S32" i="385" s="1"/>
  <c r="J32" i="385"/>
  <c r="K32" i="385" s="1"/>
  <c r="G32" i="385"/>
  <c r="E32" i="385"/>
  <c r="AQ31" i="385"/>
  <c r="AH31" i="385"/>
  <c r="V31" i="385"/>
  <c r="R31" i="385"/>
  <c r="S31" i="385" s="1"/>
  <c r="J31" i="385"/>
  <c r="K31" i="385" s="1"/>
  <c r="G31" i="385"/>
  <c r="E31" i="385"/>
  <c r="AQ30" i="385"/>
  <c r="AH30" i="385"/>
  <c r="V30" i="385"/>
  <c r="R30" i="385"/>
  <c r="S30" i="385" s="1"/>
  <c r="J30" i="385"/>
  <c r="K30" i="385" s="1"/>
  <c r="G30" i="385"/>
  <c r="E30" i="385"/>
  <c r="AQ29" i="385"/>
  <c r="AH29" i="385"/>
  <c r="V29" i="385"/>
  <c r="R29" i="385"/>
  <c r="S29" i="385" s="1"/>
  <c r="J29" i="385"/>
  <c r="K29" i="385" s="1"/>
  <c r="G29" i="385"/>
  <c r="E29" i="385"/>
  <c r="AQ28" i="385"/>
  <c r="AH28" i="385"/>
  <c r="V28" i="385"/>
  <c r="R28" i="385"/>
  <c r="S28" i="385" s="1"/>
  <c r="J28" i="385"/>
  <c r="K28" i="385" s="1"/>
  <c r="G28" i="385"/>
  <c r="E28" i="385"/>
  <c r="AQ27" i="385"/>
  <c r="AH27" i="385"/>
  <c r="V27" i="385"/>
  <c r="R27" i="385"/>
  <c r="S27" i="385" s="1"/>
  <c r="J27" i="385"/>
  <c r="K27" i="385" s="1"/>
  <c r="G27" i="385"/>
  <c r="E27" i="385"/>
  <c r="AQ26" i="385"/>
  <c r="AH26" i="385"/>
  <c r="V26" i="385"/>
  <c r="R26" i="385"/>
  <c r="S26" i="385" s="1"/>
  <c r="J26" i="385"/>
  <c r="K26" i="385" s="1"/>
  <c r="G26" i="385"/>
  <c r="E26" i="385"/>
  <c r="AQ25" i="385"/>
  <c r="AH25" i="385"/>
  <c r="V25" i="385"/>
  <c r="R25" i="385"/>
  <c r="S25" i="385" s="1"/>
  <c r="J25" i="385"/>
  <c r="K25" i="385" s="1"/>
  <c r="G25" i="385"/>
  <c r="E25" i="385"/>
  <c r="AQ24" i="385"/>
  <c r="AH24" i="385"/>
  <c r="V24" i="385"/>
  <c r="R24" i="385"/>
  <c r="S24" i="385" s="1"/>
  <c r="J24" i="385"/>
  <c r="K24" i="385" s="1"/>
  <c r="G24" i="385"/>
  <c r="E24" i="385"/>
  <c r="AQ23" i="385"/>
  <c r="AH23" i="385"/>
  <c r="V23" i="385"/>
  <c r="R23" i="385"/>
  <c r="S23" i="385" s="1"/>
  <c r="J23" i="385"/>
  <c r="K23" i="385" s="1"/>
  <c r="G23" i="385"/>
  <c r="E23" i="385"/>
  <c r="AQ22" i="385"/>
  <c r="AH22" i="385"/>
  <c r="V22" i="385"/>
  <c r="R22" i="385"/>
  <c r="S22" i="385" s="1"/>
  <c r="J22" i="385"/>
  <c r="K22" i="385" s="1"/>
  <c r="G22" i="385"/>
  <c r="E22" i="385"/>
  <c r="AQ21" i="385"/>
  <c r="AH21" i="385"/>
  <c r="V21" i="385"/>
  <c r="R21" i="385"/>
  <c r="S21" i="385" s="1"/>
  <c r="J21" i="385"/>
  <c r="K21" i="385" s="1"/>
  <c r="G21" i="385"/>
  <c r="E21" i="385"/>
  <c r="AQ20" i="385"/>
  <c r="AH20" i="385"/>
  <c r="V20" i="385"/>
  <c r="R20" i="385"/>
  <c r="S20" i="385" s="1"/>
  <c r="J20" i="385"/>
  <c r="K20" i="385" s="1"/>
  <c r="G20" i="385"/>
  <c r="E20" i="385"/>
  <c r="AQ19" i="385"/>
  <c r="AH19" i="385"/>
  <c r="V19" i="385"/>
  <c r="R19" i="385"/>
  <c r="S19" i="385" s="1"/>
  <c r="J19" i="385"/>
  <c r="K19" i="385" s="1"/>
  <c r="G19" i="385"/>
  <c r="E19" i="385"/>
  <c r="AQ18" i="385"/>
  <c r="AH18" i="385"/>
  <c r="V18" i="385"/>
  <c r="R18" i="385"/>
  <c r="S18" i="385" s="1"/>
  <c r="J18" i="385"/>
  <c r="K18" i="385" s="1"/>
  <c r="G18" i="385"/>
  <c r="E18" i="385"/>
  <c r="AQ17" i="385"/>
  <c r="AH17" i="385"/>
  <c r="V17" i="385"/>
  <c r="R17" i="385"/>
  <c r="S17" i="385" s="1"/>
  <c r="J17" i="385"/>
  <c r="K17" i="385" s="1"/>
  <c r="G17" i="385"/>
  <c r="E17" i="385"/>
  <c r="AH16" i="385"/>
  <c r="V16" i="385"/>
  <c r="R16" i="385"/>
  <c r="T16" i="385" s="1"/>
  <c r="J16" i="385"/>
  <c r="K16" i="385" s="1"/>
  <c r="G16" i="385"/>
  <c r="E16" i="385"/>
  <c r="AQ15" i="385"/>
  <c r="AH15" i="385"/>
  <c r="V15" i="385"/>
  <c r="R15" i="385"/>
  <c r="T15" i="385" s="1"/>
  <c r="J15" i="385"/>
  <c r="K15" i="385" s="1"/>
  <c r="G15" i="385"/>
  <c r="E15" i="385"/>
  <c r="AQ14" i="385"/>
  <c r="AH14" i="385"/>
  <c r="V14" i="385"/>
  <c r="R14" i="385"/>
  <c r="J14" i="385"/>
  <c r="K14" i="385" s="1"/>
  <c r="G14" i="385"/>
  <c r="E14" i="385"/>
  <c r="AQ13" i="385"/>
  <c r="AH13" i="385"/>
  <c r="V13" i="385"/>
  <c r="R13" i="385"/>
  <c r="J13" i="385"/>
  <c r="K13" i="385" s="1"/>
  <c r="G13" i="385"/>
  <c r="E13" i="385"/>
  <c r="AQ12" i="385"/>
  <c r="AH12" i="385"/>
  <c r="V12" i="385"/>
  <c r="R12" i="385"/>
  <c r="S12" i="385" s="1"/>
  <c r="J12" i="385"/>
  <c r="K12" i="385" s="1"/>
  <c r="G12" i="385"/>
  <c r="E12" i="385"/>
  <c r="V11" i="385"/>
  <c r="J11" i="385"/>
  <c r="K11" i="385" s="1"/>
  <c r="G11" i="385"/>
  <c r="E11" i="385"/>
  <c r="AQ11" i="385"/>
  <c r="AG35" i="385"/>
  <c r="R11" i="385"/>
  <c r="I16" i="385" l="1"/>
  <c r="K34" i="385"/>
  <c r="I12" i="385"/>
  <c r="I13" i="385"/>
  <c r="I14" i="385"/>
  <c r="I15" i="385"/>
  <c r="I11" i="385"/>
  <c r="S34" i="385"/>
  <c r="AI33" i="385"/>
  <c r="AI16" i="385"/>
  <c r="AI15" i="385"/>
  <c r="S14" i="385"/>
  <c r="T14" i="385"/>
  <c r="AI14" i="385" s="1"/>
  <c r="T13" i="385"/>
  <c r="AI13" i="385" s="1"/>
  <c r="S13" i="385"/>
  <c r="AQ35" i="385"/>
  <c r="AI34" i="385"/>
  <c r="S16" i="385"/>
  <c r="S15" i="385"/>
  <c r="T17" i="385"/>
  <c r="AI17" i="385" s="1"/>
  <c r="T18" i="385"/>
  <c r="AI18" i="385" s="1"/>
  <c r="T19" i="385"/>
  <c r="AI19" i="385" s="1"/>
  <c r="T20" i="385"/>
  <c r="AI20" i="385" s="1"/>
  <c r="T21" i="385"/>
  <c r="AI21" i="385" s="1"/>
  <c r="T22" i="385"/>
  <c r="AI22" i="385" s="1"/>
  <c r="T23" i="385"/>
  <c r="AI23" i="385" s="1"/>
  <c r="T24" i="385"/>
  <c r="AI24" i="385" s="1"/>
  <c r="T25" i="385"/>
  <c r="T26" i="385"/>
  <c r="AI26" i="385" s="1"/>
  <c r="T27" i="385"/>
  <c r="AI27" i="385" s="1"/>
  <c r="T28" i="385"/>
  <c r="AI28" i="385" s="1"/>
  <c r="T29" i="385"/>
  <c r="AI29" i="385" s="1"/>
  <c r="T30" i="385"/>
  <c r="AI30" i="385" s="1"/>
  <c r="T31" i="385"/>
  <c r="AI31" i="385" s="1"/>
  <c r="T32" i="385"/>
  <c r="AI32" i="385" s="1"/>
  <c r="AI25" i="385"/>
  <c r="S33" i="385"/>
  <c r="T12" i="385"/>
  <c r="AI12" i="385" s="1"/>
  <c r="R35" i="385"/>
  <c r="S11" i="385"/>
  <c r="T11" i="385"/>
  <c r="AG8" i="385"/>
  <c r="AH11" i="385"/>
  <c r="I17" i="385"/>
  <c r="I18" i="385"/>
  <c r="I19" i="385"/>
  <c r="I20" i="385"/>
  <c r="I21" i="385"/>
  <c r="I22" i="385"/>
  <c r="I23" i="385"/>
  <c r="I24" i="385"/>
  <c r="I25" i="385"/>
  <c r="I26" i="385"/>
  <c r="I27" i="385"/>
  <c r="I28" i="385"/>
  <c r="I29" i="385"/>
  <c r="I30" i="385"/>
  <c r="I31" i="385"/>
  <c r="I32" i="385"/>
  <c r="E24" i="384"/>
  <c r="S35" i="385" l="1"/>
  <c r="T35" i="385"/>
  <c r="AH35" i="385"/>
  <c r="AI11" i="385"/>
  <c r="AI35" i="385" l="1"/>
  <c r="AP10" i="384" l="1"/>
  <c r="AG10" i="384"/>
  <c r="Q10" i="384"/>
  <c r="R11" i="384" s="1"/>
  <c r="AR35" i="384"/>
  <c r="AQ34" i="384"/>
  <c r="AH34" i="384"/>
  <c r="V34" i="384"/>
  <c r="R34" i="384"/>
  <c r="J34" i="384"/>
  <c r="I34" i="384" s="1"/>
  <c r="G34" i="384"/>
  <c r="E34" i="384"/>
  <c r="AQ33" i="384"/>
  <c r="AH33" i="384"/>
  <c r="V33" i="384"/>
  <c r="R33" i="384"/>
  <c r="J33" i="384"/>
  <c r="I33" i="384" s="1"/>
  <c r="G33" i="384"/>
  <c r="E33" i="384"/>
  <c r="AW32" i="384"/>
  <c r="AQ32" i="384"/>
  <c r="AH32" i="384"/>
  <c r="V32" i="384"/>
  <c r="R32" i="384"/>
  <c r="J32" i="384"/>
  <c r="I32" i="384" s="1"/>
  <c r="G32" i="384"/>
  <c r="E32" i="384"/>
  <c r="AQ31" i="384"/>
  <c r="AH31" i="384"/>
  <c r="V31" i="384"/>
  <c r="R31" i="384"/>
  <c r="J31" i="384"/>
  <c r="I31" i="384" s="1"/>
  <c r="G31" i="384"/>
  <c r="E31" i="384"/>
  <c r="AQ30" i="384"/>
  <c r="AH30" i="384"/>
  <c r="V30" i="384"/>
  <c r="R30" i="384"/>
  <c r="J30" i="384"/>
  <c r="I30" i="384" s="1"/>
  <c r="G30" i="384"/>
  <c r="E30" i="384"/>
  <c r="AQ29" i="384"/>
  <c r="AH29" i="384"/>
  <c r="V29" i="384"/>
  <c r="R29" i="384"/>
  <c r="J29" i="384"/>
  <c r="I29" i="384" s="1"/>
  <c r="G29" i="384"/>
  <c r="E29" i="384"/>
  <c r="AQ28" i="384"/>
  <c r="AH28" i="384"/>
  <c r="V28" i="384"/>
  <c r="R28" i="384"/>
  <c r="J28" i="384"/>
  <c r="I28" i="384" s="1"/>
  <c r="G28" i="384"/>
  <c r="E28" i="384"/>
  <c r="AQ27" i="384"/>
  <c r="AH27" i="384"/>
  <c r="V27" i="384"/>
  <c r="R27" i="384"/>
  <c r="J27" i="384"/>
  <c r="I27" i="384" s="1"/>
  <c r="G27" i="384"/>
  <c r="E27" i="384"/>
  <c r="AQ26" i="384"/>
  <c r="AH26" i="384"/>
  <c r="V26" i="384"/>
  <c r="R26" i="384"/>
  <c r="J26" i="384"/>
  <c r="I26" i="384" s="1"/>
  <c r="G26" i="384"/>
  <c r="E26" i="384"/>
  <c r="AQ25" i="384"/>
  <c r="AH25" i="384"/>
  <c r="V25" i="384"/>
  <c r="R25" i="384"/>
  <c r="J25" i="384"/>
  <c r="I25" i="384" s="1"/>
  <c r="G25" i="384"/>
  <c r="E25" i="384"/>
  <c r="AQ24" i="384"/>
  <c r="AH24" i="384"/>
  <c r="V24" i="384"/>
  <c r="R24" i="384"/>
  <c r="J24" i="384"/>
  <c r="I24" i="384" s="1"/>
  <c r="G24" i="384"/>
  <c r="AQ23" i="384"/>
  <c r="AH23" i="384"/>
  <c r="V23" i="384"/>
  <c r="R23" i="384"/>
  <c r="J23" i="384"/>
  <c r="I23" i="384" s="1"/>
  <c r="G23" i="384"/>
  <c r="E23" i="384"/>
  <c r="AQ22" i="384"/>
  <c r="AH22" i="384"/>
  <c r="V22" i="384"/>
  <c r="R22" i="384"/>
  <c r="J22" i="384"/>
  <c r="I22" i="384" s="1"/>
  <c r="G22" i="384"/>
  <c r="E22" i="384"/>
  <c r="AQ21" i="384"/>
  <c r="AH21" i="384"/>
  <c r="V21" i="384"/>
  <c r="R21" i="384"/>
  <c r="J21" i="384"/>
  <c r="I21" i="384" s="1"/>
  <c r="G21" i="384"/>
  <c r="E21" i="384"/>
  <c r="AQ20" i="384"/>
  <c r="AH20" i="384"/>
  <c r="V20" i="384"/>
  <c r="R20" i="384"/>
  <c r="J20" i="384"/>
  <c r="I20" i="384" s="1"/>
  <c r="G20" i="384"/>
  <c r="E20" i="384"/>
  <c r="AQ19" i="384"/>
  <c r="AH19" i="384"/>
  <c r="V19" i="384"/>
  <c r="R19" i="384"/>
  <c r="J19" i="384"/>
  <c r="I19" i="384" s="1"/>
  <c r="G19" i="384"/>
  <c r="E19" i="384"/>
  <c r="AQ18" i="384"/>
  <c r="AH18" i="384"/>
  <c r="V18" i="384"/>
  <c r="R18" i="384"/>
  <c r="J18" i="384"/>
  <c r="I18" i="384" s="1"/>
  <c r="G18" i="384"/>
  <c r="E18" i="384"/>
  <c r="AQ17" i="384"/>
  <c r="AH17" i="384"/>
  <c r="V17" i="384"/>
  <c r="R17" i="384"/>
  <c r="J17" i="384"/>
  <c r="I17" i="384" s="1"/>
  <c r="G17" i="384"/>
  <c r="E17" i="384"/>
  <c r="AH16" i="384"/>
  <c r="V16" i="384"/>
  <c r="R16" i="384"/>
  <c r="J16" i="384"/>
  <c r="K16" i="384" s="1"/>
  <c r="G16" i="384"/>
  <c r="E16" i="384"/>
  <c r="AQ15" i="384"/>
  <c r="AH15" i="384"/>
  <c r="V15" i="384"/>
  <c r="R15" i="384"/>
  <c r="J15" i="384"/>
  <c r="K15" i="384" s="1"/>
  <c r="G15" i="384"/>
  <c r="E15" i="384"/>
  <c r="AQ14" i="384"/>
  <c r="AH14" i="384"/>
  <c r="V14" i="384"/>
  <c r="R14" i="384"/>
  <c r="J14" i="384"/>
  <c r="I14" i="384" s="1"/>
  <c r="G14" i="384"/>
  <c r="E14" i="384"/>
  <c r="AQ13" i="384"/>
  <c r="AH13" i="384"/>
  <c r="V13" i="384"/>
  <c r="R13" i="384"/>
  <c r="J13" i="384"/>
  <c r="K13" i="384" s="1"/>
  <c r="G13" i="384"/>
  <c r="E13" i="384"/>
  <c r="AQ12" i="384"/>
  <c r="AH12" i="384"/>
  <c r="V12" i="384"/>
  <c r="R12" i="384"/>
  <c r="J12" i="384"/>
  <c r="I12" i="384" s="1"/>
  <c r="G12" i="384"/>
  <c r="E12" i="384"/>
  <c r="V11" i="384"/>
  <c r="J11" i="384"/>
  <c r="K11" i="384" s="1"/>
  <c r="G11" i="384"/>
  <c r="E11" i="384"/>
  <c r="AP35" i="384"/>
  <c r="AG35" i="384"/>
  <c r="K17" i="384" l="1"/>
  <c r="K18" i="384"/>
  <c r="K19" i="384"/>
  <c r="K20" i="384"/>
  <c r="K21" i="384"/>
  <c r="K22" i="384"/>
  <c r="K23" i="384"/>
  <c r="K31" i="384"/>
  <c r="K32" i="384"/>
  <c r="K34" i="384"/>
  <c r="S15" i="384"/>
  <c r="K24" i="384"/>
  <c r="K25" i="384"/>
  <c r="K26" i="384"/>
  <c r="K27" i="384"/>
  <c r="K28" i="384"/>
  <c r="K29" i="384"/>
  <c r="K30" i="384"/>
  <c r="T34" i="384"/>
  <c r="AI34" i="384" s="1"/>
  <c r="K33" i="384"/>
  <c r="T13" i="384"/>
  <c r="T17" i="384"/>
  <c r="T18" i="384"/>
  <c r="T19" i="384"/>
  <c r="T33" i="384"/>
  <c r="AI33" i="384" s="1"/>
  <c r="T14" i="384"/>
  <c r="AI14" i="384" s="1"/>
  <c r="S34" i="384"/>
  <c r="T32" i="384"/>
  <c r="AI32" i="384" s="1"/>
  <c r="T31" i="384"/>
  <c r="AI31" i="384" s="1"/>
  <c r="T30" i="384"/>
  <c r="AI30" i="384" s="1"/>
  <c r="T29" i="384"/>
  <c r="AI29" i="384" s="1"/>
  <c r="T28" i="384"/>
  <c r="AI28" i="384" s="1"/>
  <c r="T27" i="384"/>
  <c r="AI27" i="384" s="1"/>
  <c r="T26" i="384"/>
  <c r="T25" i="384"/>
  <c r="AI25" i="384" s="1"/>
  <c r="T24" i="384"/>
  <c r="AI24" i="384" s="1"/>
  <c r="T23" i="384"/>
  <c r="T22" i="384"/>
  <c r="AI22" i="384" s="1"/>
  <c r="T21" i="384"/>
  <c r="AI21" i="384" s="1"/>
  <c r="T20" i="384"/>
  <c r="AI20" i="384" s="1"/>
  <c r="T16" i="384"/>
  <c r="AI16" i="384" s="1"/>
  <c r="S16" i="384"/>
  <c r="T15" i="384"/>
  <c r="AI15" i="384" s="1"/>
  <c r="T12" i="384"/>
  <c r="S12" i="384"/>
  <c r="AI13" i="384"/>
  <c r="AI12" i="384"/>
  <c r="S13" i="384"/>
  <c r="S14" i="384"/>
  <c r="S33" i="384"/>
  <c r="R35" i="384"/>
  <c r="T11" i="384"/>
  <c r="S11" i="384"/>
  <c r="AI17" i="384"/>
  <c r="AI18" i="384"/>
  <c r="AI19" i="384"/>
  <c r="AI23" i="384"/>
  <c r="AI26" i="384"/>
  <c r="AQ11" i="384"/>
  <c r="AQ35" i="384" s="1"/>
  <c r="AG8" i="384"/>
  <c r="K12" i="384"/>
  <c r="K14" i="384"/>
  <c r="AH11" i="384"/>
  <c r="S17" i="384"/>
  <c r="S18" i="384"/>
  <c r="S19" i="384"/>
  <c r="S20" i="384"/>
  <c r="S21" i="384"/>
  <c r="S22" i="384"/>
  <c r="S23" i="384"/>
  <c r="S24" i="384"/>
  <c r="S25" i="384"/>
  <c r="S26" i="384"/>
  <c r="S27" i="384"/>
  <c r="S28" i="384"/>
  <c r="S29" i="384"/>
  <c r="S30" i="384"/>
  <c r="S31" i="384"/>
  <c r="S32" i="384"/>
  <c r="I11" i="384"/>
  <c r="I13" i="384"/>
  <c r="I15" i="384"/>
  <c r="I16" i="384"/>
  <c r="T35" i="384" l="1"/>
  <c r="S35" i="384"/>
  <c r="AH35" i="384"/>
  <c r="AI35" i="384" s="1"/>
  <c r="AI11" i="384"/>
  <c r="AP10" i="382" l="1"/>
  <c r="AP35" i="382" s="1"/>
  <c r="AG10" i="382"/>
  <c r="AG8" i="382" s="1"/>
  <c r="Q10" i="382"/>
  <c r="AR35" i="382"/>
  <c r="AQ34" i="382"/>
  <c r="AH34" i="382"/>
  <c r="V34" i="382"/>
  <c r="R34" i="382"/>
  <c r="J34" i="382"/>
  <c r="K34" i="382" s="1"/>
  <c r="G34" i="382"/>
  <c r="E34" i="382"/>
  <c r="AQ33" i="382"/>
  <c r="AH33" i="382"/>
  <c r="V33" i="382"/>
  <c r="R33" i="382"/>
  <c r="J33" i="382"/>
  <c r="K33" i="382" s="1"/>
  <c r="G33" i="382"/>
  <c r="E33" i="382"/>
  <c r="AW32" i="382"/>
  <c r="AQ32" i="382"/>
  <c r="AH32" i="382"/>
  <c r="V32" i="382"/>
  <c r="R32" i="382"/>
  <c r="K32" i="382"/>
  <c r="J32" i="382"/>
  <c r="I32" i="382" s="1"/>
  <c r="G32" i="382"/>
  <c r="E32" i="382"/>
  <c r="AQ31" i="382"/>
  <c r="AH31" i="382"/>
  <c r="V31" i="382"/>
  <c r="R31" i="382"/>
  <c r="K31" i="382"/>
  <c r="J31" i="382"/>
  <c r="I31" i="382" s="1"/>
  <c r="G31" i="382"/>
  <c r="E31" i="382"/>
  <c r="AQ30" i="382"/>
  <c r="AH30" i="382"/>
  <c r="V30" i="382"/>
  <c r="R30" i="382"/>
  <c r="K30" i="382"/>
  <c r="J30" i="382"/>
  <c r="I30" i="382" s="1"/>
  <c r="G30" i="382"/>
  <c r="E30" i="382"/>
  <c r="AQ29" i="382"/>
  <c r="AH29" i="382"/>
  <c r="V29" i="382"/>
  <c r="R29" i="382"/>
  <c r="K29" i="382"/>
  <c r="J29" i="382"/>
  <c r="I29" i="382" s="1"/>
  <c r="G29" i="382"/>
  <c r="E29" i="382"/>
  <c r="AQ28" i="382"/>
  <c r="AH28" i="382"/>
  <c r="V28" i="382"/>
  <c r="R28" i="382"/>
  <c r="J28" i="382"/>
  <c r="I28" i="382" s="1"/>
  <c r="G28" i="382"/>
  <c r="E28" i="382"/>
  <c r="AQ27" i="382"/>
  <c r="AH27" i="382"/>
  <c r="V27" i="382"/>
  <c r="R27" i="382"/>
  <c r="J27" i="382"/>
  <c r="I27" i="382" s="1"/>
  <c r="G27" i="382"/>
  <c r="E27" i="382"/>
  <c r="AQ26" i="382"/>
  <c r="AH26" i="382"/>
  <c r="V26" i="382"/>
  <c r="R26" i="382"/>
  <c r="J26" i="382"/>
  <c r="I26" i="382" s="1"/>
  <c r="G26" i="382"/>
  <c r="E26" i="382"/>
  <c r="AQ25" i="382"/>
  <c r="AH25" i="382"/>
  <c r="V25" i="382"/>
  <c r="R25" i="382"/>
  <c r="J25" i="382"/>
  <c r="I25" i="382" s="1"/>
  <c r="G25" i="382"/>
  <c r="E25" i="382"/>
  <c r="AQ24" i="382"/>
  <c r="AH24" i="382"/>
  <c r="V24" i="382"/>
  <c r="R24" i="382"/>
  <c r="J24" i="382"/>
  <c r="I24" i="382" s="1"/>
  <c r="G24" i="382"/>
  <c r="E24" i="382"/>
  <c r="AQ23" i="382"/>
  <c r="AH23" i="382"/>
  <c r="V23" i="382"/>
  <c r="R23" i="382"/>
  <c r="J23" i="382"/>
  <c r="I23" i="382" s="1"/>
  <c r="G23" i="382"/>
  <c r="E23" i="382"/>
  <c r="AQ22" i="382"/>
  <c r="AH22" i="382"/>
  <c r="V22" i="382"/>
  <c r="R22" i="382"/>
  <c r="T22" i="382" s="1"/>
  <c r="J22" i="382"/>
  <c r="I22" i="382" s="1"/>
  <c r="G22" i="382"/>
  <c r="E22" i="382"/>
  <c r="AQ21" i="382"/>
  <c r="AH21" i="382"/>
  <c r="V21" i="382"/>
  <c r="R21" i="382"/>
  <c r="T21" i="382" s="1"/>
  <c r="J21" i="382"/>
  <c r="I21" i="382" s="1"/>
  <c r="G21" i="382"/>
  <c r="E21" i="382"/>
  <c r="AQ20" i="382"/>
  <c r="AH20" i="382"/>
  <c r="V20" i="382"/>
  <c r="R20" i="382"/>
  <c r="T20" i="382" s="1"/>
  <c r="J20" i="382"/>
  <c r="I20" i="382" s="1"/>
  <c r="G20" i="382"/>
  <c r="E20" i="382"/>
  <c r="AQ19" i="382"/>
  <c r="AH19" i="382"/>
  <c r="V19" i="382"/>
  <c r="R19" i="382"/>
  <c r="T19" i="382" s="1"/>
  <c r="J19" i="382"/>
  <c r="I19" i="382" s="1"/>
  <c r="G19" i="382"/>
  <c r="E19" i="382"/>
  <c r="AQ18" i="382"/>
  <c r="AH18" i="382"/>
  <c r="V18" i="382"/>
  <c r="R18" i="382"/>
  <c r="S18" i="382" s="1"/>
  <c r="J18" i="382"/>
  <c r="I18" i="382" s="1"/>
  <c r="G18" i="382"/>
  <c r="E18" i="382"/>
  <c r="AQ17" i="382"/>
  <c r="AH17" i="382"/>
  <c r="V17" i="382"/>
  <c r="R17" i="382"/>
  <c r="S17" i="382" s="1"/>
  <c r="J17" i="382"/>
  <c r="I17" i="382" s="1"/>
  <c r="G17" i="382"/>
  <c r="E17" i="382"/>
  <c r="AH16" i="382"/>
  <c r="V16" i="382"/>
  <c r="R16" i="382"/>
  <c r="S16" i="382" s="1"/>
  <c r="J16" i="382"/>
  <c r="I16" i="382" s="1"/>
  <c r="G16" i="382"/>
  <c r="E16" i="382"/>
  <c r="AQ15" i="382"/>
  <c r="AH15" i="382"/>
  <c r="V15" i="382"/>
  <c r="R15" i="382"/>
  <c r="S15" i="382" s="1"/>
  <c r="J15" i="382"/>
  <c r="I15" i="382" s="1"/>
  <c r="G15" i="382"/>
  <c r="E15" i="382"/>
  <c r="AQ14" i="382"/>
  <c r="AH14" i="382"/>
  <c r="V14" i="382"/>
  <c r="R14" i="382"/>
  <c r="T14" i="382" s="1"/>
  <c r="J14" i="382"/>
  <c r="K14" i="382" s="1"/>
  <c r="G14" i="382"/>
  <c r="E14" i="382"/>
  <c r="AQ13" i="382"/>
  <c r="AH13" i="382"/>
  <c r="V13" i="382"/>
  <c r="R13" i="382"/>
  <c r="S13" i="382" s="1"/>
  <c r="J13" i="382"/>
  <c r="K13" i="382" s="1"/>
  <c r="G13" i="382"/>
  <c r="E13" i="382"/>
  <c r="AQ12" i="382"/>
  <c r="AH12" i="382"/>
  <c r="V12" i="382"/>
  <c r="R12" i="382"/>
  <c r="T12" i="382" s="1"/>
  <c r="J12" i="382"/>
  <c r="I12" i="382" s="1"/>
  <c r="G12" i="382"/>
  <c r="E12" i="382"/>
  <c r="V11" i="382"/>
  <c r="J11" i="382"/>
  <c r="I11" i="382" s="1"/>
  <c r="G11" i="382"/>
  <c r="E11" i="382"/>
  <c r="R11" i="382"/>
  <c r="K17" i="382" l="1"/>
  <c r="K18" i="382"/>
  <c r="K19" i="382"/>
  <c r="K20" i="382"/>
  <c r="K21" i="382"/>
  <c r="K22" i="382"/>
  <c r="K23" i="382"/>
  <c r="K24" i="382"/>
  <c r="K25" i="382"/>
  <c r="K26" i="382"/>
  <c r="K27" i="382"/>
  <c r="K28" i="382"/>
  <c r="T34" i="382"/>
  <c r="AI34" i="382" s="1"/>
  <c r="S34" i="382"/>
  <c r="S33" i="382"/>
  <c r="T33" i="382"/>
  <c r="AI33" i="382" s="1"/>
  <c r="T32" i="382"/>
  <c r="AI32" i="382" s="1"/>
  <c r="T31" i="382"/>
  <c r="AI31" i="382" s="1"/>
  <c r="T30" i="382"/>
  <c r="AI30" i="382" s="1"/>
  <c r="T29" i="382"/>
  <c r="AI29" i="382" s="1"/>
  <c r="T28" i="382"/>
  <c r="AI28" i="382" s="1"/>
  <c r="T27" i="382"/>
  <c r="AI27" i="382" s="1"/>
  <c r="T26" i="382"/>
  <c r="AI26" i="382" s="1"/>
  <c r="T25" i="382"/>
  <c r="AI25" i="382" s="1"/>
  <c r="T24" i="382"/>
  <c r="AI24" i="382" s="1"/>
  <c r="T23" i="382"/>
  <c r="T18" i="382"/>
  <c r="AI18" i="382" s="1"/>
  <c r="T16" i="382"/>
  <c r="AI16" i="382" s="1"/>
  <c r="T15" i="382"/>
  <c r="AI15" i="382" s="1"/>
  <c r="AI14" i="382"/>
  <c r="S14" i="382"/>
  <c r="S12" i="382"/>
  <c r="AI12" i="382"/>
  <c r="T13" i="382"/>
  <c r="AI13" i="382" s="1"/>
  <c r="AI19" i="382"/>
  <c r="AI20" i="382"/>
  <c r="AI21" i="382"/>
  <c r="AI22" i="382"/>
  <c r="AI23" i="382"/>
  <c r="T17" i="382"/>
  <c r="AI17" i="382" s="1"/>
  <c r="R35" i="382"/>
  <c r="T11" i="382"/>
  <c r="S11" i="382"/>
  <c r="AQ11" i="382"/>
  <c r="AQ35" i="382" s="1"/>
  <c r="K11" i="382"/>
  <c r="K12" i="382"/>
  <c r="K15" i="382"/>
  <c r="K16" i="382"/>
  <c r="AH11" i="382"/>
  <c r="S19" i="382"/>
  <c r="S20" i="382"/>
  <c r="S21" i="382"/>
  <c r="S22" i="382"/>
  <c r="S23" i="382"/>
  <c r="S24" i="382"/>
  <c r="S25" i="382"/>
  <c r="S26" i="382"/>
  <c r="S27" i="382"/>
  <c r="S28" i="382"/>
  <c r="S29" i="382"/>
  <c r="S30" i="382"/>
  <c r="S31" i="382"/>
  <c r="S32" i="382"/>
  <c r="I13" i="382"/>
  <c r="I14" i="382"/>
  <c r="I33" i="382"/>
  <c r="I34" i="382"/>
  <c r="AG35" i="382"/>
  <c r="T35" i="382" l="1"/>
  <c r="AH35" i="382"/>
  <c r="AI11" i="382"/>
  <c r="S35" i="382"/>
  <c r="E25" i="381"/>
  <c r="AI35" i="382" l="1"/>
  <c r="AP10" i="381" l="1"/>
  <c r="AP35" i="381" s="1"/>
  <c r="AG10" i="381"/>
  <c r="Q10" i="381"/>
  <c r="AR35" i="381"/>
  <c r="AQ34" i="381"/>
  <c r="AH34" i="381"/>
  <c r="V34" i="381"/>
  <c r="R34" i="381"/>
  <c r="J34" i="381"/>
  <c r="I34" i="381" s="1"/>
  <c r="G34" i="381"/>
  <c r="E34" i="381"/>
  <c r="AQ33" i="381"/>
  <c r="AH33" i="381"/>
  <c r="V33" i="381"/>
  <c r="R33" i="381"/>
  <c r="S33" i="381" s="1"/>
  <c r="J33" i="381"/>
  <c r="I33" i="381" s="1"/>
  <c r="G33" i="381"/>
  <c r="E33" i="381"/>
  <c r="AW32" i="381"/>
  <c r="AQ32" i="381"/>
  <c r="AH32" i="381"/>
  <c r="V32" i="381"/>
  <c r="R32" i="381"/>
  <c r="T32" i="381" s="1"/>
  <c r="K32" i="381"/>
  <c r="J32" i="381"/>
  <c r="I32" i="381" s="1"/>
  <c r="G32" i="381"/>
  <c r="E32" i="381"/>
  <c r="AQ31" i="381"/>
  <c r="AH31" i="381"/>
  <c r="V31" i="381"/>
  <c r="R31" i="381"/>
  <c r="T31" i="381" s="1"/>
  <c r="K31" i="381"/>
  <c r="J31" i="381"/>
  <c r="I31" i="381" s="1"/>
  <c r="G31" i="381"/>
  <c r="E31" i="381"/>
  <c r="AQ30" i="381"/>
  <c r="AH30" i="381"/>
  <c r="V30" i="381"/>
  <c r="R30" i="381"/>
  <c r="T30" i="381" s="1"/>
  <c r="K30" i="381"/>
  <c r="J30" i="381"/>
  <c r="I30" i="381" s="1"/>
  <c r="G30" i="381"/>
  <c r="E30" i="381"/>
  <c r="AQ29" i="381"/>
  <c r="AH29" i="381"/>
  <c r="V29" i="381"/>
  <c r="R29" i="381"/>
  <c r="T29" i="381" s="1"/>
  <c r="J29" i="381"/>
  <c r="I29" i="381" s="1"/>
  <c r="G29" i="381"/>
  <c r="E29" i="381"/>
  <c r="AQ28" i="381"/>
  <c r="AH28" i="381"/>
  <c r="V28" i="381"/>
  <c r="R28" i="381"/>
  <c r="T28" i="381" s="1"/>
  <c r="J28" i="381"/>
  <c r="I28" i="381" s="1"/>
  <c r="G28" i="381"/>
  <c r="E28" i="381"/>
  <c r="AQ27" i="381"/>
  <c r="AH27" i="381"/>
  <c r="V27" i="381"/>
  <c r="R27" i="381"/>
  <c r="T27" i="381" s="1"/>
  <c r="J27" i="381"/>
  <c r="I27" i="381" s="1"/>
  <c r="G27" i="381"/>
  <c r="E27" i="381"/>
  <c r="AQ26" i="381"/>
  <c r="AH26" i="381"/>
  <c r="V26" i="381"/>
  <c r="R26" i="381"/>
  <c r="T26" i="381" s="1"/>
  <c r="J26" i="381"/>
  <c r="I26" i="381" s="1"/>
  <c r="G26" i="381"/>
  <c r="E26" i="381"/>
  <c r="AQ25" i="381"/>
  <c r="AH25" i="381"/>
  <c r="V25" i="381"/>
  <c r="R25" i="381"/>
  <c r="T25" i="381" s="1"/>
  <c r="J25" i="381"/>
  <c r="I25" i="381" s="1"/>
  <c r="G25" i="381"/>
  <c r="AQ24" i="381"/>
  <c r="AH24" i="381"/>
  <c r="V24" i="381"/>
  <c r="R24" i="381"/>
  <c r="T24" i="381" s="1"/>
  <c r="J24" i="381"/>
  <c r="I24" i="381" s="1"/>
  <c r="G24" i="381"/>
  <c r="E24" i="381"/>
  <c r="AQ23" i="381"/>
  <c r="AH23" i="381"/>
  <c r="V23" i="381"/>
  <c r="R23" i="381"/>
  <c r="T23" i="381" s="1"/>
  <c r="J23" i="381"/>
  <c r="I23" i="381" s="1"/>
  <c r="G23" i="381"/>
  <c r="E23" i="381"/>
  <c r="AQ22" i="381"/>
  <c r="AH22" i="381"/>
  <c r="V22" i="381"/>
  <c r="R22" i="381"/>
  <c r="S22" i="381" s="1"/>
  <c r="J22" i="381"/>
  <c r="I22" i="381" s="1"/>
  <c r="G22" i="381"/>
  <c r="E22" i="381"/>
  <c r="AQ21" i="381"/>
  <c r="AH21" i="381"/>
  <c r="V21" i="381"/>
  <c r="R21" i="381"/>
  <c r="S21" i="381" s="1"/>
  <c r="J21" i="381"/>
  <c r="I21" i="381" s="1"/>
  <c r="G21" i="381"/>
  <c r="E21" i="381"/>
  <c r="AQ20" i="381"/>
  <c r="AH20" i="381"/>
  <c r="V20" i="381"/>
  <c r="R20" i="381"/>
  <c r="S20" i="381" s="1"/>
  <c r="J20" i="381"/>
  <c r="I20" i="381" s="1"/>
  <c r="G20" i="381"/>
  <c r="E20" i="381"/>
  <c r="AQ19" i="381"/>
  <c r="AH19" i="381"/>
  <c r="V19" i="381"/>
  <c r="R19" i="381"/>
  <c r="S19" i="381" s="1"/>
  <c r="J19" i="381"/>
  <c r="I19" i="381" s="1"/>
  <c r="G19" i="381"/>
  <c r="E19" i="381"/>
  <c r="AQ18" i="381"/>
  <c r="AH18" i="381"/>
  <c r="V18" i="381"/>
  <c r="R18" i="381"/>
  <c r="S18" i="381" s="1"/>
  <c r="J18" i="381"/>
  <c r="I18" i="381" s="1"/>
  <c r="G18" i="381"/>
  <c r="E18" i="381"/>
  <c r="AQ17" i="381"/>
  <c r="AH17" i="381"/>
  <c r="V17" i="381"/>
  <c r="R17" i="381"/>
  <c r="S17" i="381" s="1"/>
  <c r="J17" i="381"/>
  <c r="I17" i="381" s="1"/>
  <c r="G17" i="381"/>
  <c r="E17" i="381"/>
  <c r="AH16" i="381"/>
  <c r="V16" i="381"/>
  <c r="R16" i="381"/>
  <c r="J16" i="381"/>
  <c r="K16" i="381" s="1"/>
  <c r="G16" i="381"/>
  <c r="E16" i="381"/>
  <c r="AQ15" i="381"/>
  <c r="AH15" i="381"/>
  <c r="V15" i="381"/>
  <c r="R15" i="381"/>
  <c r="S15" i="381" s="1"/>
  <c r="J15" i="381"/>
  <c r="I15" i="381" s="1"/>
  <c r="G15" i="381"/>
  <c r="E15" i="381"/>
  <c r="AQ14" i="381"/>
  <c r="AH14" i="381"/>
  <c r="V14" i="381"/>
  <c r="R14" i="381"/>
  <c r="S14" i="381" s="1"/>
  <c r="J14" i="381"/>
  <c r="I14" i="381" s="1"/>
  <c r="G14" i="381"/>
  <c r="E14" i="381"/>
  <c r="AQ13" i="381"/>
  <c r="AH13" i="381"/>
  <c r="V13" i="381"/>
  <c r="R13" i="381"/>
  <c r="T13" i="381" s="1"/>
  <c r="J13" i="381"/>
  <c r="I13" i="381" s="1"/>
  <c r="G13" i="381"/>
  <c r="E13" i="381"/>
  <c r="AQ12" i="381"/>
  <c r="AH12" i="381"/>
  <c r="V12" i="381"/>
  <c r="R12" i="381"/>
  <c r="T12" i="381" s="1"/>
  <c r="J12" i="381"/>
  <c r="K12" i="381" s="1"/>
  <c r="G12" i="381"/>
  <c r="E12" i="381"/>
  <c r="V11" i="381"/>
  <c r="J11" i="381"/>
  <c r="K11" i="381" s="1"/>
  <c r="G11" i="381"/>
  <c r="E11" i="381"/>
  <c r="AG35" i="381"/>
  <c r="R11" i="381"/>
  <c r="K17" i="381" l="1"/>
  <c r="K18" i="381"/>
  <c r="K19" i="381"/>
  <c r="K20" i="381"/>
  <c r="K21" i="381"/>
  <c r="K22" i="381"/>
  <c r="K23" i="381"/>
  <c r="K24" i="381"/>
  <c r="K25" i="381"/>
  <c r="K26" i="381"/>
  <c r="K27" i="381"/>
  <c r="K28" i="381"/>
  <c r="K29" i="381"/>
  <c r="S34" i="381"/>
  <c r="T34" i="381"/>
  <c r="AI34" i="381" s="1"/>
  <c r="T33" i="381"/>
  <c r="AI33" i="381" s="1"/>
  <c r="AI32" i="381"/>
  <c r="AI31" i="381"/>
  <c r="AI30" i="381"/>
  <c r="AI29" i="381"/>
  <c r="AI28" i="381"/>
  <c r="AI27" i="381"/>
  <c r="AI26" i="381"/>
  <c r="AI25" i="381"/>
  <c r="AI24" i="381"/>
  <c r="AI23" i="381"/>
  <c r="T20" i="381"/>
  <c r="AI20" i="381" s="1"/>
  <c r="S16" i="381"/>
  <c r="T16" i="381"/>
  <c r="AI16" i="381" s="1"/>
  <c r="T15" i="381"/>
  <c r="AI15" i="381" s="1"/>
  <c r="AI13" i="381"/>
  <c r="AI12" i="381"/>
  <c r="S13" i="381"/>
  <c r="T17" i="381"/>
  <c r="AI17" i="381" s="1"/>
  <c r="T14" i="381"/>
  <c r="AI14" i="381" s="1"/>
  <c r="T19" i="381"/>
  <c r="AI19" i="381" s="1"/>
  <c r="T21" i="381"/>
  <c r="AI21" i="381" s="1"/>
  <c r="T18" i="381"/>
  <c r="AI18" i="381" s="1"/>
  <c r="T22" i="381"/>
  <c r="AI22" i="381" s="1"/>
  <c r="S12" i="381"/>
  <c r="T11" i="381"/>
  <c r="S11" i="381"/>
  <c r="R35" i="381"/>
  <c r="AG8" i="381"/>
  <c r="K13" i="381"/>
  <c r="K14" i="381"/>
  <c r="K15" i="381"/>
  <c r="K33" i="381"/>
  <c r="K34" i="381"/>
  <c r="AH11" i="381"/>
  <c r="S23" i="381"/>
  <c r="S24" i="381"/>
  <c r="S25" i="381"/>
  <c r="S26" i="381"/>
  <c r="S27" i="381"/>
  <c r="S28" i="381"/>
  <c r="S29" i="381"/>
  <c r="S30" i="381"/>
  <c r="S31" i="381"/>
  <c r="S32" i="381"/>
  <c r="AQ11" i="381"/>
  <c r="AQ35" i="381" s="1"/>
  <c r="I11" i="381"/>
  <c r="I12" i="381"/>
  <c r="I16" i="381"/>
  <c r="T35" i="381" l="1"/>
  <c r="AH35" i="381"/>
  <c r="AI11" i="381"/>
  <c r="S35" i="381"/>
  <c r="AP10" i="380"/>
  <c r="AG10" i="380"/>
  <c r="Q10" i="380"/>
  <c r="R11" i="380" s="1"/>
  <c r="AR35" i="380"/>
  <c r="AQ34" i="380"/>
  <c r="AH34" i="380"/>
  <c r="V34" i="380"/>
  <c r="R34" i="380"/>
  <c r="J34" i="380"/>
  <c r="I34" i="380" s="1"/>
  <c r="G34" i="380"/>
  <c r="E34" i="380"/>
  <c r="AQ33" i="380"/>
  <c r="AH33" i="380"/>
  <c r="V33" i="380"/>
  <c r="R33" i="380"/>
  <c r="J33" i="380"/>
  <c r="I33" i="380" s="1"/>
  <c r="G33" i="380"/>
  <c r="E33" i="380"/>
  <c r="AW32" i="380"/>
  <c r="AQ32" i="380"/>
  <c r="AH32" i="380"/>
  <c r="V32" i="380"/>
  <c r="R32" i="380"/>
  <c r="J32" i="380"/>
  <c r="I32" i="380" s="1"/>
  <c r="G32" i="380"/>
  <c r="E32" i="380"/>
  <c r="AQ31" i="380"/>
  <c r="AH31" i="380"/>
  <c r="V31" i="380"/>
  <c r="R31" i="380"/>
  <c r="J31" i="380"/>
  <c r="I31" i="380" s="1"/>
  <c r="G31" i="380"/>
  <c r="E31" i="380"/>
  <c r="AQ30" i="380"/>
  <c r="AH30" i="380"/>
  <c r="V30" i="380"/>
  <c r="R30" i="380"/>
  <c r="J30" i="380"/>
  <c r="I30" i="380" s="1"/>
  <c r="G30" i="380"/>
  <c r="E30" i="380"/>
  <c r="AQ29" i="380"/>
  <c r="AH29" i="380"/>
  <c r="V29" i="380"/>
  <c r="R29" i="380"/>
  <c r="J29" i="380"/>
  <c r="I29" i="380" s="1"/>
  <c r="G29" i="380"/>
  <c r="E29" i="380"/>
  <c r="AQ28" i="380"/>
  <c r="AH28" i="380"/>
  <c r="V28" i="380"/>
  <c r="R28" i="380"/>
  <c r="J28" i="380"/>
  <c r="I28" i="380" s="1"/>
  <c r="G28" i="380"/>
  <c r="E28" i="380"/>
  <c r="AQ27" i="380"/>
  <c r="AH27" i="380"/>
  <c r="V27" i="380"/>
  <c r="R27" i="380"/>
  <c r="J27" i="380"/>
  <c r="I27" i="380" s="1"/>
  <c r="G27" i="380"/>
  <c r="E27" i="380"/>
  <c r="AQ26" i="380"/>
  <c r="AH26" i="380"/>
  <c r="V26" i="380"/>
  <c r="R26" i="380"/>
  <c r="J26" i="380"/>
  <c r="I26" i="380" s="1"/>
  <c r="G26" i="380"/>
  <c r="E26" i="380"/>
  <c r="AQ25" i="380"/>
  <c r="AH25" i="380"/>
  <c r="V25" i="380"/>
  <c r="R25" i="380"/>
  <c r="J25" i="380"/>
  <c r="I25" i="380" s="1"/>
  <c r="G25" i="380"/>
  <c r="E25" i="380"/>
  <c r="AQ24" i="380"/>
  <c r="AH24" i="380"/>
  <c r="V24" i="380"/>
  <c r="R24" i="380"/>
  <c r="J24" i="380"/>
  <c r="I24" i="380" s="1"/>
  <c r="G24" i="380"/>
  <c r="E24" i="380"/>
  <c r="AQ23" i="380"/>
  <c r="AH23" i="380"/>
  <c r="V23" i="380"/>
  <c r="R23" i="380"/>
  <c r="J23" i="380"/>
  <c r="I23" i="380" s="1"/>
  <c r="G23" i="380"/>
  <c r="E23" i="380"/>
  <c r="AQ22" i="380"/>
  <c r="AH22" i="380"/>
  <c r="V22" i="380"/>
  <c r="R22" i="380"/>
  <c r="J22" i="380"/>
  <c r="I22" i="380" s="1"/>
  <c r="G22" i="380"/>
  <c r="E22" i="380"/>
  <c r="AQ21" i="380"/>
  <c r="AH21" i="380"/>
  <c r="V21" i="380"/>
  <c r="R21" i="380"/>
  <c r="J21" i="380"/>
  <c r="I21" i="380" s="1"/>
  <c r="G21" i="380"/>
  <c r="E21" i="380"/>
  <c r="AQ20" i="380"/>
  <c r="AH20" i="380"/>
  <c r="V20" i="380"/>
  <c r="R20" i="380"/>
  <c r="J20" i="380"/>
  <c r="I20" i="380" s="1"/>
  <c r="G20" i="380"/>
  <c r="E20" i="380"/>
  <c r="AQ19" i="380"/>
  <c r="AH19" i="380"/>
  <c r="V19" i="380"/>
  <c r="R19" i="380"/>
  <c r="J19" i="380"/>
  <c r="I19" i="380" s="1"/>
  <c r="G19" i="380"/>
  <c r="E19" i="380"/>
  <c r="AQ18" i="380"/>
  <c r="AH18" i="380"/>
  <c r="V18" i="380"/>
  <c r="R18" i="380"/>
  <c r="J18" i="380"/>
  <c r="I18" i="380" s="1"/>
  <c r="G18" i="380"/>
  <c r="E18" i="380"/>
  <c r="AQ17" i="380"/>
  <c r="AH17" i="380"/>
  <c r="V17" i="380"/>
  <c r="R17" i="380"/>
  <c r="J17" i="380"/>
  <c r="I17" i="380" s="1"/>
  <c r="G17" i="380"/>
  <c r="E17" i="380"/>
  <c r="AH16" i="380"/>
  <c r="V16" i="380"/>
  <c r="R16" i="380"/>
  <c r="J16" i="380"/>
  <c r="I16" i="380" s="1"/>
  <c r="G16" i="380"/>
  <c r="E16" i="380"/>
  <c r="AQ15" i="380"/>
  <c r="AH15" i="380"/>
  <c r="V15" i="380"/>
  <c r="R15" i="380"/>
  <c r="J15" i="380"/>
  <c r="I15" i="380" s="1"/>
  <c r="G15" i="380"/>
  <c r="E15" i="380"/>
  <c r="AQ14" i="380"/>
  <c r="AH14" i="380"/>
  <c r="V14" i="380"/>
  <c r="R14" i="380"/>
  <c r="J14" i="380"/>
  <c r="K14" i="380" s="1"/>
  <c r="G14" i="380"/>
  <c r="E14" i="380"/>
  <c r="AQ13" i="380"/>
  <c r="AH13" i="380"/>
  <c r="V13" i="380"/>
  <c r="R13" i="380"/>
  <c r="J13" i="380"/>
  <c r="K13" i="380" s="1"/>
  <c r="G13" i="380"/>
  <c r="E13" i="380"/>
  <c r="AQ12" i="380"/>
  <c r="AH12" i="380"/>
  <c r="V12" i="380"/>
  <c r="R12" i="380"/>
  <c r="J12" i="380"/>
  <c r="I12" i="380" s="1"/>
  <c r="G12" i="380"/>
  <c r="E12" i="380"/>
  <c r="V11" i="380"/>
  <c r="J11" i="380"/>
  <c r="K11" i="380" s="1"/>
  <c r="G11" i="380"/>
  <c r="E11" i="380"/>
  <c r="AP35" i="380"/>
  <c r="AG35" i="380"/>
  <c r="S14" i="380" l="1"/>
  <c r="T17" i="380"/>
  <c r="T21" i="380"/>
  <c r="K25" i="380"/>
  <c r="K26" i="380"/>
  <c r="K27" i="380"/>
  <c r="K28" i="380"/>
  <c r="K29" i="380"/>
  <c r="K30" i="380"/>
  <c r="K31" i="380"/>
  <c r="K32" i="380"/>
  <c r="S34" i="380"/>
  <c r="T13" i="380"/>
  <c r="T20" i="380"/>
  <c r="T24" i="380"/>
  <c r="T25" i="380"/>
  <c r="T26" i="380"/>
  <c r="T27" i="380"/>
  <c r="T28" i="380"/>
  <c r="T29" i="380"/>
  <c r="T30" i="380"/>
  <c r="T31" i="380"/>
  <c r="T32" i="380"/>
  <c r="T33" i="380"/>
  <c r="T12" i="380"/>
  <c r="T16" i="380"/>
  <c r="T19" i="380"/>
  <c r="T23" i="380"/>
  <c r="T15" i="380"/>
  <c r="T18" i="380"/>
  <c r="T22" i="380"/>
  <c r="K17" i="380"/>
  <c r="K18" i="380"/>
  <c r="K19" i="380"/>
  <c r="K20" i="380"/>
  <c r="K21" i="380"/>
  <c r="K22" i="380"/>
  <c r="K23" i="380"/>
  <c r="K24" i="380"/>
  <c r="AI35" i="381"/>
  <c r="T34" i="380"/>
  <c r="AI34" i="380" s="1"/>
  <c r="AI33" i="380"/>
  <c r="AI16" i="380"/>
  <c r="S16" i="380"/>
  <c r="AI15" i="380"/>
  <c r="S15" i="380"/>
  <c r="T14" i="380"/>
  <c r="AI14" i="380" s="1"/>
  <c r="AI13" i="380"/>
  <c r="AI12" i="380"/>
  <c r="S13" i="380"/>
  <c r="S33" i="380"/>
  <c r="AI17" i="380"/>
  <c r="AI18" i="380"/>
  <c r="AI19" i="380"/>
  <c r="AI20" i="380"/>
  <c r="AI21" i="380"/>
  <c r="AI22" i="380"/>
  <c r="AI23" i="380"/>
  <c r="AI24" i="380"/>
  <c r="AI25" i="380"/>
  <c r="AI26" i="380"/>
  <c r="AI27" i="380"/>
  <c r="AI28" i="380"/>
  <c r="AI29" i="380"/>
  <c r="AI30" i="380"/>
  <c r="AI31" i="380"/>
  <c r="AI32" i="380"/>
  <c r="S12" i="380"/>
  <c r="S11" i="380"/>
  <c r="T11" i="380"/>
  <c r="R35" i="380"/>
  <c r="AQ11" i="380"/>
  <c r="AQ35" i="380" s="1"/>
  <c r="AG8" i="380"/>
  <c r="K12" i="380"/>
  <c r="K15" i="380"/>
  <c r="K16" i="380"/>
  <c r="K33" i="380"/>
  <c r="K34" i="380"/>
  <c r="AH11" i="380"/>
  <c r="S17" i="380"/>
  <c r="S18" i="380"/>
  <c r="S19" i="380"/>
  <c r="S20" i="380"/>
  <c r="S21" i="380"/>
  <c r="S22" i="380"/>
  <c r="S23" i="380"/>
  <c r="S24" i="380"/>
  <c r="S25" i="380"/>
  <c r="S26" i="380"/>
  <c r="S27" i="380"/>
  <c r="S28" i="380"/>
  <c r="S29" i="380"/>
  <c r="S30" i="380"/>
  <c r="S31" i="380"/>
  <c r="S32" i="380"/>
  <c r="I11" i="380"/>
  <c r="I13" i="380"/>
  <c r="I14" i="380"/>
  <c r="T35" i="380" l="1"/>
  <c r="AH35" i="380"/>
  <c r="AI11" i="380"/>
  <c r="S35" i="380"/>
  <c r="AI35" i="380" l="1"/>
  <c r="AP10" i="379" l="1"/>
  <c r="AP35" i="379" s="1"/>
  <c r="AG10" i="379"/>
  <c r="AG8" i="379" s="1"/>
  <c r="Q10" i="379"/>
  <c r="AR35" i="379"/>
  <c r="AQ34" i="379"/>
  <c r="AH34" i="379"/>
  <c r="V34" i="379"/>
  <c r="R34" i="379"/>
  <c r="J34" i="379"/>
  <c r="I34" i="379" s="1"/>
  <c r="G34" i="379"/>
  <c r="E34" i="379"/>
  <c r="AQ33" i="379"/>
  <c r="AH33" i="379"/>
  <c r="V33" i="379"/>
  <c r="R33" i="379"/>
  <c r="J33" i="379"/>
  <c r="I33" i="379" s="1"/>
  <c r="G33" i="379"/>
  <c r="E33" i="379"/>
  <c r="AW32" i="379"/>
  <c r="AQ32" i="379"/>
  <c r="AH32" i="379"/>
  <c r="V32" i="379"/>
  <c r="R32" i="379"/>
  <c r="J32" i="379"/>
  <c r="I32" i="379" s="1"/>
  <c r="G32" i="379"/>
  <c r="E32" i="379"/>
  <c r="AQ31" i="379"/>
  <c r="AH31" i="379"/>
  <c r="V31" i="379"/>
  <c r="R31" i="379"/>
  <c r="J31" i="379"/>
  <c r="I31" i="379" s="1"/>
  <c r="G31" i="379"/>
  <c r="E31" i="379"/>
  <c r="AQ30" i="379"/>
  <c r="AH30" i="379"/>
  <c r="V30" i="379"/>
  <c r="R30" i="379"/>
  <c r="J30" i="379"/>
  <c r="I30" i="379" s="1"/>
  <c r="G30" i="379"/>
  <c r="E30" i="379"/>
  <c r="AQ29" i="379"/>
  <c r="AH29" i="379"/>
  <c r="V29" i="379"/>
  <c r="R29" i="379"/>
  <c r="J29" i="379"/>
  <c r="I29" i="379" s="1"/>
  <c r="G29" i="379"/>
  <c r="E29" i="379"/>
  <c r="AQ28" i="379"/>
  <c r="AH28" i="379"/>
  <c r="V28" i="379"/>
  <c r="R28" i="379"/>
  <c r="J28" i="379"/>
  <c r="I28" i="379" s="1"/>
  <c r="G28" i="379"/>
  <c r="E28" i="379"/>
  <c r="AQ27" i="379"/>
  <c r="AH27" i="379"/>
  <c r="V27" i="379"/>
  <c r="R27" i="379"/>
  <c r="J27" i="379"/>
  <c r="I27" i="379" s="1"/>
  <c r="G27" i="379"/>
  <c r="E27" i="379"/>
  <c r="AQ26" i="379"/>
  <c r="AH26" i="379"/>
  <c r="V26" i="379"/>
  <c r="R26" i="379"/>
  <c r="J26" i="379"/>
  <c r="I26" i="379" s="1"/>
  <c r="G26" i="379"/>
  <c r="E26" i="379"/>
  <c r="AQ25" i="379"/>
  <c r="AH25" i="379"/>
  <c r="V25" i="379"/>
  <c r="R25" i="379"/>
  <c r="J25" i="379"/>
  <c r="I25" i="379" s="1"/>
  <c r="G25" i="379"/>
  <c r="E25" i="379"/>
  <c r="AQ24" i="379"/>
  <c r="AH24" i="379"/>
  <c r="V24" i="379"/>
  <c r="R24" i="379"/>
  <c r="J24" i="379"/>
  <c r="I24" i="379" s="1"/>
  <c r="G24" i="379"/>
  <c r="E24" i="379"/>
  <c r="AQ23" i="379"/>
  <c r="AH23" i="379"/>
  <c r="V23" i="379"/>
  <c r="R23" i="379"/>
  <c r="J23" i="379"/>
  <c r="I23" i="379" s="1"/>
  <c r="G23" i="379"/>
  <c r="E23" i="379"/>
  <c r="AQ22" i="379"/>
  <c r="AH22" i="379"/>
  <c r="V22" i="379"/>
  <c r="R22" i="379"/>
  <c r="J22" i="379"/>
  <c r="I22" i="379" s="1"/>
  <c r="G22" i="379"/>
  <c r="E22" i="379"/>
  <c r="AQ21" i="379"/>
  <c r="AH21" i="379"/>
  <c r="V21" i="379"/>
  <c r="R21" i="379"/>
  <c r="J21" i="379"/>
  <c r="I21" i="379" s="1"/>
  <c r="G21" i="379"/>
  <c r="E21" i="379"/>
  <c r="AQ20" i="379"/>
  <c r="AH20" i="379"/>
  <c r="V20" i="379"/>
  <c r="R20" i="379"/>
  <c r="J20" i="379"/>
  <c r="I20" i="379" s="1"/>
  <c r="G20" i="379"/>
  <c r="E20" i="379"/>
  <c r="AQ19" i="379"/>
  <c r="AH19" i="379"/>
  <c r="V19" i="379"/>
  <c r="R19" i="379"/>
  <c r="J19" i="379"/>
  <c r="I19" i="379" s="1"/>
  <c r="G19" i="379"/>
  <c r="E19" i="379"/>
  <c r="AQ18" i="379"/>
  <c r="AH18" i="379"/>
  <c r="V18" i="379"/>
  <c r="R18" i="379"/>
  <c r="J18" i="379"/>
  <c r="I18" i="379" s="1"/>
  <c r="G18" i="379"/>
  <c r="E18" i="379"/>
  <c r="AQ17" i="379"/>
  <c r="AH17" i="379"/>
  <c r="V17" i="379"/>
  <c r="R17" i="379"/>
  <c r="J17" i="379"/>
  <c r="I17" i="379" s="1"/>
  <c r="G17" i="379"/>
  <c r="E17" i="379"/>
  <c r="AH16" i="379"/>
  <c r="V16" i="379"/>
  <c r="R16" i="379"/>
  <c r="J16" i="379"/>
  <c r="I16" i="379" s="1"/>
  <c r="G16" i="379"/>
  <c r="E16" i="379"/>
  <c r="AQ15" i="379"/>
  <c r="AH15" i="379"/>
  <c r="V15" i="379"/>
  <c r="R15" i="379"/>
  <c r="J15" i="379"/>
  <c r="K15" i="379" s="1"/>
  <c r="G15" i="379"/>
  <c r="E15" i="379"/>
  <c r="AQ14" i="379"/>
  <c r="AH14" i="379"/>
  <c r="V14" i="379"/>
  <c r="R14" i="379"/>
  <c r="J14" i="379"/>
  <c r="I14" i="379" s="1"/>
  <c r="G14" i="379"/>
  <c r="E14" i="379"/>
  <c r="AQ13" i="379"/>
  <c r="AH13" i="379"/>
  <c r="V13" i="379"/>
  <c r="R13" i="379"/>
  <c r="J13" i="379"/>
  <c r="I13" i="379" s="1"/>
  <c r="G13" i="379"/>
  <c r="E13" i="379"/>
  <c r="AQ12" i="379"/>
  <c r="AH12" i="379"/>
  <c r="V12" i="379"/>
  <c r="R12" i="379"/>
  <c r="J12" i="379"/>
  <c r="K12" i="379" s="1"/>
  <c r="G12" i="379"/>
  <c r="E12" i="379"/>
  <c r="V11" i="379"/>
  <c r="J11" i="379"/>
  <c r="K11" i="379" s="1"/>
  <c r="G11" i="379"/>
  <c r="E11" i="379"/>
  <c r="R11" i="379"/>
  <c r="T12" i="379" l="1"/>
  <c r="T19" i="379"/>
  <c r="T23" i="379"/>
  <c r="T27" i="379"/>
  <c r="K31" i="379"/>
  <c r="K32" i="379"/>
  <c r="S34" i="379"/>
  <c r="S15" i="379"/>
  <c r="T18" i="379"/>
  <c r="T22" i="379"/>
  <c r="T26" i="379"/>
  <c r="T30" i="379"/>
  <c r="T31" i="379"/>
  <c r="T32" i="379"/>
  <c r="S33" i="379"/>
  <c r="T14" i="379"/>
  <c r="T17" i="379"/>
  <c r="T21" i="379"/>
  <c r="T25" i="379"/>
  <c r="T29" i="379"/>
  <c r="S13" i="379"/>
  <c r="T20" i="379"/>
  <c r="T24" i="379"/>
  <c r="T28" i="379"/>
  <c r="K17" i="379"/>
  <c r="K18" i="379"/>
  <c r="K19" i="379"/>
  <c r="K20" i="379"/>
  <c r="K21" i="379"/>
  <c r="K22" i="379"/>
  <c r="K23" i="379"/>
  <c r="K24" i="379"/>
  <c r="K25" i="379"/>
  <c r="K26" i="379"/>
  <c r="K27" i="379"/>
  <c r="K28" i="379"/>
  <c r="K29" i="379"/>
  <c r="K30" i="379"/>
  <c r="K33" i="379"/>
  <c r="K34" i="379"/>
  <c r="T34" i="379"/>
  <c r="AI34" i="379" s="1"/>
  <c r="T16" i="379"/>
  <c r="AI16" i="379" s="1"/>
  <c r="S16" i="379"/>
  <c r="T15" i="379"/>
  <c r="AI15" i="379" s="1"/>
  <c r="AI12" i="379"/>
  <c r="AI14" i="379"/>
  <c r="T13" i="379"/>
  <c r="AI13" i="379" s="1"/>
  <c r="S14" i="379"/>
  <c r="T33" i="379"/>
  <c r="AI33" i="379" s="1"/>
  <c r="S12" i="379"/>
  <c r="R35" i="379"/>
  <c r="T11" i="379"/>
  <c r="S11" i="379"/>
  <c r="AI17" i="379"/>
  <c r="AI18" i="379"/>
  <c r="AI19" i="379"/>
  <c r="AI20" i="379"/>
  <c r="AI21" i="379"/>
  <c r="AI22" i="379"/>
  <c r="AI23" i="379"/>
  <c r="AI24" i="379"/>
  <c r="AI25" i="379"/>
  <c r="AI26" i="379"/>
  <c r="AI27" i="379"/>
  <c r="AI28" i="379"/>
  <c r="AI29" i="379"/>
  <c r="AI30" i="379"/>
  <c r="AI31" i="379"/>
  <c r="AI32" i="379"/>
  <c r="AQ11" i="379"/>
  <c r="AQ35" i="379" s="1"/>
  <c r="K13" i="379"/>
  <c r="K14" i="379"/>
  <c r="K16" i="379"/>
  <c r="AH11" i="379"/>
  <c r="S17" i="379"/>
  <c r="S18" i="379"/>
  <c r="S19" i="379"/>
  <c r="S20" i="379"/>
  <c r="S21" i="379"/>
  <c r="S22" i="379"/>
  <c r="S23" i="379"/>
  <c r="S24" i="379"/>
  <c r="S25" i="379"/>
  <c r="S26" i="379"/>
  <c r="S27" i="379"/>
  <c r="S28" i="379"/>
  <c r="S29" i="379"/>
  <c r="S30" i="379"/>
  <c r="S31" i="379"/>
  <c r="S32" i="379"/>
  <c r="I11" i="379"/>
  <c r="I12" i="379"/>
  <c r="I15" i="379"/>
  <c r="AG35" i="379"/>
  <c r="T35" i="379" l="1"/>
  <c r="S35" i="379"/>
  <c r="AH35" i="379"/>
  <c r="AI11" i="379"/>
  <c r="AI35" i="379" l="1"/>
  <c r="AP10" i="378" l="1"/>
  <c r="AG10" i="378"/>
  <c r="Q10" i="378"/>
  <c r="AR35" i="378"/>
  <c r="AQ34" i="378"/>
  <c r="AH34" i="378"/>
  <c r="V34" i="378"/>
  <c r="R34" i="378"/>
  <c r="J34" i="378"/>
  <c r="I34" i="378" s="1"/>
  <c r="G34" i="378"/>
  <c r="E34" i="378"/>
  <c r="AQ33" i="378"/>
  <c r="AH33" i="378"/>
  <c r="V33" i="378"/>
  <c r="R33" i="378"/>
  <c r="J33" i="378"/>
  <c r="I33" i="378" s="1"/>
  <c r="G33" i="378"/>
  <c r="E33" i="378"/>
  <c r="AW32" i="378"/>
  <c r="AQ32" i="378"/>
  <c r="AH32" i="378"/>
  <c r="V32" i="378"/>
  <c r="R32" i="378"/>
  <c r="K32" i="378"/>
  <c r="J32" i="378"/>
  <c r="I32" i="378" s="1"/>
  <c r="G32" i="378"/>
  <c r="E32" i="378"/>
  <c r="AQ31" i="378"/>
  <c r="AH31" i="378"/>
  <c r="V31" i="378"/>
  <c r="R31" i="378"/>
  <c r="K31" i="378"/>
  <c r="J31" i="378"/>
  <c r="I31" i="378" s="1"/>
  <c r="G31" i="378"/>
  <c r="E31" i="378"/>
  <c r="AQ30" i="378"/>
  <c r="AH30" i="378"/>
  <c r="V30" i="378"/>
  <c r="R30" i="378"/>
  <c r="K30" i="378"/>
  <c r="J30" i="378"/>
  <c r="I30" i="378" s="1"/>
  <c r="G30" i="378"/>
  <c r="E30" i="378"/>
  <c r="AQ29" i="378"/>
  <c r="AH29" i="378"/>
  <c r="V29" i="378"/>
  <c r="R29" i="378"/>
  <c r="K29" i="378"/>
  <c r="J29" i="378"/>
  <c r="I29" i="378" s="1"/>
  <c r="G29" i="378"/>
  <c r="E29" i="378"/>
  <c r="AQ28" i="378"/>
  <c r="AH28" i="378"/>
  <c r="V28" i="378"/>
  <c r="R28" i="378"/>
  <c r="J28" i="378"/>
  <c r="I28" i="378" s="1"/>
  <c r="G28" i="378"/>
  <c r="E28" i="378"/>
  <c r="AQ27" i="378"/>
  <c r="AH27" i="378"/>
  <c r="V27" i="378"/>
  <c r="R27" i="378"/>
  <c r="J27" i="378"/>
  <c r="I27" i="378" s="1"/>
  <c r="G27" i="378"/>
  <c r="E27" i="378"/>
  <c r="AQ26" i="378"/>
  <c r="AH26" i="378"/>
  <c r="V26" i="378"/>
  <c r="R26" i="378"/>
  <c r="J26" i="378"/>
  <c r="I26" i="378" s="1"/>
  <c r="G26" i="378"/>
  <c r="E26" i="378"/>
  <c r="AQ25" i="378"/>
  <c r="AH25" i="378"/>
  <c r="V25" i="378"/>
  <c r="R25" i="378"/>
  <c r="J25" i="378"/>
  <c r="I25" i="378" s="1"/>
  <c r="G25" i="378"/>
  <c r="E25" i="378"/>
  <c r="AQ24" i="378"/>
  <c r="AH24" i="378"/>
  <c r="V24" i="378"/>
  <c r="R24" i="378"/>
  <c r="J24" i="378"/>
  <c r="I24" i="378" s="1"/>
  <c r="G24" i="378"/>
  <c r="E24" i="378"/>
  <c r="AQ23" i="378"/>
  <c r="AH23" i="378"/>
  <c r="V23" i="378"/>
  <c r="R23" i="378"/>
  <c r="J23" i="378"/>
  <c r="I23" i="378" s="1"/>
  <c r="G23" i="378"/>
  <c r="E23" i="378"/>
  <c r="AQ22" i="378"/>
  <c r="AH22" i="378"/>
  <c r="V22" i="378"/>
  <c r="R22" i="378"/>
  <c r="J22" i="378"/>
  <c r="I22" i="378" s="1"/>
  <c r="G22" i="378"/>
  <c r="E22" i="378"/>
  <c r="AQ21" i="378"/>
  <c r="AH21" i="378"/>
  <c r="V21" i="378"/>
  <c r="R21" i="378"/>
  <c r="J21" i="378"/>
  <c r="I21" i="378" s="1"/>
  <c r="G21" i="378"/>
  <c r="E21" i="378"/>
  <c r="AQ20" i="378"/>
  <c r="AH20" i="378"/>
  <c r="V20" i="378"/>
  <c r="R20" i="378"/>
  <c r="J20" i="378"/>
  <c r="I20" i="378" s="1"/>
  <c r="G20" i="378"/>
  <c r="E20" i="378"/>
  <c r="AQ19" i="378"/>
  <c r="AH19" i="378"/>
  <c r="V19" i="378"/>
  <c r="R19" i="378"/>
  <c r="J19" i="378"/>
  <c r="I19" i="378" s="1"/>
  <c r="G19" i="378"/>
  <c r="E19" i="378"/>
  <c r="AQ18" i="378"/>
  <c r="AH18" i="378"/>
  <c r="V18" i="378"/>
  <c r="R18" i="378"/>
  <c r="J18" i="378"/>
  <c r="I18" i="378" s="1"/>
  <c r="G18" i="378"/>
  <c r="E18" i="378"/>
  <c r="AQ17" i="378"/>
  <c r="AH17" i="378"/>
  <c r="V17" i="378"/>
  <c r="R17" i="378"/>
  <c r="J17" i="378"/>
  <c r="I17" i="378" s="1"/>
  <c r="G17" i="378"/>
  <c r="E17" i="378"/>
  <c r="AH16" i="378"/>
  <c r="V16" i="378"/>
  <c r="R16" i="378"/>
  <c r="J16" i="378"/>
  <c r="K16" i="378" s="1"/>
  <c r="G16" i="378"/>
  <c r="E16" i="378"/>
  <c r="AQ15" i="378"/>
  <c r="AH15" i="378"/>
  <c r="V15" i="378"/>
  <c r="R15" i="378"/>
  <c r="J15" i="378"/>
  <c r="K15" i="378" s="1"/>
  <c r="G15" i="378"/>
  <c r="E15" i="378"/>
  <c r="AQ14" i="378"/>
  <c r="AH14" i="378"/>
  <c r="V14" i="378"/>
  <c r="R14" i="378"/>
  <c r="J14" i="378"/>
  <c r="I14" i="378" s="1"/>
  <c r="G14" i="378"/>
  <c r="E14" i="378"/>
  <c r="AQ13" i="378"/>
  <c r="AH13" i="378"/>
  <c r="V13" i="378"/>
  <c r="R13" i="378"/>
  <c r="J13" i="378"/>
  <c r="I13" i="378" s="1"/>
  <c r="G13" i="378"/>
  <c r="E13" i="378"/>
  <c r="AQ12" i="378"/>
  <c r="AH12" i="378"/>
  <c r="V12" i="378"/>
  <c r="R12" i="378"/>
  <c r="J12" i="378"/>
  <c r="K12" i="378" s="1"/>
  <c r="G12" i="378"/>
  <c r="E12" i="378"/>
  <c r="V11" i="378"/>
  <c r="J11" i="378"/>
  <c r="I11" i="378" s="1"/>
  <c r="G11" i="378"/>
  <c r="E11" i="378"/>
  <c r="AQ11" i="378"/>
  <c r="AG35" i="378"/>
  <c r="R11" i="378"/>
  <c r="T14" i="378" l="1"/>
  <c r="S17" i="378"/>
  <c r="T21" i="378"/>
  <c r="T25" i="378"/>
  <c r="T20" i="378"/>
  <c r="T24" i="378"/>
  <c r="T28" i="378"/>
  <c r="T29" i="378"/>
  <c r="T30" i="378"/>
  <c r="T31" i="378"/>
  <c r="S12" i="378"/>
  <c r="S16" i="378"/>
  <c r="T19" i="378"/>
  <c r="T23" i="378"/>
  <c r="T27" i="378"/>
  <c r="T15" i="378"/>
  <c r="T18" i="378"/>
  <c r="T22" i="378"/>
  <c r="T26" i="378"/>
  <c r="K17" i="378"/>
  <c r="K18" i="378"/>
  <c r="K19" i="378"/>
  <c r="K20" i="378"/>
  <c r="K21" i="378"/>
  <c r="K22" i="378"/>
  <c r="K23" i="378"/>
  <c r="K24" i="378"/>
  <c r="K25" i="378"/>
  <c r="K26" i="378"/>
  <c r="K27" i="378"/>
  <c r="K28" i="378"/>
  <c r="K33" i="378"/>
  <c r="K34" i="378"/>
  <c r="S34" i="378"/>
  <c r="T34" i="378"/>
  <c r="AI34" i="378" s="1"/>
  <c r="T32" i="378"/>
  <c r="AI32" i="378" s="1"/>
  <c r="S33" i="378"/>
  <c r="T17" i="378"/>
  <c r="AI17" i="378" s="1"/>
  <c r="T16" i="378"/>
  <c r="AI16" i="378" s="1"/>
  <c r="AI15" i="378"/>
  <c r="AQ35" i="378"/>
  <c r="S13" i="378"/>
  <c r="T13" i="378"/>
  <c r="AI13" i="378" s="1"/>
  <c r="T12" i="378"/>
  <c r="AI12" i="378" s="1"/>
  <c r="AI14" i="378"/>
  <c r="S14" i="378"/>
  <c r="S15" i="378"/>
  <c r="T33" i="378"/>
  <c r="AI33" i="378" s="1"/>
  <c r="R35" i="378"/>
  <c r="S11" i="378"/>
  <c r="T11" i="378"/>
  <c r="AI18" i="378"/>
  <c r="AI19" i="378"/>
  <c r="AI20" i="378"/>
  <c r="AI21" i="378"/>
  <c r="AI22" i="378"/>
  <c r="AI23" i="378"/>
  <c r="AI24" i="378"/>
  <c r="AI25" i="378"/>
  <c r="AI26" i="378"/>
  <c r="AI27" i="378"/>
  <c r="AI28" i="378"/>
  <c r="AI29" i="378"/>
  <c r="AI30" i="378"/>
  <c r="AI31" i="378"/>
  <c r="AG8" i="378"/>
  <c r="K11" i="378"/>
  <c r="K13" i="378"/>
  <c r="K14" i="378"/>
  <c r="AH11" i="378"/>
  <c r="S18" i="378"/>
  <c r="S19" i="378"/>
  <c r="S20" i="378"/>
  <c r="S21" i="378"/>
  <c r="S22" i="378"/>
  <c r="S23" i="378"/>
  <c r="S24" i="378"/>
  <c r="S25" i="378"/>
  <c r="S26" i="378"/>
  <c r="S27" i="378"/>
  <c r="S28" i="378"/>
  <c r="S29" i="378"/>
  <c r="S30" i="378"/>
  <c r="S31" i="378"/>
  <c r="S32" i="378"/>
  <c r="I12" i="378"/>
  <c r="I15" i="378"/>
  <c r="I16" i="378"/>
  <c r="AP35" i="378"/>
  <c r="T35" i="378" l="1"/>
  <c r="AH35" i="378"/>
  <c r="AI11" i="378"/>
  <c r="S35" i="378"/>
  <c r="AI35" i="378" l="1"/>
  <c r="AP10" i="377"/>
  <c r="AP35" i="377" s="1"/>
  <c r="AG10" i="377"/>
  <c r="AG35" i="377" s="1"/>
  <c r="Q10" i="377"/>
  <c r="R11" i="377" s="1"/>
  <c r="AR35" i="377"/>
  <c r="AQ34" i="377"/>
  <c r="AH34" i="377"/>
  <c r="V34" i="377"/>
  <c r="R34" i="377"/>
  <c r="J34" i="377"/>
  <c r="I34" i="377" s="1"/>
  <c r="G34" i="377"/>
  <c r="E34" i="377"/>
  <c r="AQ33" i="377"/>
  <c r="AH33" i="377"/>
  <c r="V33" i="377"/>
  <c r="R33" i="377"/>
  <c r="J33" i="377"/>
  <c r="I33" i="377" s="1"/>
  <c r="G33" i="377"/>
  <c r="E33" i="377"/>
  <c r="AW32" i="377"/>
  <c r="AQ32" i="377"/>
  <c r="AH32" i="377"/>
  <c r="V32" i="377"/>
  <c r="R32" i="377"/>
  <c r="J32" i="377"/>
  <c r="I32" i="377" s="1"/>
  <c r="G32" i="377"/>
  <c r="E32" i="377"/>
  <c r="AQ31" i="377"/>
  <c r="AH31" i="377"/>
  <c r="V31" i="377"/>
  <c r="R31" i="377"/>
  <c r="J31" i="377"/>
  <c r="I31" i="377" s="1"/>
  <c r="G31" i="377"/>
  <c r="E31" i="377"/>
  <c r="AQ30" i="377"/>
  <c r="AH30" i="377"/>
  <c r="V30" i="377"/>
  <c r="R30" i="377"/>
  <c r="J30" i="377"/>
  <c r="I30" i="377" s="1"/>
  <c r="G30" i="377"/>
  <c r="E30" i="377"/>
  <c r="AQ29" i="377"/>
  <c r="AH29" i="377"/>
  <c r="V29" i="377"/>
  <c r="R29" i="377"/>
  <c r="J29" i="377"/>
  <c r="I29" i="377" s="1"/>
  <c r="G29" i="377"/>
  <c r="E29" i="377"/>
  <c r="AQ28" i="377"/>
  <c r="AH28" i="377"/>
  <c r="V28" i="377"/>
  <c r="R28" i="377"/>
  <c r="J28" i="377"/>
  <c r="I28" i="377" s="1"/>
  <c r="G28" i="377"/>
  <c r="E28" i="377"/>
  <c r="AQ27" i="377"/>
  <c r="AH27" i="377"/>
  <c r="V27" i="377"/>
  <c r="R27" i="377"/>
  <c r="J27" i="377"/>
  <c r="I27" i="377" s="1"/>
  <c r="G27" i="377"/>
  <c r="E27" i="377"/>
  <c r="AQ26" i="377"/>
  <c r="AH26" i="377"/>
  <c r="V26" i="377"/>
  <c r="R26" i="377"/>
  <c r="J26" i="377"/>
  <c r="I26" i="377" s="1"/>
  <c r="G26" i="377"/>
  <c r="E26" i="377"/>
  <c r="AQ25" i="377"/>
  <c r="AH25" i="377"/>
  <c r="V25" i="377"/>
  <c r="R25" i="377"/>
  <c r="J25" i="377"/>
  <c r="I25" i="377" s="1"/>
  <c r="G25" i="377"/>
  <c r="E25" i="377"/>
  <c r="AQ24" i="377"/>
  <c r="AH24" i="377"/>
  <c r="V24" i="377"/>
  <c r="R24" i="377"/>
  <c r="J24" i="377"/>
  <c r="I24" i="377" s="1"/>
  <c r="G24" i="377"/>
  <c r="E24" i="377"/>
  <c r="AQ23" i="377"/>
  <c r="AH23" i="377"/>
  <c r="V23" i="377"/>
  <c r="R23" i="377"/>
  <c r="J23" i="377"/>
  <c r="I23" i="377" s="1"/>
  <c r="G23" i="377"/>
  <c r="E23" i="377"/>
  <c r="AQ22" i="377"/>
  <c r="AH22" i="377"/>
  <c r="V22" i="377"/>
  <c r="R22" i="377"/>
  <c r="J22" i="377"/>
  <c r="I22" i="377" s="1"/>
  <c r="G22" i="377"/>
  <c r="E22" i="377"/>
  <c r="AQ21" i="377"/>
  <c r="AH21" i="377"/>
  <c r="V21" i="377"/>
  <c r="R21" i="377"/>
  <c r="J21" i="377"/>
  <c r="I21" i="377" s="1"/>
  <c r="G21" i="377"/>
  <c r="E21" i="377"/>
  <c r="AQ20" i="377"/>
  <c r="AH20" i="377"/>
  <c r="V20" i="377"/>
  <c r="R20" i="377"/>
  <c r="J20" i="377"/>
  <c r="I20" i="377" s="1"/>
  <c r="G20" i="377"/>
  <c r="E20" i="377"/>
  <c r="AQ19" i="377"/>
  <c r="AH19" i="377"/>
  <c r="V19" i="377"/>
  <c r="R19" i="377"/>
  <c r="J19" i="377"/>
  <c r="I19" i="377" s="1"/>
  <c r="G19" i="377"/>
  <c r="E19" i="377"/>
  <c r="AQ18" i="377"/>
  <c r="AH18" i="377"/>
  <c r="V18" i="377"/>
  <c r="R18" i="377"/>
  <c r="J18" i="377"/>
  <c r="I18" i="377" s="1"/>
  <c r="G18" i="377"/>
  <c r="E18" i="377"/>
  <c r="AQ17" i="377"/>
  <c r="AH17" i="377"/>
  <c r="V17" i="377"/>
  <c r="R17" i="377"/>
  <c r="J17" i="377"/>
  <c r="I17" i="377" s="1"/>
  <c r="G17" i="377"/>
  <c r="E17" i="377"/>
  <c r="AH16" i="377"/>
  <c r="V16" i="377"/>
  <c r="R16" i="377"/>
  <c r="J16" i="377"/>
  <c r="I16" i="377" s="1"/>
  <c r="G16" i="377"/>
  <c r="E16" i="377"/>
  <c r="AQ15" i="377"/>
  <c r="AH15" i="377"/>
  <c r="V15" i="377"/>
  <c r="R15" i="377"/>
  <c r="J15" i="377"/>
  <c r="I15" i="377" s="1"/>
  <c r="G15" i="377"/>
  <c r="E15" i="377"/>
  <c r="AQ14" i="377"/>
  <c r="AH14" i="377"/>
  <c r="V14" i="377"/>
  <c r="R14" i="377"/>
  <c r="J14" i="377"/>
  <c r="K14" i="377" s="1"/>
  <c r="G14" i="377"/>
  <c r="E14" i="377"/>
  <c r="AQ13" i="377"/>
  <c r="AH13" i="377"/>
  <c r="V13" i="377"/>
  <c r="R13" i="377"/>
  <c r="J13" i="377"/>
  <c r="I13" i="377" s="1"/>
  <c r="G13" i="377"/>
  <c r="E13" i="377"/>
  <c r="AQ12" i="377"/>
  <c r="AH12" i="377"/>
  <c r="V12" i="377"/>
  <c r="R12" i="377"/>
  <c r="J12" i="377"/>
  <c r="I12" i="377" s="1"/>
  <c r="G12" i="377"/>
  <c r="E12" i="377"/>
  <c r="V11" i="377"/>
  <c r="J11" i="377"/>
  <c r="I11" i="377" s="1"/>
  <c r="G11" i="377"/>
  <c r="E11" i="377"/>
  <c r="T16" i="377" l="1"/>
  <c r="S19" i="377"/>
  <c r="S23" i="377"/>
  <c r="S27" i="377"/>
  <c r="S31" i="377"/>
  <c r="S32" i="377"/>
  <c r="S33" i="377"/>
  <c r="T12" i="377"/>
  <c r="T15" i="377"/>
  <c r="S18" i="377"/>
  <c r="S22" i="377"/>
  <c r="S26" i="377"/>
  <c r="S30" i="377"/>
  <c r="T14" i="377"/>
  <c r="S17" i="377"/>
  <c r="S21" i="377"/>
  <c r="S25" i="377"/>
  <c r="S29" i="377"/>
  <c r="S13" i="377"/>
  <c r="S20" i="377"/>
  <c r="S24" i="377"/>
  <c r="S28" i="377"/>
  <c r="K32" i="377"/>
  <c r="T34" i="377"/>
  <c r="K17" i="377"/>
  <c r="K18" i="377"/>
  <c r="K19" i="377"/>
  <c r="K20" i="377"/>
  <c r="K21" i="377"/>
  <c r="K22" i="377"/>
  <c r="K23" i="377"/>
  <c r="K24" i="377"/>
  <c r="K25" i="377"/>
  <c r="K26" i="377"/>
  <c r="K27" i="377"/>
  <c r="K28" i="377"/>
  <c r="K29" i="377"/>
  <c r="K30" i="377"/>
  <c r="K31" i="377"/>
  <c r="AI34" i="377"/>
  <c r="S34" i="377"/>
  <c r="T33" i="377"/>
  <c r="T30" i="377"/>
  <c r="AI30" i="377" s="1"/>
  <c r="T26" i="377"/>
  <c r="AI26" i="377" s="1"/>
  <c r="T22" i="377"/>
  <c r="T18" i="377"/>
  <c r="AI18" i="377" s="1"/>
  <c r="AI15" i="377"/>
  <c r="AI14" i="377"/>
  <c r="S14" i="377"/>
  <c r="T13" i="377"/>
  <c r="AI13" i="377" s="1"/>
  <c r="AI12" i="377"/>
  <c r="AI16" i="377"/>
  <c r="AI33" i="377"/>
  <c r="S15" i="377"/>
  <c r="S16" i="377"/>
  <c r="T20" i="377"/>
  <c r="AI20" i="377" s="1"/>
  <c r="AI22" i="377"/>
  <c r="T24" i="377"/>
  <c r="AI24" i="377" s="1"/>
  <c r="T28" i="377"/>
  <c r="AI28" i="377" s="1"/>
  <c r="T17" i="377"/>
  <c r="AI17" i="377" s="1"/>
  <c r="T21" i="377"/>
  <c r="AI21" i="377" s="1"/>
  <c r="T25" i="377"/>
  <c r="AI25" i="377" s="1"/>
  <c r="T29" i="377"/>
  <c r="AI29" i="377" s="1"/>
  <c r="T19" i="377"/>
  <c r="AI19" i="377" s="1"/>
  <c r="T31" i="377"/>
  <c r="AI31" i="377" s="1"/>
  <c r="T23" i="377"/>
  <c r="AI23" i="377" s="1"/>
  <c r="T27" i="377"/>
  <c r="AI27" i="377" s="1"/>
  <c r="T32" i="377"/>
  <c r="AI32" i="377" s="1"/>
  <c r="S12" i="377"/>
  <c r="T11" i="377"/>
  <c r="S11" i="377"/>
  <c r="R35" i="377"/>
  <c r="AQ11" i="377"/>
  <c r="AQ35" i="377" s="1"/>
  <c r="AG8" i="377"/>
  <c r="K11" i="377"/>
  <c r="K12" i="377"/>
  <c r="K13" i="377"/>
  <c r="K15" i="377"/>
  <c r="K16" i="377"/>
  <c r="K33" i="377"/>
  <c r="K34" i="377"/>
  <c r="AH11" i="377"/>
  <c r="I14" i="377"/>
  <c r="T35" i="377" l="1"/>
  <c r="S35" i="377"/>
  <c r="AI11" i="377"/>
  <c r="AH35" i="377"/>
  <c r="AI35" i="377" l="1"/>
  <c r="AP10" i="376"/>
  <c r="AP35" i="376" s="1"/>
  <c r="AG10" i="376"/>
  <c r="AG8" i="376" s="1"/>
  <c r="Q10" i="376"/>
  <c r="R11" i="376" s="1"/>
  <c r="AR35" i="376"/>
  <c r="AQ34" i="376"/>
  <c r="AH34" i="376"/>
  <c r="V34" i="376"/>
  <c r="R34" i="376"/>
  <c r="J34" i="376"/>
  <c r="I34" i="376" s="1"/>
  <c r="G34" i="376"/>
  <c r="E34" i="376"/>
  <c r="AQ33" i="376"/>
  <c r="AH33" i="376"/>
  <c r="V33" i="376"/>
  <c r="R33" i="376"/>
  <c r="J33" i="376"/>
  <c r="I33" i="376" s="1"/>
  <c r="G33" i="376"/>
  <c r="E33" i="376"/>
  <c r="AW32" i="376"/>
  <c r="AQ32" i="376"/>
  <c r="AH32" i="376"/>
  <c r="V32" i="376"/>
  <c r="R32" i="376"/>
  <c r="J32" i="376"/>
  <c r="I32" i="376" s="1"/>
  <c r="G32" i="376"/>
  <c r="E32" i="376"/>
  <c r="AQ31" i="376"/>
  <c r="AH31" i="376"/>
  <c r="V31" i="376"/>
  <c r="R31" i="376"/>
  <c r="J31" i="376"/>
  <c r="I31" i="376" s="1"/>
  <c r="G31" i="376"/>
  <c r="E31" i="376"/>
  <c r="AQ30" i="376"/>
  <c r="AH30" i="376"/>
  <c r="V30" i="376"/>
  <c r="R30" i="376"/>
  <c r="J30" i="376"/>
  <c r="I30" i="376" s="1"/>
  <c r="G30" i="376"/>
  <c r="E30" i="376"/>
  <c r="AQ29" i="376"/>
  <c r="AH29" i="376"/>
  <c r="V29" i="376"/>
  <c r="R29" i="376"/>
  <c r="J29" i="376"/>
  <c r="I29" i="376" s="1"/>
  <c r="G29" i="376"/>
  <c r="E29" i="376"/>
  <c r="AQ28" i="376"/>
  <c r="AH28" i="376"/>
  <c r="V28" i="376"/>
  <c r="R28" i="376"/>
  <c r="J28" i="376"/>
  <c r="I28" i="376" s="1"/>
  <c r="G28" i="376"/>
  <c r="E28" i="376"/>
  <c r="AQ27" i="376"/>
  <c r="AH27" i="376"/>
  <c r="V27" i="376"/>
  <c r="R27" i="376"/>
  <c r="J27" i="376"/>
  <c r="I27" i="376" s="1"/>
  <c r="G27" i="376"/>
  <c r="E27" i="376"/>
  <c r="AQ26" i="376"/>
  <c r="AH26" i="376"/>
  <c r="V26" i="376"/>
  <c r="R26" i="376"/>
  <c r="J26" i="376"/>
  <c r="I26" i="376" s="1"/>
  <c r="G26" i="376"/>
  <c r="E26" i="376"/>
  <c r="AQ25" i="376"/>
  <c r="AH25" i="376"/>
  <c r="V25" i="376"/>
  <c r="R25" i="376"/>
  <c r="J25" i="376"/>
  <c r="I25" i="376" s="1"/>
  <c r="G25" i="376"/>
  <c r="E25" i="376"/>
  <c r="AQ24" i="376"/>
  <c r="AH24" i="376"/>
  <c r="V24" i="376"/>
  <c r="R24" i="376"/>
  <c r="J24" i="376"/>
  <c r="I24" i="376" s="1"/>
  <c r="G24" i="376"/>
  <c r="E24" i="376"/>
  <c r="AQ23" i="376"/>
  <c r="AH23" i="376"/>
  <c r="V23" i="376"/>
  <c r="R23" i="376"/>
  <c r="J23" i="376"/>
  <c r="I23" i="376" s="1"/>
  <c r="G23" i="376"/>
  <c r="E23" i="376"/>
  <c r="AQ22" i="376"/>
  <c r="AH22" i="376"/>
  <c r="V22" i="376"/>
  <c r="R22" i="376"/>
  <c r="J22" i="376"/>
  <c r="I22" i="376" s="1"/>
  <c r="G22" i="376"/>
  <c r="E22" i="376"/>
  <c r="AQ21" i="376"/>
  <c r="AH21" i="376"/>
  <c r="V21" i="376"/>
  <c r="R21" i="376"/>
  <c r="J21" i="376"/>
  <c r="I21" i="376" s="1"/>
  <c r="G21" i="376"/>
  <c r="E21" i="376"/>
  <c r="AQ20" i="376"/>
  <c r="AH20" i="376"/>
  <c r="V20" i="376"/>
  <c r="R20" i="376"/>
  <c r="J20" i="376"/>
  <c r="I20" i="376" s="1"/>
  <c r="G20" i="376"/>
  <c r="E20" i="376"/>
  <c r="AQ19" i="376"/>
  <c r="AH19" i="376"/>
  <c r="V19" i="376"/>
  <c r="R19" i="376"/>
  <c r="J19" i="376"/>
  <c r="I19" i="376" s="1"/>
  <c r="G19" i="376"/>
  <c r="E19" i="376"/>
  <c r="AQ18" i="376"/>
  <c r="AH18" i="376"/>
  <c r="V18" i="376"/>
  <c r="R18" i="376"/>
  <c r="J18" i="376"/>
  <c r="I18" i="376" s="1"/>
  <c r="G18" i="376"/>
  <c r="E18" i="376"/>
  <c r="AQ17" i="376"/>
  <c r="AH17" i="376"/>
  <c r="V17" i="376"/>
  <c r="R17" i="376"/>
  <c r="J17" i="376"/>
  <c r="I17" i="376" s="1"/>
  <c r="G17" i="376"/>
  <c r="E17" i="376"/>
  <c r="AH16" i="376"/>
  <c r="V16" i="376"/>
  <c r="R16" i="376"/>
  <c r="J16" i="376"/>
  <c r="K16" i="376" s="1"/>
  <c r="G16" i="376"/>
  <c r="E16" i="376"/>
  <c r="AQ15" i="376"/>
  <c r="AH15" i="376"/>
  <c r="V15" i="376"/>
  <c r="R15" i="376"/>
  <c r="J15" i="376"/>
  <c r="I15" i="376" s="1"/>
  <c r="G15" i="376"/>
  <c r="E15" i="376"/>
  <c r="AQ14" i="376"/>
  <c r="AH14" i="376"/>
  <c r="V14" i="376"/>
  <c r="R14" i="376"/>
  <c r="J14" i="376"/>
  <c r="K14" i="376" s="1"/>
  <c r="G14" i="376"/>
  <c r="E14" i="376"/>
  <c r="AQ13" i="376"/>
  <c r="AH13" i="376"/>
  <c r="V13" i="376"/>
  <c r="R13" i="376"/>
  <c r="J13" i="376"/>
  <c r="K13" i="376" s="1"/>
  <c r="G13" i="376"/>
  <c r="E13" i="376"/>
  <c r="AQ12" i="376"/>
  <c r="AH12" i="376"/>
  <c r="V12" i="376"/>
  <c r="R12" i="376"/>
  <c r="J12" i="376"/>
  <c r="I12" i="376" s="1"/>
  <c r="G12" i="376"/>
  <c r="E12" i="376"/>
  <c r="V11" i="376"/>
  <c r="J11" i="376"/>
  <c r="K11" i="376" s="1"/>
  <c r="G11" i="376"/>
  <c r="E11" i="376"/>
  <c r="S15" i="376" l="1"/>
  <c r="S18" i="376"/>
  <c r="S22" i="376"/>
  <c r="S26" i="376"/>
  <c r="S30" i="376"/>
  <c r="S31" i="376"/>
  <c r="S32" i="376"/>
  <c r="S33" i="376"/>
  <c r="S17" i="376"/>
  <c r="S21" i="376"/>
  <c r="S25" i="376"/>
  <c r="S29" i="376"/>
  <c r="S13" i="376"/>
  <c r="S20" i="376"/>
  <c r="S24" i="376"/>
  <c r="S28" i="376"/>
  <c r="T12" i="376"/>
  <c r="T16" i="376"/>
  <c r="S19" i="376"/>
  <c r="S23" i="376"/>
  <c r="S27" i="376"/>
  <c r="K31" i="376"/>
  <c r="K32" i="376"/>
  <c r="K17" i="376"/>
  <c r="K18" i="376"/>
  <c r="K19" i="376"/>
  <c r="K20" i="376"/>
  <c r="K21" i="376"/>
  <c r="K22" i="376"/>
  <c r="K23" i="376"/>
  <c r="K24" i="376"/>
  <c r="K25" i="376"/>
  <c r="K26" i="376"/>
  <c r="K27" i="376"/>
  <c r="K28" i="376"/>
  <c r="K29" i="376"/>
  <c r="K30" i="376"/>
  <c r="S34" i="376"/>
  <c r="T34" i="376"/>
  <c r="AI34" i="376" s="1"/>
  <c r="T33" i="376"/>
  <c r="T30" i="376"/>
  <c r="AI30" i="376" s="1"/>
  <c r="T26" i="376"/>
  <c r="T22" i="376"/>
  <c r="AI22" i="376" s="1"/>
  <c r="T18" i="376"/>
  <c r="AI18" i="376" s="1"/>
  <c r="S14" i="376"/>
  <c r="T14" i="376"/>
  <c r="AI14" i="376" s="1"/>
  <c r="T13" i="376"/>
  <c r="AI13" i="376" s="1"/>
  <c r="AI12" i="376"/>
  <c r="AI16" i="376"/>
  <c r="AI33" i="376"/>
  <c r="T15" i="376"/>
  <c r="AI15" i="376" s="1"/>
  <c r="S16" i="376"/>
  <c r="T20" i="376"/>
  <c r="AI20" i="376" s="1"/>
  <c r="T17" i="376"/>
  <c r="AI17" i="376" s="1"/>
  <c r="T21" i="376"/>
  <c r="T25" i="376"/>
  <c r="AI25" i="376" s="1"/>
  <c r="T29" i="376"/>
  <c r="AI29" i="376" s="1"/>
  <c r="AI21" i="376"/>
  <c r="T23" i="376"/>
  <c r="AI23" i="376" s="1"/>
  <c r="T27" i="376"/>
  <c r="AI27" i="376" s="1"/>
  <c r="T31" i="376"/>
  <c r="AI31" i="376" s="1"/>
  <c r="T19" i="376"/>
  <c r="AI19" i="376" s="1"/>
  <c r="T24" i="376"/>
  <c r="AI24" i="376" s="1"/>
  <c r="AI26" i="376"/>
  <c r="T28" i="376"/>
  <c r="AI28" i="376" s="1"/>
  <c r="T32" i="376"/>
  <c r="AI32" i="376" s="1"/>
  <c r="S12" i="376"/>
  <c r="T11" i="376"/>
  <c r="S11" i="376"/>
  <c r="R35" i="376"/>
  <c r="AQ11" i="376"/>
  <c r="AQ35" i="376" s="1"/>
  <c r="K12" i="376"/>
  <c r="K15" i="376"/>
  <c r="K33" i="376"/>
  <c r="K34" i="376"/>
  <c r="AH11" i="376"/>
  <c r="I11" i="376"/>
  <c r="I13" i="376"/>
  <c r="I14" i="376"/>
  <c r="I16" i="376"/>
  <c r="AG35" i="376"/>
  <c r="T35" i="376" l="1"/>
  <c r="S35" i="376"/>
  <c r="AI11" i="376"/>
  <c r="AH35" i="376"/>
  <c r="AI35" i="376" l="1"/>
  <c r="V20" i="375"/>
  <c r="AP10" i="375" l="1"/>
  <c r="AG10" i="375"/>
  <c r="AG8" i="375" s="1"/>
  <c r="Q10" i="375"/>
  <c r="AR35" i="375"/>
  <c r="AQ34" i="375"/>
  <c r="AH34" i="375"/>
  <c r="V34" i="375"/>
  <c r="R34" i="375"/>
  <c r="J34" i="375"/>
  <c r="I34" i="375" s="1"/>
  <c r="G34" i="375"/>
  <c r="E34" i="375"/>
  <c r="AQ33" i="375"/>
  <c r="AH33" i="375"/>
  <c r="V33" i="375"/>
  <c r="R33" i="375"/>
  <c r="J33" i="375"/>
  <c r="I33" i="375" s="1"/>
  <c r="G33" i="375"/>
  <c r="E33" i="375"/>
  <c r="AW32" i="375"/>
  <c r="AQ32" i="375"/>
  <c r="AH32" i="375"/>
  <c r="V32" i="375"/>
  <c r="R32" i="375"/>
  <c r="K32" i="375"/>
  <c r="J32" i="375"/>
  <c r="I32" i="375" s="1"/>
  <c r="G32" i="375"/>
  <c r="E32" i="375"/>
  <c r="AQ31" i="375"/>
  <c r="AH31" i="375"/>
  <c r="V31" i="375"/>
  <c r="R31" i="375"/>
  <c r="K31" i="375"/>
  <c r="J31" i="375"/>
  <c r="I31" i="375" s="1"/>
  <c r="G31" i="375"/>
  <c r="E31" i="375"/>
  <c r="AQ30" i="375"/>
  <c r="AH30" i="375"/>
  <c r="V30" i="375"/>
  <c r="R30" i="375"/>
  <c r="J30" i="375"/>
  <c r="I30" i="375" s="1"/>
  <c r="G30" i="375"/>
  <c r="E30" i="375"/>
  <c r="AQ29" i="375"/>
  <c r="AH29" i="375"/>
  <c r="V29" i="375"/>
  <c r="R29" i="375"/>
  <c r="J29" i="375"/>
  <c r="I29" i="375" s="1"/>
  <c r="G29" i="375"/>
  <c r="E29" i="375"/>
  <c r="AQ28" i="375"/>
  <c r="AH28" i="375"/>
  <c r="V28" i="375"/>
  <c r="R28" i="375"/>
  <c r="J28" i="375"/>
  <c r="I28" i="375" s="1"/>
  <c r="G28" i="375"/>
  <c r="E28" i="375"/>
  <c r="AQ27" i="375"/>
  <c r="AH27" i="375"/>
  <c r="V27" i="375"/>
  <c r="R27" i="375"/>
  <c r="J27" i="375"/>
  <c r="I27" i="375" s="1"/>
  <c r="G27" i="375"/>
  <c r="E27" i="375"/>
  <c r="AQ26" i="375"/>
  <c r="AH26" i="375"/>
  <c r="V26" i="375"/>
  <c r="R26" i="375"/>
  <c r="J26" i="375"/>
  <c r="I26" i="375" s="1"/>
  <c r="G26" i="375"/>
  <c r="E26" i="375"/>
  <c r="AQ25" i="375"/>
  <c r="AH25" i="375"/>
  <c r="V25" i="375"/>
  <c r="R25" i="375"/>
  <c r="J25" i="375"/>
  <c r="I25" i="375" s="1"/>
  <c r="G25" i="375"/>
  <c r="E25" i="375"/>
  <c r="AQ24" i="375"/>
  <c r="AH24" i="375"/>
  <c r="V24" i="375"/>
  <c r="R24" i="375"/>
  <c r="J24" i="375"/>
  <c r="I24" i="375" s="1"/>
  <c r="G24" i="375"/>
  <c r="E24" i="375"/>
  <c r="AQ23" i="375"/>
  <c r="AH23" i="375"/>
  <c r="V23" i="375"/>
  <c r="R23" i="375"/>
  <c r="J23" i="375"/>
  <c r="I23" i="375" s="1"/>
  <c r="G23" i="375"/>
  <c r="E23" i="375"/>
  <c r="AQ22" i="375"/>
  <c r="AH22" i="375"/>
  <c r="V22" i="375"/>
  <c r="R22" i="375"/>
  <c r="J22" i="375"/>
  <c r="I22" i="375" s="1"/>
  <c r="G22" i="375"/>
  <c r="E22" i="375"/>
  <c r="AQ21" i="375"/>
  <c r="AH21" i="375"/>
  <c r="V21" i="375"/>
  <c r="R21" i="375"/>
  <c r="J21" i="375"/>
  <c r="I21" i="375" s="1"/>
  <c r="G21" i="375"/>
  <c r="E21" i="375"/>
  <c r="AQ20" i="375"/>
  <c r="AH20" i="375"/>
  <c r="R20" i="375"/>
  <c r="J20" i="375"/>
  <c r="I20" i="375" s="1"/>
  <c r="G20" i="375"/>
  <c r="E20" i="375"/>
  <c r="AQ19" i="375"/>
  <c r="AH19" i="375"/>
  <c r="V19" i="375"/>
  <c r="R19" i="375"/>
  <c r="J19" i="375"/>
  <c r="I19" i="375" s="1"/>
  <c r="G19" i="375"/>
  <c r="E19" i="375"/>
  <c r="AQ18" i="375"/>
  <c r="AH18" i="375"/>
  <c r="V18" i="375"/>
  <c r="R18" i="375"/>
  <c r="J18" i="375"/>
  <c r="I18" i="375" s="1"/>
  <c r="G18" i="375"/>
  <c r="E18" i="375"/>
  <c r="AQ17" i="375"/>
  <c r="AH17" i="375"/>
  <c r="V17" i="375"/>
  <c r="R17" i="375"/>
  <c r="J17" i="375"/>
  <c r="I17" i="375" s="1"/>
  <c r="G17" i="375"/>
  <c r="E17" i="375"/>
  <c r="AH16" i="375"/>
  <c r="V16" i="375"/>
  <c r="R16" i="375"/>
  <c r="J16" i="375"/>
  <c r="I16" i="375" s="1"/>
  <c r="G16" i="375"/>
  <c r="E16" i="375"/>
  <c r="AQ15" i="375"/>
  <c r="AH15" i="375"/>
  <c r="V15" i="375"/>
  <c r="R15" i="375"/>
  <c r="J15" i="375"/>
  <c r="K15" i="375" s="1"/>
  <c r="G15" i="375"/>
  <c r="E15" i="375"/>
  <c r="AQ14" i="375"/>
  <c r="AH14" i="375"/>
  <c r="V14" i="375"/>
  <c r="R14" i="375"/>
  <c r="J14" i="375"/>
  <c r="K14" i="375" s="1"/>
  <c r="G14" i="375"/>
  <c r="E14" i="375"/>
  <c r="AQ13" i="375"/>
  <c r="AH13" i="375"/>
  <c r="V13" i="375"/>
  <c r="R13" i="375"/>
  <c r="J13" i="375"/>
  <c r="I13" i="375" s="1"/>
  <c r="G13" i="375"/>
  <c r="E13" i="375"/>
  <c r="AQ12" i="375"/>
  <c r="AH12" i="375"/>
  <c r="V12" i="375"/>
  <c r="R12" i="375"/>
  <c r="J12" i="375"/>
  <c r="K12" i="375" s="1"/>
  <c r="G12" i="375"/>
  <c r="E12" i="375"/>
  <c r="V11" i="375"/>
  <c r="J11" i="375"/>
  <c r="I11" i="375" s="1"/>
  <c r="G11" i="375"/>
  <c r="E11" i="375"/>
  <c r="AP35" i="375"/>
  <c r="R11" i="375"/>
  <c r="T12" i="375" l="1"/>
  <c r="T16" i="375"/>
  <c r="T22" i="375"/>
  <c r="T26" i="375"/>
  <c r="K30" i="375"/>
  <c r="T34" i="375"/>
  <c r="S15" i="375"/>
  <c r="T21" i="375"/>
  <c r="T25" i="375"/>
  <c r="T29" i="375"/>
  <c r="T30" i="375"/>
  <c r="T31" i="375"/>
  <c r="T32" i="375"/>
  <c r="T33" i="375"/>
  <c r="T14" i="375"/>
  <c r="K17" i="375"/>
  <c r="K18" i="375"/>
  <c r="K19" i="375"/>
  <c r="K20" i="375"/>
  <c r="T24" i="375"/>
  <c r="T28" i="375"/>
  <c r="T13" i="375"/>
  <c r="T17" i="375"/>
  <c r="T18" i="375"/>
  <c r="T19" i="375"/>
  <c r="T20" i="375"/>
  <c r="T23" i="375"/>
  <c r="T27" i="375"/>
  <c r="K21" i="375"/>
  <c r="K22" i="375"/>
  <c r="K23" i="375"/>
  <c r="K24" i="375"/>
  <c r="K25" i="375"/>
  <c r="K26" i="375"/>
  <c r="K27" i="375"/>
  <c r="K28" i="375"/>
  <c r="K29" i="375"/>
  <c r="K33" i="375"/>
  <c r="K34" i="375"/>
  <c r="S16" i="375"/>
  <c r="T15" i="375"/>
  <c r="S14" i="375"/>
  <c r="S12" i="375"/>
  <c r="AI14" i="375"/>
  <c r="AI16" i="375"/>
  <c r="AI12" i="375"/>
  <c r="AI13" i="375"/>
  <c r="AI15" i="375"/>
  <c r="AI33" i="375"/>
  <c r="AI34" i="375"/>
  <c r="S34" i="375"/>
  <c r="S13" i="375"/>
  <c r="S33" i="375"/>
  <c r="R35" i="375"/>
  <c r="S11" i="375"/>
  <c r="T11" i="375"/>
  <c r="T35" i="375" s="1"/>
  <c r="AI17" i="375"/>
  <c r="AI18" i="375"/>
  <c r="AI19" i="375"/>
  <c r="AI20" i="375"/>
  <c r="AI21" i="375"/>
  <c r="AI22" i="375"/>
  <c r="AI23" i="375"/>
  <c r="AI24" i="375"/>
  <c r="AI25" i="375"/>
  <c r="AI26" i="375"/>
  <c r="AI27" i="375"/>
  <c r="AI28" i="375"/>
  <c r="AI29" i="375"/>
  <c r="AI30" i="375"/>
  <c r="AI31" i="375"/>
  <c r="AI32" i="375"/>
  <c r="AQ11" i="375"/>
  <c r="AQ35" i="375" s="1"/>
  <c r="K11" i="375"/>
  <c r="K13" i="375"/>
  <c r="K16" i="375"/>
  <c r="AH11" i="375"/>
  <c r="S17" i="375"/>
  <c r="S18" i="375"/>
  <c r="S19" i="375"/>
  <c r="S20" i="375"/>
  <c r="S21" i="375"/>
  <c r="S22" i="375"/>
  <c r="S23" i="375"/>
  <c r="S24" i="375"/>
  <c r="S25" i="375"/>
  <c r="S26" i="375"/>
  <c r="S27" i="375"/>
  <c r="S28" i="375"/>
  <c r="S29" i="375"/>
  <c r="S30" i="375"/>
  <c r="S31" i="375"/>
  <c r="S32" i="375"/>
  <c r="I12" i="375"/>
  <c r="I14" i="375"/>
  <c r="I15" i="375"/>
  <c r="AG35" i="375"/>
  <c r="S35" i="375" l="1"/>
  <c r="AH35" i="375"/>
  <c r="AI35" i="375" s="1"/>
  <c r="AI11" i="375"/>
  <c r="AP10" i="374" l="1"/>
  <c r="AG10" i="374"/>
  <c r="AH11" i="374" s="1"/>
  <c r="Q10" i="374"/>
  <c r="R11" i="374" s="1"/>
  <c r="AR35" i="374"/>
  <c r="AQ34" i="374"/>
  <c r="AH34" i="374"/>
  <c r="V34" i="374"/>
  <c r="R34" i="374"/>
  <c r="J34" i="374"/>
  <c r="I34" i="374" s="1"/>
  <c r="G34" i="374"/>
  <c r="E34" i="374"/>
  <c r="AQ33" i="374"/>
  <c r="AH33" i="374"/>
  <c r="V33" i="374"/>
  <c r="R33" i="374"/>
  <c r="J33" i="374"/>
  <c r="I33" i="374" s="1"/>
  <c r="G33" i="374"/>
  <c r="E33" i="374"/>
  <c r="AW32" i="374"/>
  <c r="AQ32" i="374"/>
  <c r="AH32" i="374"/>
  <c r="V32" i="374"/>
  <c r="R32" i="374"/>
  <c r="J32" i="374"/>
  <c r="I32" i="374" s="1"/>
  <c r="G32" i="374"/>
  <c r="E32" i="374"/>
  <c r="AQ31" i="374"/>
  <c r="AH31" i="374"/>
  <c r="V31" i="374"/>
  <c r="R31" i="374"/>
  <c r="J31" i="374"/>
  <c r="I31" i="374" s="1"/>
  <c r="G31" i="374"/>
  <c r="E31" i="374"/>
  <c r="AQ30" i="374"/>
  <c r="AH30" i="374"/>
  <c r="V30" i="374"/>
  <c r="R30" i="374"/>
  <c r="J30" i="374"/>
  <c r="I30" i="374" s="1"/>
  <c r="G30" i="374"/>
  <c r="E30" i="374"/>
  <c r="AQ29" i="374"/>
  <c r="AH29" i="374"/>
  <c r="V29" i="374"/>
  <c r="R29" i="374"/>
  <c r="J29" i="374"/>
  <c r="I29" i="374" s="1"/>
  <c r="G29" i="374"/>
  <c r="E29" i="374"/>
  <c r="AQ28" i="374"/>
  <c r="AH28" i="374"/>
  <c r="V28" i="374"/>
  <c r="R28" i="374"/>
  <c r="J28" i="374"/>
  <c r="I28" i="374" s="1"/>
  <c r="G28" i="374"/>
  <c r="E28" i="374"/>
  <c r="AQ27" i="374"/>
  <c r="AH27" i="374"/>
  <c r="V27" i="374"/>
  <c r="R27" i="374"/>
  <c r="J27" i="374"/>
  <c r="I27" i="374" s="1"/>
  <c r="G27" i="374"/>
  <c r="E27" i="374"/>
  <c r="AQ26" i="374"/>
  <c r="AH26" i="374"/>
  <c r="V26" i="374"/>
  <c r="R26" i="374"/>
  <c r="J26" i="374"/>
  <c r="I26" i="374" s="1"/>
  <c r="G26" i="374"/>
  <c r="E26" i="374"/>
  <c r="AQ25" i="374"/>
  <c r="AH25" i="374"/>
  <c r="V25" i="374"/>
  <c r="R25" i="374"/>
  <c r="J25" i="374"/>
  <c r="I25" i="374" s="1"/>
  <c r="G25" i="374"/>
  <c r="E25" i="374"/>
  <c r="AQ24" i="374"/>
  <c r="AH24" i="374"/>
  <c r="V24" i="374"/>
  <c r="R24" i="374"/>
  <c r="J24" i="374"/>
  <c r="I24" i="374" s="1"/>
  <c r="G24" i="374"/>
  <c r="E24" i="374"/>
  <c r="AQ23" i="374"/>
  <c r="AH23" i="374"/>
  <c r="V23" i="374"/>
  <c r="R23" i="374"/>
  <c r="J23" i="374"/>
  <c r="I23" i="374" s="1"/>
  <c r="G23" i="374"/>
  <c r="E23" i="374"/>
  <c r="AQ22" i="374"/>
  <c r="AH22" i="374"/>
  <c r="V22" i="374"/>
  <c r="R22" i="374"/>
  <c r="J22" i="374"/>
  <c r="I22" i="374" s="1"/>
  <c r="G22" i="374"/>
  <c r="E22" i="374"/>
  <c r="AQ21" i="374"/>
  <c r="AH21" i="374"/>
  <c r="V21" i="374"/>
  <c r="R21" i="374"/>
  <c r="J21" i="374"/>
  <c r="I21" i="374" s="1"/>
  <c r="G21" i="374"/>
  <c r="E21" i="374"/>
  <c r="AQ20" i="374"/>
  <c r="AH20" i="374"/>
  <c r="V20" i="374"/>
  <c r="R20" i="374"/>
  <c r="J20" i="374"/>
  <c r="I20" i="374" s="1"/>
  <c r="G20" i="374"/>
  <c r="E20" i="374"/>
  <c r="AQ19" i="374"/>
  <c r="AH19" i="374"/>
  <c r="V19" i="374"/>
  <c r="R19" i="374"/>
  <c r="J19" i="374"/>
  <c r="I19" i="374" s="1"/>
  <c r="G19" i="374"/>
  <c r="E19" i="374"/>
  <c r="AQ18" i="374"/>
  <c r="AH18" i="374"/>
  <c r="V18" i="374"/>
  <c r="R18" i="374"/>
  <c r="J18" i="374"/>
  <c r="I18" i="374" s="1"/>
  <c r="G18" i="374"/>
  <c r="E18" i="374"/>
  <c r="AQ17" i="374"/>
  <c r="AH17" i="374"/>
  <c r="V17" i="374"/>
  <c r="R17" i="374"/>
  <c r="J17" i="374"/>
  <c r="I17" i="374" s="1"/>
  <c r="G17" i="374"/>
  <c r="E17" i="374"/>
  <c r="AH16" i="374"/>
  <c r="V16" i="374"/>
  <c r="R16" i="374"/>
  <c r="J16" i="374"/>
  <c r="I16" i="374" s="1"/>
  <c r="G16" i="374"/>
  <c r="E16" i="374"/>
  <c r="AQ15" i="374"/>
  <c r="AH15" i="374"/>
  <c r="V15" i="374"/>
  <c r="R15" i="374"/>
  <c r="J15" i="374"/>
  <c r="I15" i="374" s="1"/>
  <c r="G15" i="374"/>
  <c r="E15" i="374"/>
  <c r="AQ14" i="374"/>
  <c r="AH14" i="374"/>
  <c r="V14" i="374"/>
  <c r="R14" i="374"/>
  <c r="J14" i="374"/>
  <c r="I14" i="374" s="1"/>
  <c r="G14" i="374"/>
  <c r="E14" i="374"/>
  <c r="AQ13" i="374"/>
  <c r="AH13" i="374"/>
  <c r="V13" i="374"/>
  <c r="R13" i="374"/>
  <c r="J13" i="374"/>
  <c r="I13" i="374" s="1"/>
  <c r="G13" i="374"/>
  <c r="E13" i="374"/>
  <c r="AQ12" i="374"/>
  <c r="AH12" i="374"/>
  <c r="V12" i="374"/>
  <c r="R12" i="374"/>
  <c r="J12" i="374"/>
  <c r="I12" i="374" s="1"/>
  <c r="G12" i="374"/>
  <c r="E12" i="374"/>
  <c r="V11" i="374"/>
  <c r="J11" i="374"/>
  <c r="I11" i="374" s="1"/>
  <c r="G11" i="374"/>
  <c r="E11" i="374"/>
  <c r="AP35" i="374"/>
  <c r="AG35" i="374"/>
  <c r="AG8" i="374"/>
  <c r="S14" i="374" l="1"/>
  <c r="K17" i="374"/>
  <c r="K18" i="374"/>
  <c r="T19" i="374"/>
  <c r="K20" i="374"/>
  <c r="K21" i="374"/>
  <c r="K22" i="374"/>
  <c r="T23" i="374"/>
  <c r="K24" i="374"/>
  <c r="K25" i="374"/>
  <c r="K26" i="374"/>
  <c r="T27" i="374"/>
  <c r="K28" i="374"/>
  <c r="K29" i="374"/>
  <c r="K30" i="374"/>
  <c r="T31" i="374"/>
  <c r="K32" i="374"/>
  <c r="S34" i="374"/>
  <c r="S13" i="374"/>
  <c r="T17" i="374"/>
  <c r="T18" i="374"/>
  <c r="T20" i="374"/>
  <c r="T21" i="374"/>
  <c r="T22" i="374"/>
  <c r="T24" i="374"/>
  <c r="AI24" i="374" s="1"/>
  <c r="T25" i="374"/>
  <c r="T26" i="374"/>
  <c r="T28" i="374"/>
  <c r="T29" i="374"/>
  <c r="T30" i="374"/>
  <c r="T32" i="374"/>
  <c r="AI32" i="374" s="1"/>
  <c r="S33" i="374"/>
  <c r="S12" i="374"/>
  <c r="S16" i="374"/>
  <c r="S15" i="374"/>
  <c r="K19" i="374"/>
  <c r="K23" i="374"/>
  <c r="K27" i="374"/>
  <c r="K31" i="374"/>
  <c r="K33" i="374"/>
  <c r="K34" i="374"/>
  <c r="T33" i="374"/>
  <c r="AI33" i="374" s="1"/>
  <c r="AI29" i="374"/>
  <c r="AI28" i="374"/>
  <c r="AI25" i="374"/>
  <c r="AI21" i="374"/>
  <c r="AI20" i="374"/>
  <c r="AI17" i="374"/>
  <c r="AH35" i="374"/>
  <c r="T13" i="374"/>
  <c r="AI13" i="374" s="1"/>
  <c r="T14" i="374"/>
  <c r="AI14" i="374" s="1"/>
  <c r="T15" i="374"/>
  <c r="AI15" i="374" s="1"/>
  <c r="T16" i="374"/>
  <c r="AI16" i="374" s="1"/>
  <c r="T34" i="374"/>
  <c r="AI34" i="374" s="1"/>
  <c r="T12" i="374"/>
  <c r="AI12" i="374" s="1"/>
  <c r="AI22" i="374"/>
  <c r="AI26" i="374"/>
  <c r="AI30" i="374"/>
  <c r="AI18" i="374"/>
  <c r="R35" i="374"/>
  <c r="T11" i="374"/>
  <c r="AI11" i="374" s="1"/>
  <c r="S11" i="374"/>
  <c r="AI19" i="374"/>
  <c r="AI23" i="374"/>
  <c r="AI27" i="374"/>
  <c r="AI31" i="374"/>
  <c r="K12" i="374"/>
  <c r="K13" i="374"/>
  <c r="K14" i="374"/>
  <c r="K15" i="374"/>
  <c r="K16" i="374"/>
  <c r="S17" i="374"/>
  <c r="S18" i="374"/>
  <c r="S19" i="374"/>
  <c r="S20" i="374"/>
  <c r="S21" i="374"/>
  <c r="S22" i="374"/>
  <c r="S23" i="374"/>
  <c r="S24" i="374"/>
  <c r="S25" i="374"/>
  <c r="S26" i="374"/>
  <c r="S27" i="374"/>
  <c r="S28" i="374"/>
  <c r="S29" i="374"/>
  <c r="S30" i="374"/>
  <c r="S31" i="374"/>
  <c r="S32" i="374"/>
  <c r="AQ11" i="374"/>
  <c r="AQ35" i="374" s="1"/>
  <c r="K11" i="374"/>
  <c r="T35" i="374" l="1"/>
  <c r="AI35" i="374" s="1"/>
  <c r="S35" i="374"/>
  <c r="AP10" i="373" l="1"/>
  <c r="AP35" i="373" s="1"/>
  <c r="AG10" i="373"/>
  <c r="AG35" i="373" s="1"/>
  <c r="Q10" i="373"/>
  <c r="AR35" i="373"/>
  <c r="AQ34" i="373"/>
  <c r="AH34" i="373"/>
  <c r="V34" i="373"/>
  <c r="R34" i="373"/>
  <c r="J34" i="373"/>
  <c r="I34" i="373" s="1"/>
  <c r="G34" i="373"/>
  <c r="E34" i="373"/>
  <c r="AQ33" i="373"/>
  <c r="AH33" i="373"/>
  <c r="V33" i="373"/>
  <c r="R33" i="373"/>
  <c r="S33" i="373" s="1"/>
  <c r="J33" i="373"/>
  <c r="I33" i="373" s="1"/>
  <c r="G33" i="373"/>
  <c r="E33" i="373"/>
  <c r="AW32" i="373"/>
  <c r="AQ32" i="373"/>
  <c r="AH32" i="373"/>
  <c r="V32" i="373"/>
  <c r="R32" i="373"/>
  <c r="S32" i="373" s="1"/>
  <c r="K32" i="373"/>
  <c r="J32" i="373"/>
  <c r="I32" i="373" s="1"/>
  <c r="G32" i="373"/>
  <c r="E32" i="373"/>
  <c r="AQ31" i="373"/>
  <c r="AH31" i="373"/>
  <c r="V31" i="373"/>
  <c r="R31" i="373"/>
  <c r="S31" i="373" s="1"/>
  <c r="J31" i="373"/>
  <c r="I31" i="373" s="1"/>
  <c r="G31" i="373"/>
  <c r="E31" i="373"/>
  <c r="AQ30" i="373"/>
  <c r="AH30" i="373"/>
  <c r="V30" i="373"/>
  <c r="R30" i="373"/>
  <c r="S30" i="373" s="1"/>
  <c r="J30" i="373"/>
  <c r="I30" i="373" s="1"/>
  <c r="G30" i="373"/>
  <c r="E30" i="373"/>
  <c r="AQ29" i="373"/>
  <c r="AH29" i="373"/>
  <c r="V29" i="373"/>
  <c r="R29" i="373"/>
  <c r="S29" i="373" s="1"/>
  <c r="J29" i="373"/>
  <c r="I29" i="373" s="1"/>
  <c r="G29" i="373"/>
  <c r="E29" i="373"/>
  <c r="AQ28" i="373"/>
  <c r="AH28" i="373"/>
  <c r="V28" i="373"/>
  <c r="R28" i="373"/>
  <c r="S28" i="373" s="1"/>
  <c r="J28" i="373"/>
  <c r="I28" i="373" s="1"/>
  <c r="G28" i="373"/>
  <c r="E28" i="373"/>
  <c r="AQ27" i="373"/>
  <c r="AH27" i="373"/>
  <c r="V27" i="373"/>
  <c r="R27" i="373"/>
  <c r="S27" i="373" s="1"/>
  <c r="J27" i="373"/>
  <c r="I27" i="373" s="1"/>
  <c r="G27" i="373"/>
  <c r="E27" i="373"/>
  <c r="AQ26" i="373"/>
  <c r="AH26" i="373"/>
  <c r="V26" i="373"/>
  <c r="R26" i="373"/>
  <c r="S26" i="373" s="1"/>
  <c r="J26" i="373"/>
  <c r="I26" i="373" s="1"/>
  <c r="G26" i="373"/>
  <c r="E26" i="373"/>
  <c r="AQ25" i="373"/>
  <c r="AH25" i="373"/>
  <c r="V25" i="373"/>
  <c r="R25" i="373"/>
  <c r="S25" i="373" s="1"/>
  <c r="J25" i="373"/>
  <c r="I25" i="373" s="1"/>
  <c r="G25" i="373"/>
  <c r="E25" i="373"/>
  <c r="AQ24" i="373"/>
  <c r="AH24" i="373"/>
  <c r="V24" i="373"/>
  <c r="R24" i="373"/>
  <c r="S24" i="373" s="1"/>
  <c r="J24" i="373"/>
  <c r="I24" i="373" s="1"/>
  <c r="G24" i="373"/>
  <c r="E24" i="373"/>
  <c r="AQ23" i="373"/>
  <c r="AH23" i="373"/>
  <c r="V23" i="373"/>
  <c r="R23" i="373"/>
  <c r="S23" i="373" s="1"/>
  <c r="J23" i="373"/>
  <c r="I23" i="373" s="1"/>
  <c r="G23" i="373"/>
  <c r="E23" i="373"/>
  <c r="AQ22" i="373"/>
  <c r="AH22" i="373"/>
  <c r="V22" i="373"/>
  <c r="R22" i="373"/>
  <c r="S22" i="373" s="1"/>
  <c r="J22" i="373"/>
  <c r="I22" i="373" s="1"/>
  <c r="G22" i="373"/>
  <c r="E22" i="373"/>
  <c r="AQ21" i="373"/>
  <c r="AH21" i="373"/>
  <c r="V21" i="373"/>
  <c r="R21" i="373"/>
  <c r="S21" i="373" s="1"/>
  <c r="J21" i="373"/>
  <c r="I21" i="373" s="1"/>
  <c r="G21" i="373"/>
  <c r="E21" i="373"/>
  <c r="AQ20" i="373"/>
  <c r="AH20" i="373"/>
  <c r="V20" i="373"/>
  <c r="R20" i="373"/>
  <c r="S20" i="373" s="1"/>
  <c r="J20" i="373"/>
  <c r="I20" i="373" s="1"/>
  <c r="G20" i="373"/>
  <c r="E20" i="373"/>
  <c r="AQ19" i="373"/>
  <c r="AH19" i="373"/>
  <c r="V19" i="373"/>
  <c r="R19" i="373"/>
  <c r="S19" i="373" s="1"/>
  <c r="J19" i="373"/>
  <c r="I19" i="373" s="1"/>
  <c r="G19" i="373"/>
  <c r="E19" i="373"/>
  <c r="AQ18" i="373"/>
  <c r="AH18" i="373"/>
  <c r="V18" i="373"/>
  <c r="R18" i="373"/>
  <c r="S18" i="373" s="1"/>
  <c r="J18" i="373"/>
  <c r="I18" i="373" s="1"/>
  <c r="G18" i="373"/>
  <c r="E18" i="373"/>
  <c r="AQ17" i="373"/>
  <c r="AH17" i="373"/>
  <c r="V17" i="373"/>
  <c r="R17" i="373"/>
  <c r="S17" i="373" s="1"/>
  <c r="J17" i="373"/>
  <c r="I17" i="373" s="1"/>
  <c r="G17" i="373"/>
  <c r="E17" i="373"/>
  <c r="AH16" i="373"/>
  <c r="V16" i="373"/>
  <c r="R16" i="373"/>
  <c r="T16" i="373" s="1"/>
  <c r="J16" i="373"/>
  <c r="K16" i="373" s="1"/>
  <c r="G16" i="373"/>
  <c r="E16" i="373"/>
  <c r="AQ15" i="373"/>
  <c r="AH15" i="373"/>
  <c r="V15" i="373"/>
  <c r="R15" i="373"/>
  <c r="T15" i="373" s="1"/>
  <c r="J15" i="373"/>
  <c r="I15" i="373" s="1"/>
  <c r="G15" i="373"/>
  <c r="E15" i="373"/>
  <c r="AQ14" i="373"/>
  <c r="AH14" i="373"/>
  <c r="V14" i="373"/>
  <c r="R14" i="373"/>
  <c r="J14" i="373"/>
  <c r="I14" i="373" s="1"/>
  <c r="G14" i="373"/>
  <c r="E14" i="373"/>
  <c r="AQ13" i="373"/>
  <c r="AH13" i="373"/>
  <c r="V13" i="373"/>
  <c r="R13" i="373"/>
  <c r="S13" i="373" s="1"/>
  <c r="J13" i="373"/>
  <c r="K13" i="373" s="1"/>
  <c r="G13" i="373"/>
  <c r="E13" i="373"/>
  <c r="AQ12" i="373"/>
  <c r="AH12" i="373"/>
  <c r="V12" i="373"/>
  <c r="R12" i="373"/>
  <c r="T12" i="373" s="1"/>
  <c r="J12" i="373"/>
  <c r="I12" i="373" s="1"/>
  <c r="G12" i="373"/>
  <c r="E12" i="373"/>
  <c r="V11" i="373"/>
  <c r="J11" i="373"/>
  <c r="I11" i="373" s="1"/>
  <c r="G11" i="373"/>
  <c r="E11" i="373"/>
  <c r="R11" i="373"/>
  <c r="K17" i="373" l="1"/>
  <c r="K18" i="373"/>
  <c r="K19" i="373"/>
  <c r="K20" i="373"/>
  <c r="K21" i="373"/>
  <c r="K22" i="373"/>
  <c r="K23" i="373"/>
  <c r="K24" i="373"/>
  <c r="K25" i="373"/>
  <c r="K26" i="373"/>
  <c r="K27" i="373"/>
  <c r="K28" i="373"/>
  <c r="K29" i="373"/>
  <c r="K30" i="373"/>
  <c r="K31" i="373"/>
  <c r="S34" i="373"/>
  <c r="T34" i="373"/>
  <c r="AI34" i="373" s="1"/>
  <c r="T33" i="373"/>
  <c r="AI33" i="373" s="1"/>
  <c r="T30" i="373"/>
  <c r="T26" i="373"/>
  <c r="AI26" i="373" s="1"/>
  <c r="T22" i="373"/>
  <c r="AI22" i="373" s="1"/>
  <c r="T18" i="373"/>
  <c r="AI18" i="373" s="1"/>
  <c r="AI15" i="373"/>
  <c r="S14" i="373"/>
  <c r="T14" i="373"/>
  <c r="AI14" i="373" s="1"/>
  <c r="AI12" i="373"/>
  <c r="T13" i="373"/>
  <c r="AI13" i="373" s="1"/>
  <c r="AI16" i="373"/>
  <c r="S15" i="373"/>
  <c r="T31" i="373"/>
  <c r="AI31" i="373" s="1"/>
  <c r="S16" i="373"/>
  <c r="T20" i="373"/>
  <c r="AI20" i="373" s="1"/>
  <c r="T24" i="373"/>
  <c r="AI24" i="373" s="1"/>
  <c r="AI30" i="373"/>
  <c r="T17" i="373"/>
  <c r="AI17" i="373" s="1"/>
  <c r="T21" i="373"/>
  <c r="AI21" i="373" s="1"/>
  <c r="T25" i="373"/>
  <c r="AI25" i="373" s="1"/>
  <c r="T29" i="373"/>
  <c r="AI29" i="373" s="1"/>
  <c r="T27" i="373"/>
  <c r="AI27" i="373" s="1"/>
  <c r="T19" i="373"/>
  <c r="AI19" i="373" s="1"/>
  <c r="T23" i="373"/>
  <c r="AI23" i="373" s="1"/>
  <c r="T28" i="373"/>
  <c r="AI28" i="373" s="1"/>
  <c r="T32" i="373"/>
  <c r="AI32" i="373" s="1"/>
  <c r="S12" i="373"/>
  <c r="S11" i="373"/>
  <c r="T11" i="373"/>
  <c r="R35" i="373"/>
  <c r="AQ11" i="373"/>
  <c r="AQ35" i="373" s="1"/>
  <c r="AG8" i="373"/>
  <c r="K11" i="373"/>
  <c r="K12" i="373"/>
  <c r="K14" i="373"/>
  <c r="K15" i="373"/>
  <c r="K33" i="373"/>
  <c r="K34" i="373"/>
  <c r="AH11" i="373"/>
  <c r="I13" i="373"/>
  <c r="I16" i="373"/>
  <c r="T35" i="373" l="1"/>
  <c r="S35" i="373"/>
  <c r="AI11" i="373"/>
  <c r="AH35" i="373"/>
  <c r="AP10" i="372"/>
  <c r="AI35" i="373" l="1"/>
  <c r="AG10" i="372"/>
  <c r="Q10" i="372"/>
  <c r="R11" i="372" s="1"/>
  <c r="AR35" i="372"/>
  <c r="AQ34" i="372"/>
  <c r="AH34" i="372"/>
  <c r="V34" i="372"/>
  <c r="R34" i="372"/>
  <c r="J34" i="372"/>
  <c r="I34" i="372" s="1"/>
  <c r="G34" i="372"/>
  <c r="E34" i="372"/>
  <c r="AQ33" i="372"/>
  <c r="AH33" i="372"/>
  <c r="V33" i="372"/>
  <c r="R33" i="372"/>
  <c r="T33" i="372" s="1"/>
  <c r="J33" i="372"/>
  <c r="I33" i="372" s="1"/>
  <c r="G33" i="372"/>
  <c r="E33" i="372"/>
  <c r="AW32" i="372"/>
  <c r="AQ32" i="372"/>
  <c r="AH32" i="372"/>
  <c r="V32" i="372"/>
  <c r="R32" i="372"/>
  <c r="K32" i="372"/>
  <c r="J32" i="372"/>
  <c r="I32" i="372" s="1"/>
  <c r="G32" i="372"/>
  <c r="E32" i="372"/>
  <c r="AQ31" i="372"/>
  <c r="AH31" i="372"/>
  <c r="V31" i="372"/>
  <c r="R31" i="372"/>
  <c r="K31" i="372"/>
  <c r="J31" i="372"/>
  <c r="I31" i="372" s="1"/>
  <c r="G31" i="372"/>
  <c r="E31" i="372"/>
  <c r="AQ30" i="372"/>
  <c r="AH30" i="372"/>
  <c r="V30" i="372"/>
  <c r="T30" i="372"/>
  <c r="R30" i="372"/>
  <c r="K30" i="372"/>
  <c r="J30" i="372"/>
  <c r="I30" i="372" s="1"/>
  <c r="G30" i="372"/>
  <c r="E30" i="372"/>
  <c r="AQ29" i="372"/>
  <c r="AH29" i="372"/>
  <c r="V29" i="372"/>
  <c r="R29" i="372"/>
  <c r="J29" i="372"/>
  <c r="I29" i="372" s="1"/>
  <c r="G29" i="372"/>
  <c r="E29" i="372"/>
  <c r="AQ28" i="372"/>
  <c r="AH28" i="372"/>
  <c r="V28" i="372"/>
  <c r="R28" i="372"/>
  <c r="J28" i="372"/>
  <c r="I28" i="372" s="1"/>
  <c r="G28" i="372"/>
  <c r="E28" i="372"/>
  <c r="AQ27" i="372"/>
  <c r="AH27" i="372"/>
  <c r="V27" i="372"/>
  <c r="R27" i="372"/>
  <c r="J27" i="372"/>
  <c r="I27" i="372" s="1"/>
  <c r="G27" i="372"/>
  <c r="E27" i="372"/>
  <c r="AQ26" i="372"/>
  <c r="AH26" i="372"/>
  <c r="V26" i="372"/>
  <c r="R26" i="372"/>
  <c r="J26" i="372"/>
  <c r="I26" i="372" s="1"/>
  <c r="G26" i="372"/>
  <c r="E26" i="372"/>
  <c r="AQ25" i="372"/>
  <c r="AH25" i="372"/>
  <c r="V25" i="372"/>
  <c r="R25" i="372"/>
  <c r="J25" i="372"/>
  <c r="I25" i="372" s="1"/>
  <c r="G25" i="372"/>
  <c r="E25" i="372"/>
  <c r="AQ24" i="372"/>
  <c r="AH24" i="372"/>
  <c r="V24" i="372"/>
  <c r="R24" i="372"/>
  <c r="J24" i="372"/>
  <c r="I24" i="372" s="1"/>
  <c r="G24" i="372"/>
  <c r="E24" i="372"/>
  <c r="AQ23" i="372"/>
  <c r="AH23" i="372"/>
  <c r="V23" i="372"/>
  <c r="R23" i="372"/>
  <c r="J23" i="372"/>
  <c r="I23" i="372" s="1"/>
  <c r="G23" i="372"/>
  <c r="E23" i="372"/>
  <c r="AQ22" i="372"/>
  <c r="AH22" i="372"/>
  <c r="V22" i="372"/>
  <c r="R22" i="372"/>
  <c r="J22" i="372"/>
  <c r="I22" i="372" s="1"/>
  <c r="G22" i="372"/>
  <c r="E22" i="372"/>
  <c r="AQ21" i="372"/>
  <c r="AH21" i="372"/>
  <c r="V21" i="372"/>
  <c r="R21" i="372"/>
  <c r="J21" i="372"/>
  <c r="I21" i="372" s="1"/>
  <c r="G21" i="372"/>
  <c r="E21" i="372"/>
  <c r="AQ20" i="372"/>
  <c r="AH20" i="372"/>
  <c r="V20" i="372"/>
  <c r="R20" i="372"/>
  <c r="J20" i="372"/>
  <c r="I20" i="372" s="1"/>
  <c r="G20" i="372"/>
  <c r="E20" i="372"/>
  <c r="AQ19" i="372"/>
  <c r="AH19" i="372"/>
  <c r="V19" i="372"/>
  <c r="R19" i="372"/>
  <c r="J19" i="372"/>
  <c r="I19" i="372" s="1"/>
  <c r="G19" i="372"/>
  <c r="E19" i="372"/>
  <c r="AQ18" i="372"/>
  <c r="AH18" i="372"/>
  <c r="V18" i="372"/>
  <c r="R18" i="372"/>
  <c r="J18" i="372"/>
  <c r="I18" i="372" s="1"/>
  <c r="G18" i="372"/>
  <c r="E18" i="372"/>
  <c r="AQ17" i="372"/>
  <c r="AH17" i="372"/>
  <c r="V17" i="372"/>
  <c r="R17" i="372"/>
  <c r="J17" i="372"/>
  <c r="I17" i="372" s="1"/>
  <c r="G17" i="372"/>
  <c r="E17" i="372"/>
  <c r="AH16" i="372"/>
  <c r="V16" i="372"/>
  <c r="R16" i="372"/>
  <c r="J16" i="372"/>
  <c r="I16" i="372" s="1"/>
  <c r="G16" i="372"/>
  <c r="E16" i="372"/>
  <c r="AQ15" i="372"/>
  <c r="AH15" i="372"/>
  <c r="V15" i="372"/>
  <c r="R15" i="372"/>
  <c r="J15" i="372"/>
  <c r="I15" i="372" s="1"/>
  <c r="G15" i="372"/>
  <c r="E15" i="372"/>
  <c r="AQ14" i="372"/>
  <c r="AH14" i="372"/>
  <c r="V14" i="372"/>
  <c r="R14" i="372"/>
  <c r="J14" i="372"/>
  <c r="I14" i="372" s="1"/>
  <c r="G14" i="372"/>
  <c r="E14" i="372"/>
  <c r="AQ13" i="372"/>
  <c r="AH13" i="372"/>
  <c r="V13" i="372"/>
  <c r="R13" i="372"/>
  <c r="T13" i="372" s="1"/>
  <c r="J13" i="372"/>
  <c r="K13" i="372" s="1"/>
  <c r="G13" i="372"/>
  <c r="E13" i="372"/>
  <c r="AQ12" i="372"/>
  <c r="AH12" i="372"/>
  <c r="V12" i="372"/>
  <c r="R12" i="372"/>
  <c r="J12" i="372"/>
  <c r="I12" i="372" s="1"/>
  <c r="G12" i="372"/>
  <c r="E12" i="372"/>
  <c r="V11" i="372"/>
  <c r="J11" i="372"/>
  <c r="K11" i="372" s="1"/>
  <c r="G11" i="372"/>
  <c r="E11" i="372"/>
  <c r="AQ11" i="372"/>
  <c r="AH11" i="372"/>
  <c r="K17" i="372" l="1"/>
  <c r="K18" i="372"/>
  <c r="K19" i="372"/>
  <c r="K20" i="372"/>
  <c r="K21" i="372"/>
  <c r="K22" i="372"/>
  <c r="K23" i="372"/>
  <c r="K24" i="372"/>
  <c r="K25" i="372"/>
  <c r="K26" i="372"/>
  <c r="K27" i="372"/>
  <c r="K28" i="372"/>
  <c r="K29" i="372"/>
  <c r="T34" i="372"/>
  <c r="AI34" i="372" s="1"/>
  <c r="S34" i="372"/>
  <c r="S33" i="372"/>
  <c r="S32" i="372"/>
  <c r="S31" i="372"/>
  <c r="T31" i="372"/>
  <c r="AI31" i="372" s="1"/>
  <c r="S30" i="372"/>
  <c r="S29" i="372"/>
  <c r="S28" i="372"/>
  <c r="S27" i="372"/>
  <c r="S26" i="372"/>
  <c r="T26" i="372"/>
  <c r="S25" i="372"/>
  <c r="S24" i="372"/>
  <c r="S23" i="372"/>
  <c r="S22" i="372"/>
  <c r="T22" i="372"/>
  <c r="AI22" i="372" s="1"/>
  <c r="S21" i="372"/>
  <c r="S20" i="372"/>
  <c r="S19" i="372"/>
  <c r="S18" i="372"/>
  <c r="T18" i="372"/>
  <c r="AI18" i="372" s="1"/>
  <c r="S17" i="372"/>
  <c r="T16" i="372"/>
  <c r="AI16" i="372" s="1"/>
  <c r="T15" i="372"/>
  <c r="AI15" i="372" s="1"/>
  <c r="T14" i="372"/>
  <c r="AI14" i="372" s="1"/>
  <c r="S14" i="372"/>
  <c r="S13" i="372"/>
  <c r="T12" i="372"/>
  <c r="AI12" i="372" s="1"/>
  <c r="AQ35" i="372"/>
  <c r="AI13" i="372"/>
  <c r="AI33" i="372"/>
  <c r="S15" i="372"/>
  <c r="T23" i="372"/>
  <c r="AI23" i="372" s="1"/>
  <c r="S16" i="372"/>
  <c r="T20" i="372"/>
  <c r="T17" i="372"/>
  <c r="AI17" i="372" s="1"/>
  <c r="T21" i="372"/>
  <c r="AI21" i="372" s="1"/>
  <c r="T25" i="372"/>
  <c r="AI25" i="372" s="1"/>
  <c r="T29" i="372"/>
  <c r="AI29" i="372" s="1"/>
  <c r="T27" i="372"/>
  <c r="AI27" i="372" s="1"/>
  <c r="AI20" i="372"/>
  <c r="T19" i="372"/>
  <c r="AI19" i="372" s="1"/>
  <c r="T24" i="372"/>
  <c r="AI24" i="372" s="1"/>
  <c r="AI26" i="372"/>
  <c r="T28" i="372"/>
  <c r="AI28" i="372" s="1"/>
  <c r="AI30" i="372"/>
  <c r="T32" i="372"/>
  <c r="AI32" i="372" s="1"/>
  <c r="S12" i="372"/>
  <c r="T11" i="372"/>
  <c r="S11" i="372"/>
  <c r="R35" i="372"/>
  <c r="AH35" i="372"/>
  <c r="AG35" i="372"/>
  <c r="AG8" i="372"/>
  <c r="K12" i="372"/>
  <c r="K14" i="372"/>
  <c r="K15" i="372"/>
  <c r="K16" i="372"/>
  <c r="K33" i="372"/>
  <c r="K34" i="372"/>
  <c r="I11" i="372"/>
  <c r="I13" i="372"/>
  <c r="AP35" i="372"/>
  <c r="S35" i="372" l="1"/>
  <c r="T35" i="372"/>
  <c r="AI35" i="372" s="1"/>
  <c r="AI11" i="372"/>
  <c r="AP10" i="371" l="1"/>
  <c r="AG10" i="371"/>
  <c r="AG8" i="371" s="1"/>
  <c r="Q10" i="371"/>
  <c r="R11" i="371" s="1"/>
  <c r="AR35" i="371"/>
  <c r="AQ34" i="371"/>
  <c r="AH34" i="371"/>
  <c r="V34" i="371"/>
  <c r="R34" i="371"/>
  <c r="J34" i="371"/>
  <c r="I34" i="371" s="1"/>
  <c r="G34" i="371"/>
  <c r="E34" i="371"/>
  <c r="AQ33" i="371"/>
  <c r="AH33" i="371"/>
  <c r="V33" i="371"/>
  <c r="R33" i="371"/>
  <c r="T33" i="371" s="1"/>
  <c r="J33" i="371"/>
  <c r="I33" i="371" s="1"/>
  <c r="G33" i="371"/>
  <c r="E33" i="371"/>
  <c r="AW32" i="371"/>
  <c r="AQ32" i="371"/>
  <c r="AH32" i="371"/>
  <c r="V32" i="371"/>
  <c r="R32" i="371"/>
  <c r="J32" i="371"/>
  <c r="K32" i="371" s="1"/>
  <c r="G32" i="371"/>
  <c r="E32" i="371"/>
  <c r="AQ31" i="371"/>
  <c r="AH31" i="371"/>
  <c r="V31" i="371"/>
  <c r="R31" i="371"/>
  <c r="J31" i="371"/>
  <c r="K31" i="371" s="1"/>
  <c r="G31" i="371"/>
  <c r="E31" i="371"/>
  <c r="AQ30" i="371"/>
  <c r="AH30" i="371"/>
  <c r="V30" i="371"/>
  <c r="R30" i="371"/>
  <c r="J30" i="371"/>
  <c r="K30" i="371" s="1"/>
  <c r="G30" i="371"/>
  <c r="E30" i="371"/>
  <c r="AQ29" i="371"/>
  <c r="AH29" i="371"/>
  <c r="V29" i="371"/>
  <c r="R29" i="371"/>
  <c r="J29" i="371"/>
  <c r="I29" i="371" s="1"/>
  <c r="G29" i="371"/>
  <c r="E29" i="371"/>
  <c r="AQ28" i="371"/>
  <c r="AH28" i="371"/>
  <c r="V28" i="371"/>
  <c r="R28" i="371"/>
  <c r="T28" i="371" s="1"/>
  <c r="J28" i="371"/>
  <c r="K28" i="371" s="1"/>
  <c r="G28" i="371"/>
  <c r="E28" i="371"/>
  <c r="AQ27" i="371"/>
  <c r="AH27" i="371"/>
  <c r="V27" i="371"/>
  <c r="R27" i="371"/>
  <c r="T27" i="371" s="1"/>
  <c r="J27" i="371"/>
  <c r="K27" i="371" s="1"/>
  <c r="G27" i="371"/>
  <c r="E27" i="371"/>
  <c r="AQ26" i="371"/>
  <c r="AH26" i="371"/>
  <c r="V26" i="371"/>
  <c r="R26" i="371"/>
  <c r="T26" i="371" s="1"/>
  <c r="J26" i="371"/>
  <c r="K26" i="371" s="1"/>
  <c r="G26" i="371"/>
  <c r="E26" i="371"/>
  <c r="AQ25" i="371"/>
  <c r="AH25" i="371"/>
  <c r="V25" i="371"/>
  <c r="R25" i="371"/>
  <c r="T25" i="371" s="1"/>
  <c r="J25" i="371"/>
  <c r="I25" i="371" s="1"/>
  <c r="G25" i="371"/>
  <c r="E25" i="371"/>
  <c r="AQ24" i="371"/>
  <c r="AH24" i="371"/>
  <c r="V24" i="371"/>
  <c r="R24" i="371"/>
  <c r="T24" i="371" s="1"/>
  <c r="J24" i="371"/>
  <c r="K24" i="371" s="1"/>
  <c r="G24" i="371"/>
  <c r="E24" i="371"/>
  <c r="AQ23" i="371"/>
  <c r="AH23" i="371"/>
  <c r="V23" i="371"/>
  <c r="R23" i="371"/>
  <c r="T23" i="371" s="1"/>
  <c r="J23" i="371"/>
  <c r="K23" i="371" s="1"/>
  <c r="G23" i="371"/>
  <c r="E23" i="371"/>
  <c r="AQ22" i="371"/>
  <c r="AH22" i="371"/>
  <c r="V22" i="371"/>
  <c r="R22" i="371"/>
  <c r="T22" i="371" s="1"/>
  <c r="J22" i="371"/>
  <c r="K22" i="371" s="1"/>
  <c r="G22" i="371"/>
  <c r="E22" i="371"/>
  <c r="AQ21" i="371"/>
  <c r="AH21" i="371"/>
  <c r="V21" i="371"/>
  <c r="R21" i="371"/>
  <c r="T21" i="371" s="1"/>
  <c r="J21" i="371"/>
  <c r="I21" i="371" s="1"/>
  <c r="G21" i="371"/>
  <c r="E21" i="371"/>
  <c r="AQ20" i="371"/>
  <c r="AH20" i="371"/>
  <c r="V20" i="371"/>
  <c r="R20" i="371"/>
  <c r="T20" i="371" s="1"/>
  <c r="J20" i="371"/>
  <c r="K20" i="371" s="1"/>
  <c r="G20" i="371"/>
  <c r="E20" i="371"/>
  <c r="AQ19" i="371"/>
  <c r="AH19" i="371"/>
  <c r="V19" i="371"/>
  <c r="R19" i="371"/>
  <c r="T19" i="371" s="1"/>
  <c r="J19" i="371"/>
  <c r="I19" i="371" s="1"/>
  <c r="G19" i="371"/>
  <c r="E19" i="371"/>
  <c r="AQ18" i="371"/>
  <c r="AH18" i="371"/>
  <c r="V18" i="371"/>
  <c r="R18" i="371"/>
  <c r="T18" i="371" s="1"/>
  <c r="J18" i="371"/>
  <c r="I18" i="371" s="1"/>
  <c r="G18" i="371"/>
  <c r="E18" i="371"/>
  <c r="AQ17" i="371"/>
  <c r="AH17" i="371"/>
  <c r="V17" i="371"/>
  <c r="R17" i="371"/>
  <c r="T17" i="371" s="1"/>
  <c r="J17" i="371"/>
  <c r="I17" i="371" s="1"/>
  <c r="G17" i="371"/>
  <c r="E17" i="371"/>
  <c r="AH16" i="371"/>
  <c r="V16" i="371"/>
  <c r="R16" i="371"/>
  <c r="S16" i="371" s="1"/>
  <c r="J16" i="371"/>
  <c r="I16" i="371" s="1"/>
  <c r="G16" i="371"/>
  <c r="E16" i="371"/>
  <c r="AQ15" i="371"/>
  <c r="AH15" i="371"/>
  <c r="V15" i="371"/>
  <c r="R15" i="371"/>
  <c r="S15" i="371" s="1"/>
  <c r="J15" i="371"/>
  <c r="I15" i="371" s="1"/>
  <c r="G15" i="371"/>
  <c r="E15" i="371"/>
  <c r="AQ14" i="371"/>
  <c r="AH14" i="371"/>
  <c r="V14" i="371"/>
  <c r="R14" i="371"/>
  <c r="S14" i="371" s="1"/>
  <c r="J14" i="371"/>
  <c r="I14" i="371" s="1"/>
  <c r="G14" i="371"/>
  <c r="E14" i="371"/>
  <c r="AQ13" i="371"/>
  <c r="AH13" i="371"/>
  <c r="V13" i="371"/>
  <c r="R13" i="371"/>
  <c r="S13" i="371" s="1"/>
  <c r="J13" i="371"/>
  <c r="I13" i="371" s="1"/>
  <c r="G13" i="371"/>
  <c r="E13" i="371"/>
  <c r="AQ12" i="371"/>
  <c r="AH12" i="371"/>
  <c r="V12" i="371"/>
  <c r="R12" i="371"/>
  <c r="S12" i="371" s="1"/>
  <c r="J12" i="371"/>
  <c r="I12" i="371" s="1"/>
  <c r="G12" i="371"/>
  <c r="E12" i="371"/>
  <c r="V11" i="371"/>
  <c r="J11" i="371"/>
  <c r="I11" i="371" s="1"/>
  <c r="G11" i="371"/>
  <c r="E11" i="371"/>
  <c r="AP35" i="371"/>
  <c r="AG35" i="371"/>
  <c r="I20" i="371" l="1"/>
  <c r="I22" i="371"/>
  <c r="I24" i="371"/>
  <c r="I26" i="371"/>
  <c r="I28" i="371"/>
  <c r="I30" i="371"/>
  <c r="I32" i="371"/>
  <c r="K34" i="371"/>
  <c r="S34" i="371"/>
  <c r="S33" i="371"/>
  <c r="T32" i="371"/>
  <c r="AI32" i="371" s="1"/>
  <c r="T31" i="371"/>
  <c r="AI31" i="371" s="1"/>
  <c r="T29" i="371"/>
  <c r="AI29" i="371" s="1"/>
  <c r="T30" i="371"/>
  <c r="AI30" i="371" s="1"/>
  <c r="K21" i="371"/>
  <c r="I23" i="371"/>
  <c r="K25" i="371"/>
  <c r="I27" i="371"/>
  <c r="K29" i="371"/>
  <c r="I31" i="371"/>
  <c r="K33" i="371"/>
  <c r="K17" i="371"/>
  <c r="K18" i="371"/>
  <c r="K19" i="371"/>
  <c r="AI28" i="371"/>
  <c r="AI25" i="371"/>
  <c r="AI24" i="371"/>
  <c r="AI21" i="371"/>
  <c r="AI20" i="371"/>
  <c r="T13" i="371"/>
  <c r="AI13" i="371" s="1"/>
  <c r="T14" i="371"/>
  <c r="AI14" i="371" s="1"/>
  <c r="T15" i="371"/>
  <c r="AI15" i="371" s="1"/>
  <c r="T16" i="371"/>
  <c r="AI16" i="371" s="1"/>
  <c r="T34" i="371"/>
  <c r="AI34" i="371" s="1"/>
  <c r="AI33" i="371"/>
  <c r="T12" i="371"/>
  <c r="AI12" i="371" s="1"/>
  <c r="AI22" i="371"/>
  <c r="AI26" i="371"/>
  <c r="T11" i="371"/>
  <c r="S11" i="371"/>
  <c r="R35" i="371"/>
  <c r="AI17" i="371"/>
  <c r="AI18" i="371"/>
  <c r="AI19" i="371"/>
  <c r="AI23" i="371"/>
  <c r="AI27" i="371"/>
  <c r="AQ11" i="371"/>
  <c r="AQ35" i="371" s="1"/>
  <c r="AH11" i="371"/>
  <c r="S17" i="371"/>
  <c r="S18" i="371"/>
  <c r="S19" i="371"/>
  <c r="S20" i="371"/>
  <c r="S21" i="371"/>
  <c r="S22" i="371"/>
  <c r="S23" i="371"/>
  <c r="S24" i="371"/>
  <c r="S25" i="371"/>
  <c r="S26" i="371"/>
  <c r="S27" i="371"/>
  <c r="S28" i="371"/>
  <c r="S29" i="371"/>
  <c r="S30" i="371"/>
  <c r="S31" i="371"/>
  <c r="S32" i="371"/>
  <c r="K11" i="371"/>
  <c r="K12" i="371"/>
  <c r="K13" i="371"/>
  <c r="K14" i="371"/>
  <c r="K15" i="371"/>
  <c r="K16" i="371"/>
  <c r="T35" i="371" l="1"/>
  <c r="AH35" i="371"/>
  <c r="AI11" i="371"/>
  <c r="S35" i="371"/>
  <c r="AI35" i="371" l="1"/>
  <c r="AP10" i="370"/>
  <c r="AG10" i="370"/>
  <c r="Q10" i="370"/>
  <c r="AR35" i="370"/>
  <c r="AQ34" i="370"/>
  <c r="AH34" i="370"/>
  <c r="V34" i="370"/>
  <c r="R34" i="370"/>
  <c r="S34" i="370" s="1"/>
  <c r="J34" i="370"/>
  <c r="I34" i="370" s="1"/>
  <c r="G34" i="370"/>
  <c r="E34" i="370"/>
  <c r="AQ33" i="370"/>
  <c r="AH33" i="370"/>
  <c r="V33" i="370"/>
  <c r="R33" i="370"/>
  <c r="T33" i="370" s="1"/>
  <c r="J33" i="370"/>
  <c r="I33" i="370" s="1"/>
  <c r="G33" i="370"/>
  <c r="E33" i="370"/>
  <c r="AW32" i="370"/>
  <c r="AQ32" i="370"/>
  <c r="AH32" i="370"/>
  <c r="V32" i="370"/>
  <c r="R32" i="370"/>
  <c r="T32" i="370" s="1"/>
  <c r="K32" i="370"/>
  <c r="J32" i="370"/>
  <c r="I32" i="370" s="1"/>
  <c r="G32" i="370"/>
  <c r="E32" i="370"/>
  <c r="AQ31" i="370"/>
  <c r="AH31" i="370"/>
  <c r="V31" i="370"/>
  <c r="R31" i="370"/>
  <c r="T31" i="370" s="1"/>
  <c r="K31" i="370"/>
  <c r="J31" i="370"/>
  <c r="I31" i="370" s="1"/>
  <c r="G31" i="370"/>
  <c r="E31" i="370"/>
  <c r="AQ30" i="370"/>
  <c r="AH30" i="370"/>
  <c r="V30" i="370"/>
  <c r="R30" i="370"/>
  <c r="T30" i="370" s="1"/>
  <c r="J30" i="370"/>
  <c r="I30" i="370" s="1"/>
  <c r="G30" i="370"/>
  <c r="E30" i="370"/>
  <c r="AQ29" i="370"/>
  <c r="AH29" i="370"/>
  <c r="V29" i="370"/>
  <c r="R29" i="370"/>
  <c r="T29" i="370" s="1"/>
  <c r="J29" i="370"/>
  <c r="I29" i="370" s="1"/>
  <c r="G29" i="370"/>
  <c r="E29" i="370"/>
  <c r="AQ28" i="370"/>
  <c r="AH28" i="370"/>
  <c r="V28" i="370"/>
  <c r="R28" i="370"/>
  <c r="S28" i="370" s="1"/>
  <c r="J28" i="370"/>
  <c r="I28" i="370" s="1"/>
  <c r="G28" i="370"/>
  <c r="E28" i="370"/>
  <c r="AQ27" i="370"/>
  <c r="AH27" i="370"/>
  <c r="V27" i="370"/>
  <c r="R27" i="370"/>
  <c r="T27" i="370" s="1"/>
  <c r="J27" i="370"/>
  <c r="K27" i="370" s="1"/>
  <c r="G27" i="370"/>
  <c r="E27" i="370"/>
  <c r="AQ26" i="370"/>
  <c r="AH26" i="370"/>
  <c r="V26" i="370"/>
  <c r="R26" i="370"/>
  <c r="T26" i="370" s="1"/>
  <c r="J26" i="370"/>
  <c r="K26" i="370" s="1"/>
  <c r="G26" i="370"/>
  <c r="E26" i="370"/>
  <c r="AQ25" i="370"/>
  <c r="AH25" i="370"/>
  <c r="V25" i="370"/>
  <c r="R25" i="370"/>
  <c r="T25" i="370" s="1"/>
  <c r="J25" i="370"/>
  <c r="I25" i="370" s="1"/>
  <c r="G25" i="370"/>
  <c r="E25" i="370"/>
  <c r="AQ24" i="370"/>
  <c r="AH24" i="370"/>
  <c r="V24" i="370"/>
  <c r="R24" i="370"/>
  <c r="S24" i="370" s="1"/>
  <c r="J24" i="370"/>
  <c r="K24" i="370" s="1"/>
  <c r="G24" i="370"/>
  <c r="E24" i="370"/>
  <c r="AQ23" i="370"/>
  <c r="AH23" i="370"/>
  <c r="V23" i="370"/>
  <c r="R23" i="370"/>
  <c r="S23" i="370" s="1"/>
  <c r="J23" i="370"/>
  <c r="I23" i="370" s="1"/>
  <c r="G23" i="370"/>
  <c r="E23" i="370"/>
  <c r="AQ22" i="370"/>
  <c r="AH22" i="370"/>
  <c r="V22" i="370"/>
  <c r="R22" i="370"/>
  <c r="T22" i="370" s="1"/>
  <c r="J22" i="370"/>
  <c r="K22" i="370" s="1"/>
  <c r="G22" i="370"/>
  <c r="E22" i="370"/>
  <c r="AQ21" i="370"/>
  <c r="AH21" i="370"/>
  <c r="V21" i="370"/>
  <c r="R21" i="370"/>
  <c r="T21" i="370" s="1"/>
  <c r="J21" i="370"/>
  <c r="I21" i="370" s="1"/>
  <c r="G21" i="370"/>
  <c r="E21" i="370"/>
  <c r="AQ20" i="370"/>
  <c r="AH20" i="370"/>
  <c r="V20" i="370"/>
  <c r="R20" i="370"/>
  <c r="S20" i="370" s="1"/>
  <c r="J20" i="370"/>
  <c r="K20" i="370" s="1"/>
  <c r="G20" i="370"/>
  <c r="E20" i="370"/>
  <c r="AQ19" i="370"/>
  <c r="AH19" i="370"/>
  <c r="V19" i="370"/>
  <c r="R19" i="370"/>
  <c r="T19" i="370" s="1"/>
  <c r="J19" i="370"/>
  <c r="I19" i="370" s="1"/>
  <c r="G19" i="370"/>
  <c r="E19" i="370"/>
  <c r="AQ18" i="370"/>
  <c r="AH18" i="370"/>
  <c r="V18" i="370"/>
  <c r="R18" i="370"/>
  <c r="T18" i="370" s="1"/>
  <c r="J18" i="370"/>
  <c r="K18" i="370" s="1"/>
  <c r="G18" i="370"/>
  <c r="E18" i="370"/>
  <c r="AQ17" i="370"/>
  <c r="AH17" i="370"/>
  <c r="V17" i="370"/>
  <c r="R17" i="370"/>
  <c r="T17" i="370" s="1"/>
  <c r="J17" i="370"/>
  <c r="I17" i="370" s="1"/>
  <c r="G17" i="370"/>
  <c r="E17" i="370"/>
  <c r="AH16" i="370"/>
  <c r="V16" i="370"/>
  <c r="R16" i="370"/>
  <c r="T16" i="370" s="1"/>
  <c r="J16" i="370"/>
  <c r="K16" i="370" s="1"/>
  <c r="G16" i="370"/>
  <c r="E16" i="370"/>
  <c r="AQ15" i="370"/>
  <c r="AH15" i="370"/>
  <c r="V15" i="370"/>
  <c r="R15" i="370"/>
  <c r="T15" i="370" s="1"/>
  <c r="J15" i="370"/>
  <c r="K15" i="370" s="1"/>
  <c r="G15" i="370"/>
  <c r="E15" i="370"/>
  <c r="AQ14" i="370"/>
  <c r="AH14" i="370"/>
  <c r="V14" i="370"/>
  <c r="R14" i="370"/>
  <c r="T14" i="370" s="1"/>
  <c r="J14" i="370"/>
  <c r="K14" i="370" s="1"/>
  <c r="G14" i="370"/>
  <c r="E14" i="370"/>
  <c r="AQ13" i="370"/>
  <c r="AH13" i="370"/>
  <c r="V13" i="370"/>
  <c r="R13" i="370"/>
  <c r="T13" i="370" s="1"/>
  <c r="J13" i="370"/>
  <c r="K13" i="370" s="1"/>
  <c r="G13" i="370"/>
  <c r="E13" i="370"/>
  <c r="AQ12" i="370"/>
  <c r="AH12" i="370"/>
  <c r="V12" i="370"/>
  <c r="R12" i="370"/>
  <c r="T12" i="370" s="1"/>
  <c r="J12" i="370"/>
  <c r="K12" i="370" s="1"/>
  <c r="G12" i="370"/>
  <c r="E12" i="370"/>
  <c r="V11" i="370"/>
  <c r="J11" i="370"/>
  <c r="K11" i="370" s="1"/>
  <c r="G11" i="370"/>
  <c r="E11" i="370"/>
  <c r="AQ11" i="370"/>
  <c r="AG35" i="370"/>
  <c r="R11" i="370"/>
  <c r="K30" i="370" l="1"/>
  <c r="I11" i="370"/>
  <c r="I12" i="370"/>
  <c r="I13" i="370"/>
  <c r="I14" i="370"/>
  <c r="I15" i="370"/>
  <c r="I16" i="370"/>
  <c r="K29" i="370"/>
  <c r="K33" i="370"/>
  <c r="K34" i="370"/>
  <c r="T34" i="370"/>
  <c r="AI34" i="370" s="1"/>
  <c r="T28" i="370"/>
  <c r="AI28" i="370" s="1"/>
  <c r="AI27" i="370"/>
  <c r="S25" i="370"/>
  <c r="T24" i="370"/>
  <c r="AI24" i="370" s="1"/>
  <c r="AI21" i="370"/>
  <c r="AI18" i="370"/>
  <c r="S21" i="370"/>
  <c r="T20" i="370"/>
  <c r="AI20" i="370" s="1"/>
  <c r="AI17" i="370"/>
  <c r="S17" i="370"/>
  <c r="AI16" i="370"/>
  <c r="AI15" i="370"/>
  <c r="S15" i="370"/>
  <c r="AI14" i="370"/>
  <c r="AI13" i="370"/>
  <c r="AI12" i="370"/>
  <c r="AQ35" i="370"/>
  <c r="AI26" i="370"/>
  <c r="AI33" i="370"/>
  <c r="AI19" i="370"/>
  <c r="AI22" i="370"/>
  <c r="AI25" i="370"/>
  <c r="S16" i="370"/>
  <c r="S18" i="370"/>
  <c r="S22" i="370"/>
  <c r="S26" i="370"/>
  <c r="S19" i="370"/>
  <c r="S27" i="370"/>
  <c r="S33" i="370"/>
  <c r="S14" i="370"/>
  <c r="T23" i="370"/>
  <c r="AI23" i="370" s="1"/>
  <c r="S13" i="370"/>
  <c r="S12" i="370"/>
  <c r="R35" i="370"/>
  <c r="T11" i="370"/>
  <c r="S11" i="370"/>
  <c r="AI29" i="370"/>
  <c r="AI30" i="370"/>
  <c r="AI31" i="370"/>
  <c r="AI32" i="370"/>
  <c r="K17" i="370"/>
  <c r="K19" i="370"/>
  <c r="K21" i="370"/>
  <c r="K23" i="370"/>
  <c r="K25" i="370"/>
  <c r="K28" i="370"/>
  <c r="AG8" i="370"/>
  <c r="S29" i="370"/>
  <c r="S30" i="370"/>
  <c r="S31" i="370"/>
  <c r="S32" i="370"/>
  <c r="AH11" i="370"/>
  <c r="I18" i="370"/>
  <c r="I20" i="370"/>
  <c r="I22" i="370"/>
  <c r="I24" i="370"/>
  <c r="I26" i="370"/>
  <c r="I27" i="370"/>
  <c r="AP35" i="370"/>
  <c r="T35" i="370" l="1"/>
  <c r="AH35" i="370"/>
  <c r="AI11" i="370"/>
  <c r="S35" i="370"/>
  <c r="AI35" i="370" l="1"/>
  <c r="AP10" i="369" l="1"/>
  <c r="AG10" i="369"/>
  <c r="Q10" i="369"/>
  <c r="R11" i="369" s="1"/>
  <c r="AR35" i="369"/>
  <c r="AQ34" i="369"/>
  <c r="AH34" i="369"/>
  <c r="V34" i="369"/>
  <c r="R34" i="369"/>
  <c r="J34" i="369"/>
  <c r="K34" i="369" s="1"/>
  <c r="G34" i="369"/>
  <c r="E34" i="369"/>
  <c r="AQ33" i="369"/>
  <c r="AH33" i="369"/>
  <c r="V33" i="369"/>
  <c r="R33" i="369"/>
  <c r="J33" i="369"/>
  <c r="I33" i="369" s="1"/>
  <c r="G33" i="369"/>
  <c r="E33" i="369"/>
  <c r="AW32" i="369"/>
  <c r="AQ32" i="369"/>
  <c r="AH32" i="369"/>
  <c r="V32" i="369"/>
  <c r="R32" i="369"/>
  <c r="K32" i="369"/>
  <c r="J32" i="369"/>
  <c r="I32" i="369" s="1"/>
  <c r="G32" i="369"/>
  <c r="E32" i="369"/>
  <c r="AQ31" i="369"/>
  <c r="AH31" i="369"/>
  <c r="V31" i="369"/>
  <c r="R31" i="369"/>
  <c r="K31" i="369"/>
  <c r="J31" i="369"/>
  <c r="I31" i="369" s="1"/>
  <c r="G31" i="369"/>
  <c r="E31" i="369"/>
  <c r="AQ30" i="369"/>
  <c r="AH30" i="369"/>
  <c r="V30" i="369"/>
  <c r="R30" i="369"/>
  <c r="K30" i="369"/>
  <c r="J30" i="369"/>
  <c r="I30" i="369" s="1"/>
  <c r="G30" i="369"/>
  <c r="E30" i="369"/>
  <c r="AQ29" i="369"/>
  <c r="AH29" i="369"/>
  <c r="V29" i="369"/>
  <c r="R29" i="369"/>
  <c r="K29" i="369"/>
  <c r="J29" i="369"/>
  <c r="G29" i="369"/>
  <c r="E29" i="369"/>
  <c r="AQ28" i="369"/>
  <c r="AH28" i="369"/>
  <c r="V28" i="369"/>
  <c r="R28" i="369"/>
  <c r="J28" i="369"/>
  <c r="I28" i="369" s="1"/>
  <c r="G28" i="369"/>
  <c r="E28" i="369"/>
  <c r="AQ27" i="369"/>
  <c r="AH27" i="369"/>
  <c r="V27" i="369"/>
  <c r="R27" i="369"/>
  <c r="J27" i="369"/>
  <c r="K27" i="369" s="1"/>
  <c r="G27" i="369"/>
  <c r="E27" i="369"/>
  <c r="AQ26" i="369"/>
  <c r="AH26" i="369"/>
  <c r="V26" i="369"/>
  <c r="R26" i="369"/>
  <c r="J26" i="369"/>
  <c r="I26" i="369" s="1"/>
  <c r="G26" i="369"/>
  <c r="E26" i="369"/>
  <c r="AQ25" i="369"/>
  <c r="AH25" i="369"/>
  <c r="V25" i="369"/>
  <c r="R25" i="369"/>
  <c r="J25" i="369"/>
  <c r="K25" i="369" s="1"/>
  <c r="G25" i="369"/>
  <c r="E25" i="369"/>
  <c r="AQ24" i="369"/>
  <c r="AH24" i="369"/>
  <c r="V24" i="369"/>
  <c r="R24" i="369"/>
  <c r="J24" i="369"/>
  <c r="K24" i="369" s="1"/>
  <c r="G24" i="369"/>
  <c r="E24" i="369"/>
  <c r="AQ23" i="369"/>
  <c r="AH23" i="369"/>
  <c r="V23" i="369"/>
  <c r="R23" i="369"/>
  <c r="J23" i="369"/>
  <c r="I23" i="369" s="1"/>
  <c r="G23" i="369"/>
  <c r="E23" i="369"/>
  <c r="AQ22" i="369"/>
  <c r="AH22" i="369"/>
  <c r="V22" i="369"/>
  <c r="R22" i="369"/>
  <c r="T22" i="369" s="1"/>
  <c r="J22" i="369"/>
  <c r="K22" i="369" s="1"/>
  <c r="G22" i="369"/>
  <c r="E22" i="369"/>
  <c r="AQ21" i="369"/>
  <c r="AH21" i="369"/>
  <c r="V21" i="369"/>
  <c r="R21" i="369"/>
  <c r="J21" i="369"/>
  <c r="K21" i="369" s="1"/>
  <c r="G21" i="369"/>
  <c r="E21" i="369"/>
  <c r="AQ20" i="369"/>
  <c r="AH20" i="369"/>
  <c r="V20" i="369"/>
  <c r="R20" i="369"/>
  <c r="J20" i="369"/>
  <c r="K20" i="369" s="1"/>
  <c r="G20" i="369"/>
  <c r="E20" i="369"/>
  <c r="AQ19" i="369"/>
  <c r="AH19" i="369"/>
  <c r="V19" i="369"/>
  <c r="R19" i="369"/>
  <c r="J19" i="369"/>
  <c r="I19" i="369" s="1"/>
  <c r="G19" i="369"/>
  <c r="E19" i="369"/>
  <c r="AQ18" i="369"/>
  <c r="AH18" i="369"/>
  <c r="V18" i="369"/>
  <c r="R18" i="369"/>
  <c r="J18" i="369"/>
  <c r="K18" i="369" s="1"/>
  <c r="G18" i="369"/>
  <c r="E18" i="369"/>
  <c r="AQ17" i="369"/>
  <c r="AH17" i="369"/>
  <c r="V17" i="369"/>
  <c r="R17" i="369"/>
  <c r="S17" i="369" s="1"/>
  <c r="J17" i="369"/>
  <c r="I17" i="369" s="1"/>
  <c r="G17" i="369"/>
  <c r="E17" i="369"/>
  <c r="AH16" i="369"/>
  <c r="V16" i="369"/>
  <c r="R16" i="369"/>
  <c r="T16" i="369" s="1"/>
  <c r="J16" i="369"/>
  <c r="K16" i="369" s="1"/>
  <c r="G16" i="369"/>
  <c r="E16" i="369"/>
  <c r="AQ15" i="369"/>
  <c r="AH15" i="369"/>
  <c r="V15" i="369"/>
  <c r="R15" i="369"/>
  <c r="T15" i="369" s="1"/>
  <c r="J15" i="369"/>
  <c r="K15" i="369" s="1"/>
  <c r="G15" i="369"/>
  <c r="E15" i="369"/>
  <c r="AQ14" i="369"/>
  <c r="AH14" i="369"/>
  <c r="V14" i="369"/>
  <c r="R14" i="369"/>
  <c r="T14" i="369" s="1"/>
  <c r="J14" i="369"/>
  <c r="K14" i="369" s="1"/>
  <c r="G14" i="369"/>
  <c r="E14" i="369"/>
  <c r="AQ13" i="369"/>
  <c r="AH13" i="369"/>
  <c r="V13" i="369"/>
  <c r="R13" i="369"/>
  <c r="T13" i="369" s="1"/>
  <c r="J13" i="369"/>
  <c r="K13" i="369" s="1"/>
  <c r="G13" i="369"/>
  <c r="E13" i="369"/>
  <c r="AQ12" i="369"/>
  <c r="AH12" i="369"/>
  <c r="V12" i="369"/>
  <c r="R12" i="369"/>
  <c r="T12" i="369" s="1"/>
  <c r="J12" i="369"/>
  <c r="K12" i="369" s="1"/>
  <c r="G12" i="369"/>
  <c r="E12" i="369"/>
  <c r="V11" i="369"/>
  <c r="J11" i="369"/>
  <c r="K11" i="369" s="1"/>
  <c r="G11" i="369"/>
  <c r="E11" i="369"/>
  <c r="AQ11" i="369"/>
  <c r="AG35" i="369"/>
  <c r="I12" i="369" l="1"/>
  <c r="I13" i="369"/>
  <c r="I14" i="369"/>
  <c r="I15" i="369"/>
  <c r="I16" i="369"/>
  <c r="I11" i="369"/>
  <c r="T34" i="369"/>
  <c r="AI34" i="369" s="1"/>
  <c r="S34" i="369"/>
  <c r="S33" i="369"/>
  <c r="T33" i="369"/>
  <c r="AI33" i="369" s="1"/>
  <c r="T32" i="369"/>
  <c r="AI32" i="369" s="1"/>
  <c r="T31" i="369"/>
  <c r="AI31" i="369" s="1"/>
  <c r="T30" i="369"/>
  <c r="AI30" i="369" s="1"/>
  <c r="T29" i="369"/>
  <c r="AI29" i="369" s="1"/>
  <c r="T28" i="369"/>
  <c r="AI28" i="369" s="1"/>
  <c r="S27" i="369"/>
  <c r="T27" i="369"/>
  <c r="AI27" i="369" s="1"/>
  <c r="S26" i="369"/>
  <c r="T26" i="369"/>
  <c r="AI26" i="369" s="1"/>
  <c r="T25" i="369"/>
  <c r="AI25" i="369" s="1"/>
  <c r="T24" i="369"/>
  <c r="AI24" i="369" s="1"/>
  <c r="T23" i="369"/>
  <c r="AI23" i="369" s="1"/>
  <c r="S23" i="369"/>
  <c r="S22" i="369"/>
  <c r="T21" i="369"/>
  <c r="AI21" i="369" s="1"/>
  <c r="T20" i="369"/>
  <c r="AI20" i="369" s="1"/>
  <c r="S19" i="369"/>
  <c r="T19" i="369"/>
  <c r="AI19" i="369" s="1"/>
  <c r="S18" i="369"/>
  <c r="T18" i="369"/>
  <c r="AI18" i="369" s="1"/>
  <c r="S13" i="369"/>
  <c r="AI12" i="369"/>
  <c r="AQ35" i="369"/>
  <c r="AI14" i="369"/>
  <c r="AI15" i="369"/>
  <c r="AI16" i="369"/>
  <c r="AI22" i="369"/>
  <c r="AI13" i="369"/>
  <c r="S20" i="369"/>
  <c r="S24" i="369"/>
  <c r="S28" i="369"/>
  <c r="S15" i="369"/>
  <c r="S21" i="369"/>
  <c r="S25" i="369"/>
  <c r="S16" i="369"/>
  <c r="T17" i="369"/>
  <c r="AI17" i="369" s="1"/>
  <c r="S14" i="369"/>
  <c r="S12" i="369"/>
  <c r="S11" i="369"/>
  <c r="R35" i="369"/>
  <c r="T11" i="369"/>
  <c r="K17" i="369"/>
  <c r="K19" i="369"/>
  <c r="K23" i="369"/>
  <c r="K26" i="369"/>
  <c r="K28" i="369"/>
  <c r="K33" i="369"/>
  <c r="AG8" i="369"/>
  <c r="S29" i="369"/>
  <c r="S30" i="369"/>
  <c r="S31" i="369"/>
  <c r="S32" i="369"/>
  <c r="AH11" i="369"/>
  <c r="I18" i="369"/>
  <c r="I20" i="369"/>
  <c r="I21" i="369"/>
  <c r="I22" i="369"/>
  <c r="I24" i="369"/>
  <c r="I25" i="369"/>
  <c r="I27" i="369"/>
  <c r="I34" i="369"/>
  <c r="AP35" i="369"/>
  <c r="T35" i="369" l="1"/>
  <c r="AH35" i="369"/>
  <c r="AI11" i="369"/>
  <c r="S35" i="369"/>
  <c r="AI35" i="369" l="1"/>
  <c r="AP10" i="368"/>
  <c r="AG10" i="368"/>
  <c r="Q10" i="368"/>
  <c r="R11" i="368" l="1"/>
  <c r="AR35" i="368"/>
  <c r="AQ34" i="368"/>
  <c r="AH34" i="368"/>
  <c r="V34" i="368"/>
  <c r="R34" i="368"/>
  <c r="T34" i="368" s="1"/>
  <c r="J34" i="368"/>
  <c r="K34" i="368" s="1"/>
  <c r="G34" i="368"/>
  <c r="E34" i="368"/>
  <c r="AQ33" i="368"/>
  <c r="AH33" i="368"/>
  <c r="V33" i="368"/>
  <c r="R33" i="368"/>
  <c r="T33" i="368" s="1"/>
  <c r="J33" i="368"/>
  <c r="K33" i="368" s="1"/>
  <c r="G33" i="368"/>
  <c r="E33" i="368"/>
  <c r="AW32" i="368"/>
  <c r="AQ32" i="368"/>
  <c r="AH32" i="368"/>
  <c r="V32" i="368"/>
  <c r="R32" i="368"/>
  <c r="T32" i="368" s="1"/>
  <c r="K32" i="368"/>
  <c r="J32" i="368"/>
  <c r="I32" i="368" s="1"/>
  <c r="G32" i="368"/>
  <c r="E32" i="368"/>
  <c r="AQ31" i="368"/>
  <c r="AH31" i="368"/>
  <c r="V31" i="368"/>
  <c r="R31" i="368"/>
  <c r="T31" i="368" s="1"/>
  <c r="K31" i="368"/>
  <c r="J31" i="368"/>
  <c r="I31" i="368" s="1"/>
  <c r="G31" i="368"/>
  <c r="E31" i="368"/>
  <c r="AQ30" i="368"/>
  <c r="AH30" i="368"/>
  <c r="V30" i="368"/>
  <c r="R30" i="368"/>
  <c r="T30" i="368" s="1"/>
  <c r="J30" i="368"/>
  <c r="I30" i="368" s="1"/>
  <c r="G30" i="368"/>
  <c r="E30" i="368"/>
  <c r="AQ29" i="368"/>
  <c r="AH29" i="368"/>
  <c r="V29" i="368"/>
  <c r="R29" i="368"/>
  <c r="T29" i="368" s="1"/>
  <c r="J29" i="368"/>
  <c r="K29" i="368" s="1"/>
  <c r="G29" i="368"/>
  <c r="E29" i="368"/>
  <c r="AQ28" i="368"/>
  <c r="AH28" i="368"/>
  <c r="V28" i="368"/>
  <c r="R28" i="368"/>
  <c r="T28" i="368" s="1"/>
  <c r="J28" i="368"/>
  <c r="I28" i="368" s="1"/>
  <c r="G28" i="368"/>
  <c r="E28" i="368"/>
  <c r="AQ27" i="368"/>
  <c r="AH27" i="368"/>
  <c r="V27" i="368"/>
  <c r="R27" i="368"/>
  <c r="T27" i="368" s="1"/>
  <c r="J27" i="368"/>
  <c r="I27" i="368" s="1"/>
  <c r="G27" i="368"/>
  <c r="E27" i="368"/>
  <c r="AQ26" i="368"/>
  <c r="AH26" i="368"/>
  <c r="V26" i="368"/>
  <c r="R26" i="368"/>
  <c r="T26" i="368" s="1"/>
  <c r="J26" i="368"/>
  <c r="I26" i="368" s="1"/>
  <c r="G26" i="368"/>
  <c r="E26" i="368"/>
  <c r="AQ25" i="368"/>
  <c r="AH25" i="368"/>
  <c r="V25" i="368"/>
  <c r="R25" i="368"/>
  <c r="T25" i="368" s="1"/>
  <c r="J25" i="368"/>
  <c r="I25" i="368" s="1"/>
  <c r="G25" i="368"/>
  <c r="E25" i="368"/>
  <c r="AQ24" i="368"/>
  <c r="AH24" i="368"/>
  <c r="V24" i="368"/>
  <c r="R24" i="368"/>
  <c r="T24" i="368" s="1"/>
  <c r="J24" i="368"/>
  <c r="I24" i="368" s="1"/>
  <c r="G24" i="368"/>
  <c r="E24" i="368"/>
  <c r="AQ23" i="368"/>
  <c r="AH23" i="368"/>
  <c r="V23" i="368"/>
  <c r="R23" i="368"/>
  <c r="T23" i="368" s="1"/>
  <c r="J23" i="368"/>
  <c r="I23" i="368" s="1"/>
  <c r="G23" i="368"/>
  <c r="E23" i="368"/>
  <c r="AQ22" i="368"/>
  <c r="AH22" i="368"/>
  <c r="V22" i="368"/>
  <c r="R22" i="368"/>
  <c r="T22" i="368" s="1"/>
  <c r="J22" i="368"/>
  <c r="I22" i="368" s="1"/>
  <c r="G22" i="368"/>
  <c r="E22" i="368"/>
  <c r="AQ21" i="368"/>
  <c r="AH21" i="368"/>
  <c r="V21" i="368"/>
  <c r="R21" i="368"/>
  <c r="T21" i="368" s="1"/>
  <c r="J21" i="368"/>
  <c r="I21" i="368" s="1"/>
  <c r="G21" i="368"/>
  <c r="E21" i="368"/>
  <c r="AQ20" i="368"/>
  <c r="AH20" i="368"/>
  <c r="V20" i="368"/>
  <c r="R20" i="368"/>
  <c r="S20" i="368" s="1"/>
  <c r="J20" i="368"/>
  <c r="I20" i="368" s="1"/>
  <c r="G20" i="368"/>
  <c r="E20" i="368"/>
  <c r="AQ19" i="368"/>
  <c r="AH19" i="368"/>
  <c r="V19" i="368"/>
  <c r="R19" i="368"/>
  <c r="S19" i="368" s="1"/>
  <c r="J19" i="368"/>
  <c r="I19" i="368" s="1"/>
  <c r="G19" i="368"/>
  <c r="E19" i="368"/>
  <c r="AQ18" i="368"/>
  <c r="AH18" i="368"/>
  <c r="V18" i="368"/>
  <c r="R18" i="368"/>
  <c r="S18" i="368" s="1"/>
  <c r="J18" i="368"/>
  <c r="I18" i="368" s="1"/>
  <c r="G18" i="368"/>
  <c r="E18" i="368"/>
  <c r="AQ17" i="368"/>
  <c r="AH17" i="368"/>
  <c r="V17" i="368"/>
  <c r="R17" i="368"/>
  <c r="S17" i="368" s="1"/>
  <c r="J17" i="368"/>
  <c r="I17" i="368" s="1"/>
  <c r="G17" i="368"/>
  <c r="E17" i="368"/>
  <c r="AH16" i="368"/>
  <c r="V16" i="368"/>
  <c r="R16" i="368"/>
  <c r="T16" i="368" s="1"/>
  <c r="J16" i="368"/>
  <c r="K16" i="368" s="1"/>
  <c r="G16" i="368"/>
  <c r="E16" i="368"/>
  <c r="AQ15" i="368"/>
  <c r="AH15" i="368"/>
  <c r="V15" i="368"/>
  <c r="R15" i="368"/>
  <c r="T15" i="368" s="1"/>
  <c r="J15" i="368"/>
  <c r="I15" i="368" s="1"/>
  <c r="G15" i="368"/>
  <c r="E15" i="368"/>
  <c r="AQ14" i="368"/>
  <c r="AH14" i="368"/>
  <c r="V14" i="368"/>
  <c r="R14" i="368"/>
  <c r="T14" i="368" s="1"/>
  <c r="J14" i="368"/>
  <c r="I14" i="368" s="1"/>
  <c r="G14" i="368"/>
  <c r="E14" i="368"/>
  <c r="AQ13" i="368"/>
  <c r="AH13" i="368"/>
  <c r="V13" i="368"/>
  <c r="R13" i="368"/>
  <c r="S13" i="368" s="1"/>
  <c r="J13" i="368"/>
  <c r="K13" i="368" s="1"/>
  <c r="G13" i="368"/>
  <c r="E13" i="368"/>
  <c r="AQ12" i="368"/>
  <c r="AH12" i="368"/>
  <c r="V12" i="368"/>
  <c r="R12" i="368"/>
  <c r="T12" i="368" s="1"/>
  <c r="J12" i="368"/>
  <c r="I12" i="368" s="1"/>
  <c r="G12" i="368"/>
  <c r="E12" i="368"/>
  <c r="V11" i="368"/>
  <c r="J11" i="368"/>
  <c r="K11" i="368" s="1"/>
  <c r="G11" i="368"/>
  <c r="E11" i="368"/>
  <c r="AQ11" i="368"/>
  <c r="AG35" i="368"/>
  <c r="K17" i="368" l="1"/>
  <c r="K18" i="368"/>
  <c r="K19" i="368"/>
  <c r="K20" i="368"/>
  <c r="K21" i="368"/>
  <c r="K22" i="368"/>
  <c r="K23" i="368"/>
  <c r="K24" i="368"/>
  <c r="K25" i="368"/>
  <c r="K26" i="368"/>
  <c r="K27" i="368"/>
  <c r="K28" i="368"/>
  <c r="K30" i="368"/>
  <c r="AI34" i="368"/>
  <c r="S34" i="368"/>
  <c r="AI33" i="368"/>
  <c r="S33" i="368"/>
  <c r="AI32" i="368"/>
  <c r="AI31" i="368"/>
  <c r="AI30" i="368"/>
  <c r="AI29" i="368"/>
  <c r="AI28" i="368"/>
  <c r="AI27" i="368"/>
  <c r="AI26" i="368"/>
  <c r="AI24" i="368"/>
  <c r="AI23" i="368"/>
  <c r="AI22" i="368"/>
  <c r="AI21" i="368"/>
  <c r="T18" i="368"/>
  <c r="AI18" i="368" s="1"/>
  <c r="AI15" i="368"/>
  <c r="S14" i="368"/>
  <c r="T13" i="368"/>
  <c r="AI13" i="368" s="1"/>
  <c r="AQ35" i="368"/>
  <c r="AI12" i="368"/>
  <c r="AI14" i="368"/>
  <c r="AI16" i="368"/>
  <c r="S15" i="368"/>
  <c r="T19" i="368"/>
  <c r="AI19" i="368" s="1"/>
  <c r="S12" i="368"/>
  <c r="S16" i="368"/>
  <c r="T20" i="368"/>
  <c r="AI20" i="368" s="1"/>
  <c r="T17" i="368"/>
  <c r="AI17" i="368" s="1"/>
  <c r="AI25" i="368"/>
  <c r="R35" i="368"/>
  <c r="T11" i="368"/>
  <c r="S11" i="368"/>
  <c r="AG8" i="368"/>
  <c r="K12" i="368"/>
  <c r="K14" i="368"/>
  <c r="K15" i="368"/>
  <c r="AH11" i="368"/>
  <c r="S21" i="368"/>
  <c r="S22" i="368"/>
  <c r="S23" i="368"/>
  <c r="S24" i="368"/>
  <c r="S25" i="368"/>
  <c r="S26" i="368"/>
  <c r="S27" i="368"/>
  <c r="S28" i="368"/>
  <c r="S29" i="368"/>
  <c r="S30" i="368"/>
  <c r="S31" i="368"/>
  <c r="S32" i="368"/>
  <c r="I11" i="368"/>
  <c r="I13" i="368"/>
  <c r="I16" i="368"/>
  <c r="I33" i="368"/>
  <c r="I34" i="368"/>
  <c r="AP35" i="368"/>
  <c r="T35" i="368" l="1"/>
  <c r="S35" i="368"/>
  <c r="AH35" i="368"/>
  <c r="AI11" i="368"/>
  <c r="AP10" i="367"/>
  <c r="AI35" i="368" l="1"/>
  <c r="AQ11" i="367"/>
  <c r="AG10" i="367"/>
  <c r="AG35" i="367" s="1"/>
  <c r="Q10" i="367"/>
  <c r="R11" i="367" s="1"/>
  <c r="AR35" i="367"/>
  <c r="AQ34" i="367"/>
  <c r="AH34" i="367"/>
  <c r="V34" i="367"/>
  <c r="R34" i="367"/>
  <c r="J34" i="367"/>
  <c r="K34" i="367" s="1"/>
  <c r="G34" i="367"/>
  <c r="E34" i="367"/>
  <c r="AQ33" i="367"/>
  <c r="AH33" i="367"/>
  <c r="V33" i="367"/>
  <c r="R33" i="367"/>
  <c r="J33" i="367"/>
  <c r="K33" i="367" s="1"/>
  <c r="G33" i="367"/>
  <c r="E33" i="367"/>
  <c r="AW32" i="367"/>
  <c r="AQ32" i="367"/>
  <c r="AH32" i="367"/>
  <c r="V32" i="367"/>
  <c r="R32" i="367"/>
  <c r="K32" i="367"/>
  <c r="J32" i="367"/>
  <c r="I32" i="367" s="1"/>
  <c r="G32" i="367"/>
  <c r="E32" i="367"/>
  <c r="AQ31" i="367"/>
  <c r="AH31" i="367"/>
  <c r="V31" i="367"/>
  <c r="R31" i="367"/>
  <c r="J31" i="367"/>
  <c r="I31" i="367" s="1"/>
  <c r="G31" i="367"/>
  <c r="E31" i="367"/>
  <c r="AQ30" i="367"/>
  <c r="AH30" i="367"/>
  <c r="V30" i="367"/>
  <c r="R30" i="367"/>
  <c r="J30" i="367"/>
  <c r="I30" i="367" s="1"/>
  <c r="G30" i="367"/>
  <c r="E30" i="367"/>
  <c r="AQ29" i="367"/>
  <c r="AH29" i="367"/>
  <c r="V29" i="367"/>
  <c r="R29" i="367"/>
  <c r="J29" i="367"/>
  <c r="I29" i="367" s="1"/>
  <c r="G29" i="367"/>
  <c r="E29" i="367"/>
  <c r="AQ28" i="367"/>
  <c r="AH28" i="367"/>
  <c r="V28" i="367"/>
  <c r="R28" i="367"/>
  <c r="J28" i="367"/>
  <c r="I28" i="367" s="1"/>
  <c r="G28" i="367"/>
  <c r="E28" i="367"/>
  <c r="AQ27" i="367"/>
  <c r="AH27" i="367"/>
  <c r="V27" i="367"/>
  <c r="R27" i="367"/>
  <c r="J27" i="367"/>
  <c r="I27" i="367" s="1"/>
  <c r="G27" i="367"/>
  <c r="E27" i="367"/>
  <c r="AQ26" i="367"/>
  <c r="AH26" i="367"/>
  <c r="V26" i="367"/>
  <c r="R26" i="367"/>
  <c r="J26" i="367"/>
  <c r="I26" i="367" s="1"/>
  <c r="G26" i="367"/>
  <c r="E26" i="367"/>
  <c r="AQ25" i="367"/>
  <c r="AH25" i="367"/>
  <c r="V25" i="367"/>
  <c r="R25" i="367"/>
  <c r="J25" i="367"/>
  <c r="I25" i="367" s="1"/>
  <c r="G25" i="367"/>
  <c r="E25" i="367"/>
  <c r="AQ24" i="367"/>
  <c r="AH24" i="367"/>
  <c r="V24" i="367"/>
  <c r="R24" i="367"/>
  <c r="J24" i="367"/>
  <c r="I24" i="367" s="1"/>
  <c r="G24" i="367"/>
  <c r="E24" i="367"/>
  <c r="AQ23" i="367"/>
  <c r="AH23" i="367"/>
  <c r="V23" i="367"/>
  <c r="R23" i="367"/>
  <c r="J23" i="367"/>
  <c r="I23" i="367" s="1"/>
  <c r="G23" i="367"/>
  <c r="E23" i="367"/>
  <c r="AQ22" i="367"/>
  <c r="AH22" i="367"/>
  <c r="V22" i="367"/>
  <c r="R22" i="367"/>
  <c r="J22" i="367"/>
  <c r="I22" i="367" s="1"/>
  <c r="G22" i="367"/>
  <c r="E22" i="367"/>
  <c r="AQ21" i="367"/>
  <c r="AH21" i="367"/>
  <c r="V21" i="367"/>
  <c r="R21" i="367"/>
  <c r="J21" i="367"/>
  <c r="I21" i="367" s="1"/>
  <c r="G21" i="367"/>
  <c r="E21" i="367"/>
  <c r="AQ20" i="367"/>
  <c r="AH20" i="367"/>
  <c r="V20" i="367"/>
  <c r="R20" i="367"/>
  <c r="J20" i="367"/>
  <c r="I20" i="367" s="1"/>
  <c r="G20" i="367"/>
  <c r="E20" i="367"/>
  <c r="AQ19" i="367"/>
  <c r="AH19" i="367"/>
  <c r="V19" i="367"/>
  <c r="R19" i="367"/>
  <c r="J19" i="367"/>
  <c r="I19" i="367" s="1"/>
  <c r="G19" i="367"/>
  <c r="E19" i="367"/>
  <c r="AQ18" i="367"/>
  <c r="AH18" i="367"/>
  <c r="V18" i="367"/>
  <c r="R18" i="367"/>
  <c r="J18" i="367"/>
  <c r="I18" i="367" s="1"/>
  <c r="G18" i="367"/>
  <c r="E18" i="367"/>
  <c r="AQ17" i="367"/>
  <c r="AH17" i="367"/>
  <c r="V17" i="367"/>
  <c r="R17" i="367"/>
  <c r="J17" i="367"/>
  <c r="I17" i="367" s="1"/>
  <c r="G17" i="367"/>
  <c r="E17" i="367"/>
  <c r="AH16" i="367"/>
  <c r="V16" i="367"/>
  <c r="R16" i="367"/>
  <c r="J16" i="367"/>
  <c r="K16" i="367" s="1"/>
  <c r="G16" i="367"/>
  <c r="E16" i="367"/>
  <c r="AQ15" i="367"/>
  <c r="AH15" i="367"/>
  <c r="V15" i="367"/>
  <c r="R15" i="367"/>
  <c r="J15" i="367"/>
  <c r="I15" i="367" s="1"/>
  <c r="G15" i="367"/>
  <c r="E15" i="367"/>
  <c r="AQ14" i="367"/>
  <c r="AH14" i="367"/>
  <c r="V14" i="367"/>
  <c r="R14" i="367"/>
  <c r="J14" i="367"/>
  <c r="K14" i="367" s="1"/>
  <c r="G14" i="367"/>
  <c r="E14" i="367"/>
  <c r="AQ13" i="367"/>
  <c r="AH13" i="367"/>
  <c r="V13" i="367"/>
  <c r="R13" i="367"/>
  <c r="T13" i="367" s="1"/>
  <c r="J13" i="367"/>
  <c r="I13" i="367" s="1"/>
  <c r="G13" i="367"/>
  <c r="E13" i="367"/>
  <c r="AQ12" i="367"/>
  <c r="AH12" i="367"/>
  <c r="V12" i="367"/>
  <c r="R12" i="367"/>
  <c r="J12" i="367"/>
  <c r="K12" i="367" s="1"/>
  <c r="G12" i="367"/>
  <c r="E12" i="367"/>
  <c r="V11" i="367"/>
  <c r="J11" i="367"/>
  <c r="K11" i="367" s="1"/>
  <c r="G11" i="367"/>
  <c r="E11" i="367"/>
  <c r="AG8" i="367"/>
  <c r="K31" i="367" l="1"/>
  <c r="K17" i="367"/>
  <c r="K18" i="367"/>
  <c r="K19" i="367"/>
  <c r="K20" i="367"/>
  <c r="K21" i="367"/>
  <c r="K22" i="367"/>
  <c r="K23" i="367"/>
  <c r="K24" i="367"/>
  <c r="K25" i="367"/>
  <c r="K26" i="367"/>
  <c r="K27" i="367"/>
  <c r="K28" i="367"/>
  <c r="K29" i="367"/>
  <c r="K30" i="367"/>
  <c r="S34" i="367"/>
  <c r="T34" i="367"/>
  <c r="AI34" i="367" s="1"/>
  <c r="S33" i="367"/>
  <c r="T33" i="367"/>
  <c r="AI33" i="367" s="1"/>
  <c r="T32" i="367"/>
  <c r="AI32" i="367" s="1"/>
  <c r="T31" i="367"/>
  <c r="AI31" i="367" s="1"/>
  <c r="T30" i="367"/>
  <c r="AI30" i="367" s="1"/>
  <c r="T29" i="367"/>
  <c r="AI29" i="367" s="1"/>
  <c r="T28" i="367"/>
  <c r="AI28" i="367"/>
  <c r="T27" i="367"/>
  <c r="AI27" i="367" s="1"/>
  <c r="T26" i="367"/>
  <c r="AI26" i="367" s="1"/>
  <c r="T25" i="367"/>
  <c r="AI25" i="367" s="1"/>
  <c r="T24" i="367"/>
  <c r="AI24" i="367" s="1"/>
  <c r="T23" i="367"/>
  <c r="AI23" i="367"/>
  <c r="T22" i="367"/>
  <c r="AI22" i="367" s="1"/>
  <c r="T21" i="367"/>
  <c r="AI21" i="367" s="1"/>
  <c r="T20" i="367"/>
  <c r="AI20" i="367" s="1"/>
  <c r="T19" i="367"/>
  <c r="AI19" i="367" s="1"/>
  <c r="T18" i="367"/>
  <c r="AI18" i="367" s="1"/>
  <c r="T17" i="367"/>
  <c r="AI17" i="367" s="1"/>
  <c r="T16" i="367"/>
  <c r="AI16" i="367" s="1"/>
  <c r="T15" i="367"/>
  <c r="AI15" i="367" s="1"/>
  <c r="T14" i="367"/>
  <c r="AI14" i="367" s="1"/>
  <c r="S14" i="367"/>
  <c r="AI13" i="367"/>
  <c r="S13" i="367"/>
  <c r="T12" i="367"/>
  <c r="AI12" i="367" s="1"/>
  <c r="AQ35" i="367"/>
  <c r="S15" i="367"/>
  <c r="S16" i="367"/>
  <c r="S12" i="367"/>
  <c r="R35" i="367"/>
  <c r="S11" i="367"/>
  <c r="T11" i="367"/>
  <c r="K13" i="367"/>
  <c r="K15" i="367"/>
  <c r="AH11" i="367"/>
  <c r="S17" i="367"/>
  <c r="S18" i="367"/>
  <c r="S19" i="367"/>
  <c r="S20" i="367"/>
  <c r="S21" i="367"/>
  <c r="S22" i="367"/>
  <c r="S23" i="367"/>
  <c r="S24" i="367"/>
  <c r="S25" i="367"/>
  <c r="S26" i="367"/>
  <c r="S27" i="367"/>
  <c r="S28" i="367"/>
  <c r="S29" i="367"/>
  <c r="S30" i="367"/>
  <c r="S31" i="367"/>
  <c r="S32" i="367"/>
  <c r="I11" i="367"/>
  <c r="I12" i="367"/>
  <c r="I14" i="367"/>
  <c r="I16" i="367"/>
  <c r="I33" i="367"/>
  <c r="I34" i="367"/>
  <c r="AP35" i="367"/>
  <c r="T35" i="367" l="1"/>
  <c r="S35" i="367"/>
  <c r="AH35" i="367"/>
  <c r="AI11" i="367"/>
  <c r="AI35" i="367" l="1"/>
  <c r="E21" i="366" l="1"/>
  <c r="AP10" i="366" l="1"/>
  <c r="AG10" i="366"/>
  <c r="AG35" i="366" s="1"/>
  <c r="Q10" i="366"/>
  <c r="AR35" i="366"/>
  <c r="AQ34" i="366"/>
  <c r="AH34" i="366"/>
  <c r="V34" i="366"/>
  <c r="R34" i="366"/>
  <c r="J34" i="366"/>
  <c r="K34" i="366" s="1"/>
  <c r="G34" i="366"/>
  <c r="E34" i="366"/>
  <c r="AQ33" i="366"/>
  <c r="AH33" i="366"/>
  <c r="V33" i="366"/>
  <c r="R33" i="366"/>
  <c r="S33" i="366" s="1"/>
  <c r="J33" i="366"/>
  <c r="K33" i="366" s="1"/>
  <c r="G33" i="366"/>
  <c r="E33" i="366"/>
  <c r="AW32" i="366"/>
  <c r="AQ32" i="366"/>
  <c r="AH32" i="366"/>
  <c r="V32" i="366"/>
  <c r="R32" i="366"/>
  <c r="T32" i="366" s="1"/>
  <c r="K32" i="366"/>
  <c r="J32" i="366"/>
  <c r="I32" i="366" s="1"/>
  <c r="G32" i="366"/>
  <c r="E32" i="366"/>
  <c r="AQ31" i="366"/>
  <c r="AH31" i="366"/>
  <c r="V31" i="366"/>
  <c r="R31" i="366"/>
  <c r="S31" i="366" s="1"/>
  <c r="K31" i="366"/>
  <c r="J31" i="366"/>
  <c r="I31" i="366" s="1"/>
  <c r="G31" i="366"/>
  <c r="E31" i="366"/>
  <c r="AQ30" i="366"/>
  <c r="AH30" i="366"/>
  <c r="V30" i="366"/>
  <c r="R30" i="366"/>
  <c r="S30" i="366" s="1"/>
  <c r="J30" i="366"/>
  <c r="I30" i="366" s="1"/>
  <c r="G30" i="366"/>
  <c r="E30" i="366"/>
  <c r="AQ29" i="366"/>
  <c r="AH29" i="366"/>
  <c r="V29" i="366"/>
  <c r="R29" i="366"/>
  <c r="S29" i="366" s="1"/>
  <c r="J29" i="366"/>
  <c r="I29" i="366" s="1"/>
  <c r="G29" i="366"/>
  <c r="E29" i="366"/>
  <c r="AQ28" i="366"/>
  <c r="AH28" i="366"/>
  <c r="V28" i="366"/>
  <c r="R28" i="366"/>
  <c r="S28" i="366" s="1"/>
  <c r="J28" i="366"/>
  <c r="I28" i="366" s="1"/>
  <c r="G28" i="366"/>
  <c r="E28" i="366"/>
  <c r="AQ27" i="366"/>
  <c r="AH27" i="366"/>
  <c r="V27" i="366"/>
  <c r="R27" i="366"/>
  <c r="S27" i="366" s="1"/>
  <c r="J27" i="366"/>
  <c r="I27" i="366" s="1"/>
  <c r="G27" i="366"/>
  <c r="E27" i="366"/>
  <c r="AQ26" i="366"/>
  <c r="AH26" i="366"/>
  <c r="V26" i="366"/>
  <c r="R26" i="366"/>
  <c r="S26" i="366" s="1"/>
  <c r="J26" i="366"/>
  <c r="I26" i="366" s="1"/>
  <c r="G26" i="366"/>
  <c r="E26" i="366"/>
  <c r="AQ25" i="366"/>
  <c r="AH25" i="366"/>
  <c r="V25" i="366"/>
  <c r="R25" i="366"/>
  <c r="S25" i="366" s="1"/>
  <c r="J25" i="366"/>
  <c r="I25" i="366" s="1"/>
  <c r="G25" i="366"/>
  <c r="E25" i="366"/>
  <c r="AQ24" i="366"/>
  <c r="AH24" i="366"/>
  <c r="V24" i="366"/>
  <c r="R24" i="366"/>
  <c r="S24" i="366" s="1"/>
  <c r="J24" i="366"/>
  <c r="I24" i="366" s="1"/>
  <c r="G24" i="366"/>
  <c r="E24" i="366"/>
  <c r="AQ23" i="366"/>
  <c r="AH23" i="366"/>
  <c r="V23" i="366"/>
  <c r="R23" i="366"/>
  <c r="S23" i="366" s="1"/>
  <c r="J23" i="366"/>
  <c r="I23" i="366" s="1"/>
  <c r="G23" i="366"/>
  <c r="E23" i="366"/>
  <c r="AQ22" i="366"/>
  <c r="AH22" i="366"/>
  <c r="V22" i="366"/>
  <c r="R22" i="366"/>
  <c r="S22" i="366" s="1"/>
  <c r="J22" i="366"/>
  <c r="I22" i="366" s="1"/>
  <c r="G22" i="366"/>
  <c r="E22" i="366"/>
  <c r="AQ21" i="366"/>
  <c r="AH21" i="366"/>
  <c r="V21" i="366"/>
  <c r="R21" i="366"/>
  <c r="S21" i="366" s="1"/>
  <c r="J21" i="366"/>
  <c r="I21" i="366" s="1"/>
  <c r="G21" i="366"/>
  <c r="AQ20" i="366"/>
  <c r="AH20" i="366"/>
  <c r="V20" i="366"/>
  <c r="R20" i="366"/>
  <c r="S20" i="366" s="1"/>
  <c r="K20" i="366"/>
  <c r="J20" i="366"/>
  <c r="I20" i="366" s="1"/>
  <c r="G20" i="366"/>
  <c r="E20" i="366"/>
  <c r="AQ19" i="366"/>
  <c r="AH19" i="366"/>
  <c r="V19" i="366"/>
  <c r="R19" i="366"/>
  <c r="S19" i="366" s="1"/>
  <c r="K19" i="366"/>
  <c r="J19" i="366"/>
  <c r="I19" i="366" s="1"/>
  <c r="G19" i="366"/>
  <c r="E19" i="366"/>
  <c r="AQ18" i="366"/>
  <c r="AH18" i="366"/>
  <c r="V18" i="366"/>
  <c r="R18" i="366"/>
  <c r="S18" i="366" s="1"/>
  <c r="K18" i="366"/>
  <c r="J18" i="366"/>
  <c r="I18" i="366" s="1"/>
  <c r="G18" i="366"/>
  <c r="E18" i="366"/>
  <c r="AQ17" i="366"/>
  <c r="AH17" i="366"/>
  <c r="V17" i="366"/>
  <c r="R17" i="366"/>
  <c r="S17" i="366" s="1"/>
  <c r="K17" i="366"/>
  <c r="J17" i="366"/>
  <c r="I17" i="366" s="1"/>
  <c r="G17" i="366"/>
  <c r="E17" i="366"/>
  <c r="AH16" i="366"/>
  <c r="V16" i="366"/>
  <c r="R16" i="366"/>
  <c r="S16" i="366" s="1"/>
  <c r="J16" i="366"/>
  <c r="K16" i="366" s="1"/>
  <c r="G16" i="366"/>
  <c r="E16" i="366"/>
  <c r="AQ15" i="366"/>
  <c r="AH15" i="366"/>
  <c r="V15" i="366"/>
  <c r="R15" i="366"/>
  <c r="T15" i="366" s="1"/>
  <c r="J15" i="366"/>
  <c r="K15" i="366" s="1"/>
  <c r="G15" i="366"/>
  <c r="E15" i="366"/>
  <c r="AQ14" i="366"/>
  <c r="AH14" i="366"/>
  <c r="V14" i="366"/>
  <c r="R14" i="366"/>
  <c r="T14" i="366" s="1"/>
  <c r="J14" i="366"/>
  <c r="I14" i="366" s="1"/>
  <c r="G14" i="366"/>
  <c r="E14" i="366"/>
  <c r="AQ13" i="366"/>
  <c r="AH13" i="366"/>
  <c r="V13" i="366"/>
  <c r="R13" i="366"/>
  <c r="T13" i="366" s="1"/>
  <c r="J13" i="366"/>
  <c r="K13" i="366" s="1"/>
  <c r="G13" i="366"/>
  <c r="E13" i="366"/>
  <c r="AQ12" i="366"/>
  <c r="AH12" i="366"/>
  <c r="V12" i="366"/>
  <c r="R12" i="366"/>
  <c r="S12" i="366" s="1"/>
  <c r="J12" i="366"/>
  <c r="K12" i="366" s="1"/>
  <c r="G12" i="366"/>
  <c r="E12" i="366"/>
  <c r="V11" i="366"/>
  <c r="J11" i="366"/>
  <c r="K11" i="366" s="1"/>
  <c r="G11" i="366"/>
  <c r="E11" i="366"/>
  <c r="AQ11" i="366"/>
  <c r="R11" i="366"/>
  <c r="K25" i="366" l="1"/>
  <c r="K26" i="366"/>
  <c r="K27" i="366"/>
  <c r="K28" i="366"/>
  <c r="K29" i="366"/>
  <c r="K30" i="366"/>
  <c r="K21" i="366"/>
  <c r="K22" i="366"/>
  <c r="K23" i="366"/>
  <c r="K24" i="366"/>
  <c r="S34" i="366"/>
  <c r="T34" i="366"/>
  <c r="AI34" i="366" s="1"/>
  <c r="T33" i="366"/>
  <c r="AI33" i="366" s="1"/>
  <c r="AI32" i="366"/>
  <c r="T29" i="366"/>
  <c r="AI29" i="366" s="1"/>
  <c r="T25" i="366"/>
  <c r="AI25" i="366" s="1"/>
  <c r="T21" i="366"/>
  <c r="AI21" i="366" s="1"/>
  <c r="T17" i="366"/>
  <c r="AI17" i="366" s="1"/>
  <c r="T16" i="366"/>
  <c r="AI14" i="366"/>
  <c r="AI13" i="366"/>
  <c r="S13" i="366"/>
  <c r="T12" i="366"/>
  <c r="AI12" i="366" s="1"/>
  <c r="AQ35" i="366"/>
  <c r="AI15" i="366"/>
  <c r="AI16" i="366"/>
  <c r="S14" i="366"/>
  <c r="T22" i="366"/>
  <c r="S15" i="366"/>
  <c r="T19" i="366"/>
  <c r="AI19" i="366" s="1"/>
  <c r="T23" i="366"/>
  <c r="AI23" i="366" s="1"/>
  <c r="T27" i="366"/>
  <c r="AI27" i="366" s="1"/>
  <c r="T20" i="366"/>
  <c r="AI20" i="366" s="1"/>
  <c r="AI22" i="366"/>
  <c r="T24" i="366"/>
  <c r="AI24" i="366" s="1"/>
  <c r="T28" i="366"/>
  <c r="AI28" i="366" s="1"/>
  <c r="T26" i="366"/>
  <c r="AI26" i="366" s="1"/>
  <c r="T30" i="366"/>
  <c r="AI30" i="366" s="1"/>
  <c r="T18" i="366"/>
  <c r="AI18" i="366" s="1"/>
  <c r="T31" i="366"/>
  <c r="AI31" i="366" s="1"/>
  <c r="R35" i="366"/>
  <c r="S11" i="366"/>
  <c r="T11" i="366"/>
  <c r="AG8" i="366"/>
  <c r="K14" i="366"/>
  <c r="AH11" i="366"/>
  <c r="S32" i="366"/>
  <c r="I11" i="366"/>
  <c r="I12" i="366"/>
  <c r="I13" i="366"/>
  <c r="I15" i="366"/>
  <c r="I16" i="366"/>
  <c r="I33" i="366"/>
  <c r="I34" i="366"/>
  <c r="AP35" i="366"/>
  <c r="T35" i="366" l="1"/>
  <c r="S35" i="366"/>
  <c r="AH35" i="366"/>
  <c r="AI11" i="366"/>
  <c r="AI35" i="366" l="1"/>
  <c r="Q10" i="365" l="1"/>
  <c r="R11" i="365" s="1"/>
  <c r="AG10" i="365"/>
  <c r="AG8" i="365" s="1"/>
  <c r="AP10" i="365"/>
  <c r="AP35" i="365" s="1"/>
  <c r="AR35" i="365"/>
  <c r="AQ34" i="365"/>
  <c r="AH34" i="365"/>
  <c r="V34" i="365"/>
  <c r="R34" i="365"/>
  <c r="S34" i="365" s="1"/>
  <c r="J34" i="365"/>
  <c r="K34" i="365" s="1"/>
  <c r="G34" i="365"/>
  <c r="E34" i="365"/>
  <c r="AQ33" i="365"/>
  <c r="AH33" i="365"/>
  <c r="V33" i="365"/>
  <c r="R33" i="365"/>
  <c r="T33" i="365" s="1"/>
  <c r="J33" i="365"/>
  <c r="K33" i="365" s="1"/>
  <c r="G33" i="365"/>
  <c r="E33" i="365"/>
  <c r="AW32" i="365"/>
  <c r="AQ32" i="365"/>
  <c r="AH32" i="365"/>
  <c r="V32" i="365"/>
  <c r="R32" i="365"/>
  <c r="T32" i="365" s="1"/>
  <c r="J32" i="365"/>
  <c r="I32" i="365" s="1"/>
  <c r="G32" i="365"/>
  <c r="E32" i="365"/>
  <c r="AQ31" i="365"/>
  <c r="AH31" i="365"/>
  <c r="V31" i="365"/>
  <c r="R31" i="365"/>
  <c r="T31" i="365" s="1"/>
  <c r="J31" i="365"/>
  <c r="I31" i="365" s="1"/>
  <c r="G31" i="365"/>
  <c r="E31" i="365"/>
  <c r="AQ30" i="365"/>
  <c r="AH30" i="365"/>
  <c r="V30" i="365"/>
  <c r="R30" i="365"/>
  <c r="T30" i="365" s="1"/>
  <c r="J30" i="365"/>
  <c r="I30" i="365" s="1"/>
  <c r="G30" i="365"/>
  <c r="E30" i="365"/>
  <c r="AQ29" i="365"/>
  <c r="AH29" i="365"/>
  <c r="V29" i="365"/>
  <c r="R29" i="365"/>
  <c r="T29" i="365" s="1"/>
  <c r="J29" i="365"/>
  <c r="I29" i="365" s="1"/>
  <c r="G29" i="365"/>
  <c r="E29" i="365"/>
  <c r="AQ28" i="365"/>
  <c r="AH28" i="365"/>
  <c r="V28" i="365"/>
  <c r="R28" i="365"/>
  <c r="T28" i="365" s="1"/>
  <c r="J28" i="365"/>
  <c r="I28" i="365" s="1"/>
  <c r="G28" i="365"/>
  <c r="E28" i="365"/>
  <c r="AQ27" i="365"/>
  <c r="AH27" i="365"/>
  <c r="V27" i="365"/>
  <c r="R27" i="365"/>
  <c r="T27" i="365" s="1"/>
  <c r="J27" i="365"/>
  <c r="I27" i="365" s="1"/>
  <c r="G27" i="365"/>
  <c r="E27" i="365"/>
  <c r="AQ26" i="365"/>
  <c r="AH26" i="365"/>
  <c r="V26" i="365"/>
  <c r="R26" i="365"/>
  <c r="T26" i="365" s="1"/>
  <c r="J26" i="365"/>
  <c r="I26" i="365" s="1"/>
  <c r="G26" i="365"/>
  <c r="E26" i="365"/>
  <c r="AQ25" i="365"/>
  <c r="AH25" i="365"/>
  <c r="V25" i="365"/>
  <c r="R25" i="365"/>
  <c r="T25" i="365" s="1"/>
  <c r="J25" i="365"/>
  <c r="I25" i="365" s="1"/>
  <c r="G25" i="365"/>
  <c r="E25" i="365"/>
  <c r="AQ24" i="365"/>
  <c r="AH24" i="365"/>
  <c r="V24" i="365"/>
  <c r="R24" i="365"/>
  <c r="T24" i="365" s="1"/>
  <c r="J24" i="365"/>
  <c r="I24" i="365" s="1"/>
  <c r="G24" i="365"/>
  <c r="E24" i="365"/>
  <c r="AQ23" i="365"/>
  <c r="AH23" i="365"/>
  <c r="V23" i="365"/>
  <c r="R23" i="365"/>
  <c r="T23" i="365" s="1"/>
  <c r="J23" i="365"/>
  <c r="I23" i="365" s="1"/>
  <c r="G23" i="365"/>
  <c r="E23" i="365"/>
  <c r="AQ22" i="365"/>
  <c r="AH22" i="365"/>
  <c r="V22" i="365"/>
  <c r="R22" i="365"/>
  <c r="T22" i="365" s="1"/>
  <c r="J22" i="365"/>
  <c r="I22" i="365" s="1"/>
  <c r="G22" i="365"/>
  <c r="E22" i="365"/>
  <c r="AQ21" i="365"/>
  <c r="AH21" i="365"/>
  <c r="V21" i="365"/>
  <c r="R21" i="365"/>
  <c r="T21" i="365" s="1"/>
  <c r="J21" i="365"/>
  <c r="I21" i="365" s="1"/>
  <c r="G21" i="365"/>
  <c r="E21" i="365"/>
  <c r="AQ20" i="365"/>
  <c r="AH20" i="365"/>
  <c r="V20" i="365"/>
  <c r="R20" i="365"/>
  <c r="T20" i="365" s="1"/>
  <c r="J20" i="365"/>
  <c r="I20" i="365" s="1"/>
  <c r="G20" i="365"/>
  <c r="E20" i="365"/>
  <c r="AQ19" i="365"/>
  <c r="AH19" i="365"/>
  <c r="V19" i="365"/>
  <c r="R19" i="365"/>
  <c r="T19" i="365" s="1"/>
  <c r="J19" i="365"/>
  <c r="I19" i="365" s="1"/>
  <c r="G19" i="365"/>
  <c r="E19" i="365"/>
  <c r="AQ18" i="365"/>
  <c r="AH18" i="365"/>
  <c r="V18" i="365"/>
  <c r="R18" i="365"/>
  <c r="T18" i="365" s="1"/>
  <c r="J18" i="365"/>
  <c r="I18" i="365" s="1"/>
  <c r="G18" i="365"/>
  <c r="E18" i="365"/>
  <c r="AQ17" i="365"/>
  <c r="AH17" i="365"/>
  <c r="V17" i="365"/>
  <c r="R17" i="365"/>
  <c r="T17" i="365" s="1"/>
  <c r="J17" i="365"/>
  <c r="I17" i="365" s="1"/>
  <c r="G17" i="365"/>
  <c r="E17" i="365"/>
  <c r="AH16" i="365"/>
  <c r="V16" i="365"/>
  <c r="R16" i="365"/>
  <c r="T16" i="365" s="1"/>
  <c r="J16" i="365"/>
  <c r="I16" i="365" s="1"/>
  <c r="G16" i="365"/>
  <c r="E16" i="365"/>
  <c r="AQ15" i="365"/>
  <c r="AH15" i="365"/>
  <c r="V15" i="365"/>
  <c r="R15" i="365"/>
  <c r="T15" i="365" s="1"/>
  <c r="J15" i="365"/>
  <c r="K15" i="365" s="1"/>
  <c r="G15" i="365"/>
  <c r="E15" i="365"/>
  <c r="AQ14" i="365"/>
  <c r="AH14" i="365"/>
  <c r="V14" i="365"/>
  <c r="R14" i="365"/>
  <c r="S14" i="365" s="1"/>
  <c r="J14" i="365"/>
  <c r="I14" i="365" s="1"/>
  <c r="G14" i="365"/>
  <c r="E14" i="365"/>
  <c r="AQ13" i="365"/>
  <c r="AH13" i="365"/>
  <c r="V13" i="365"/>
  <c r="R13" i="365"/>
  <c r="T13" i="365" s="1"/>
  <c r="J13" i="365"/>
  <c r="K13" i="365" s="1"/>
  <c r="G13" i="365"/>
  <c r="E13" i="365"/>
  <c r="AQ12" i="365"/>
  <c r="AH12" i="365"/>
  <c r="V12" i="365"/>
  <c r="R12" i="365"/>
  <c r="T12" i="365" s="1"/>
  <c r="J12" i="365"/>
  <c r="I12" i="365" s="1"/>
  <c r="G12" i="365"/>
  <c r="E12" i="365"/>
  <c r="V11" i="365"/>
  <c r="J11" i="365"/>
  <c r="K11" i="365" s="1"/>
  <c r="G11" i="365"/>
  <c r="E11" i="365"/>
  <c r="K17" i="365" l="1"/>
  <c r="K18" i="365"/>
  <c r="K19" i="365"/>
  <c r="K20" i="365"/>
  <c r="K21" i="365"/>
  <c r="K22" i="365"/>
  <c r="K23" i="365"/>
  <c r="K24" i="365"/>
  <c r="K25" i="365"/>
  <c r="K26" i="365"/>
  <c r="K27" i="365"/>
  <c r="K28" i="365"/>
  <c r="K29" i="365"/>
  <c r="K30" i="365"/>
  <c r="K31" i="365"/>
  <c r="K32" i="365"/>
  <c r="T34" i="365"/>
  <c r="AI34" i="365" s="1"/>
  <c r="AI16" i="365"/>
  <c r="AI15" i="365"/>
  <c r="S15" i="365"/>
  <c r="T14" i="365"/>
  <c r="AI14" i="365" s="1"/>
  <c r="AI13" i="365"/>
  <c r="AI12" i="365"/>
  <c r="AI33" i="365"/>
  <c r="S16" i="365"/>
  <c r="S13" i="365"/>
  <c r="S33" i="365"/>
  <c r="AI17" i="365"/>
  <c r="AI18" i="365"/>
  <c r="AI19" i="365"/>
  <c r="AI20" i="365"/>
  <c r="AI21" i="365"/>
  <c r="AI22" i="365"/>
  <c r="AI23" i="365"/>
  <c r="AI24" i="365"/>
  <c r="AI25" i="365"/>
  <c r="AI26" i="365"/>
  <c r="AI27" i="365"/>
  <c r="AI28" i="365"/>
  <c r="AI29" i="365"/>
  <c r="AI30" i="365"/>
  <c r="AI31" i="365"/>
  <c r="AI32" i="365"/>
  <c r="S12" i="365"/>
  <c r="R35" i="365"/>
  <c r="S11" i="365"/>
  <c r="T11" i="365"/>
  <c r="AQ11" i="365"/>
  <c r="AQ35" i="365" s="1"/>
  <c r="K12" i="365"/>
  <c r="K14" i="365"/>
  <c r="K16" i="365"/>
  <c r="AH11" i="365"/>
  <c r="S17" i="365"/>
  <c r="S18" i="365"/>
  <c r="S19" i="365"/>
  <c r="S20" i="365"/>
  <c r="S21" i="365"/>
  <c r="S22" i="365"/>
  <c r="S23" i="365"/>
  <c r="S24" i="365"/>
  <c r="S25" i="365"/>
  <c r="S26" i="365"/>
  <c r="S27" i="365"/>
  <c r="S28" i="365"/>
  <c r="S29" i="365"/>
  <c r="S30" i="365"/>
  <c r="S31" i="365"/>
  <c r="S32" i="365"/>
  <c r="I11" i="365"/>
  <c r="I13" i="365"/>
  <c r="I15" i="365"/>
  <c r="I33" i="365"/>
  <c r="I34" i="365"/>
  <c r="AG35" i="365"/>
  <c r="T35" i="365" l="1"/>
  <c r="S35" i="365"/>
  <c r="AH35" i="365"/>
  <c r="AI11" i="365"/>
  <c r="AI35" i="365" l="1"/>
  <c r="AP10" i="364" l="1"/>
  <c r="AG10" i="364"/>
  <c r="Q10" i="364"/>
  <c r="AP35" i="364" l="1"/>
  <c r="AG8" i="364"/>
  <c r="AR35" i="364"/>
  <c r="AQ34" i="364"/>
  <c r="AH34" i="364"/>
  <c r="V34" i="364"/>
  <c r="R34" i="364"/>
  <c r="J34" i="364"/>
  <c r="I34" i="364" s="1"/>
  <c r="G34" i="364"/>
  <c r="E34" i="364"/>
  <c r="AQ33" i="364"/>
  <c r="AH33" i="364"/>
  <c r="V33" i="364"/>
  <c r="R33" i="364"/>
  <c r="J33" i="364"/>
  <c r="K33" i="364" s="1"/>
  <c r="G33" i="364"/>
  <c r="E33" i="364"/>
  <c r="AW32" i="364"/>
  <c r="AQ32" i="364"/>
  <c r="AH32" i="364"/>
  <c r="V32" i="364"/>
  <c r="R32" i="364"/>
  <c r="J32" i="364"/>
  <c r="I32" i="364" s="1"/>
  <c r="G32" i="364"/>
  <c r="E32" i="364"/>
  <c r="AQ31" i="364"/>
  <c r="AH31" i="364"/>
  <c r="V31" i="364"/>
  <c r="R31" i="364"/>
  <c r="J31" i="364"/>
  <c r="I31" i="364" s="1"/>
  <c r="G31" i="364"/>
  <c r="E31" i="364"/>
  <c r="AQ30" i="364"/>
  <c r="AH30" i="364"/>
  <c r="V30" i="364"/>
  <c r="R30" i="364"/>
  <c r="J30" i="364"/>
  <c r="I30" i="364" s="1"/>
  <c r="G30" i="364"/>
  <c r="E30" i="364"/>
  <c r="AQ29" i="364"/>
  <c r="AH29" i="364"/>
  <c r="V29" i="364"/>
  <c r="R29" i="364"/>
  <c r="J29" i="364"/>
  <c r="I29" i="364" s="1"/>
  <c r="G29" i="364"/>
  <c r="E29" i="364"/>
  <c r="AQ28" i="364"/>
  <c r="AH28" i="364"/>
  <c r="V28" i="364"/>
  <c r="R28" i="364"/>
  <c r="J28" i="364"/>
  <c r="I28" i="364" s="1"/>
  <c r="G28" i="364"/>
  <c r="E28" i="364"/>
  <c r="AQ27" i="364"/>
  <c r="AH27" i="364"/>
  <c r="V27" i="364"/>
  <c r="R27" i="364"/>
  <c r="J27" i="364"/>
  <c r="I27" i="364" s="1"/>
  <c r="G27" i="364"/>
  <c r="E27" i="364"/>
  <c r="AQ26" i="364"/>
  <c r="AH26" i="364"/>
  <c r="V26" i="364"/>
  <c r="R26" i="364"/>
  <c r="J26" i="364"/>
  <c r="I26" i="364" s="1"/>
  <c r="G26" i="364"/>
  <c r="E26" i="364"/>
  <c r="AQ25" i="364"/>
  <c r="AH25" i="364"/>
  <c r="V25" i="364"/>
  <c r="R25" i="364"/>
  <c r="T25" i="364" s="1"/>
  <c r="J25" i="364"/>
  <c r="I25" i="364" s="1"/>
  <c r="G25" i="364"/>
  <c r="E25" i="364"/>
  <c r="AQ24" i="364"/>
  <c r="AH24" i="364"/>
  <c r="V24" i="364"/>
  <c r="R24" i="364"/>
  <c r="J24" i="364"/>
  <c r="I24" i="364" s="1"/>
  <c r="G24" i="364"/>
  <c r="E24" i="364"/>
  <c r="AQ23" i="364"/>
  <c r="AH23" i="364"/>
  <c r="V23" i="364"/>
  <c r="R23" i="364"/>
  <c r="J23" i="364"/>
  <c r="I23" i="364" s="1"/>
  <c r="G23" i="364"/>
  <c r="E23" i="364"/>
  <c r="AQ22" i="364"/>
  <c r="AH22" i="364"/>
  <c r="V22" i="364"/>
  <c r="R22" i="364"/>
  <c r="J22" i="364"/>
  <c r="I22" i="364" s="1"/>
  <c r="G22" i="364"/>
  <c r="E22" i="364"/>
  <c r="AQ21" i="364"/>
  <c r="AH21" i="364"/>
  <c r="V21" i="364"/>
  <c r="R21" i="364"/>
  <c r="J21" i="364"/>
  <c r="I21" i="364" s="1"/>
  <c r="G21" i="364"/>
  <c r="E21" i="364"/>
  <c r="AQ20" i="364"/>
  <c r="AH20" i="364"/>
  <c r="V20" i="364"/>
  <c r="R20" i="364"/>
  <c r="J20" i="364"/>
  <c r="I20" i="364" s="1"/>
  <c r="G20" i="364"/>
  <c r="E20" i="364"/>
  <c r="AQ19" i="364"/>
  <c r="AH19" i="364"/>
  <c r="V19" i="364"/>
  <c r="R19" i="364"/>
  <c r="J19" i="364"/>
  <c r="I19" i="364" s="1"/>
  <c r="G19" i="364"/>
  <c r="E19" i="364"/>
  <c r="AQ18" i="364"/>
  <c r="AH18" i="364"/>
  <c r="V18" i="364"/>
  <c r="R18" i="364"/>
  <c r="J18" i="364"/>
  <c r="I18" i="364" s="1"/>
  <c r="G18" i="364"/>
  <c r="E18" i="364"/>
  <c r="AQ17" i="364"/>
  <c r="AH17" i="364"/>
  <c r="V17" i="364"/>
  <c r="R17" i="364"/>
  <c r="J17" i="364"/>
  <c r="I17" i="364" s="1"/>
  <c r="G17" i="364"/>
  <c r="E17" i="364"/>
  <c r="AH16" i="364"/>
  <c r="V16" i="364"/>
  <c r="R16" i="364"/>
  <c r="J16" i="364"/>
  <c r="I16" i="364" s="1"/>
  <c r="G16" i="364"/>
  <c r="E16" i="364"/>
  <c r="AQ15" i="364"/>
  <c r="AH15" i="364"/>
  <c r="V15" i="364"/>
  <c r="R15" i="364"/>
  <c r="J15" i="364"/>
  <c r="I15" i="364" s="1"/>
  <c r="G15" i="364"/>
  <c r="E15" i="364"/>
  <c r="AQ14" i="364"/>
  <c r="AH14" i="364"/>
  <c r="V14" i="364"/>
  <c r="R14" i="364"/>
  <c r="J14" i="364"/>
  <c r="K14" i="364" s="1"/>
  <c r="G14" i="364"/>
  <c r="E14" i="364"/>
  <c r="AQ13" i="364"/>
  <c r="AH13" i="364"/>
  <c r="V13" i="364"/>
  <c r="R13" i="364"/>
  <c r="J13" i="364"/>
  <c r="I13" i="364" s="1"/>
  <c r="G13" i="364"/>
  <c r="E13" i="364"/>
  <c r="AQ12" i="364"/>
  <c r="AH12" i="364"/>
  <c r="V12" i="364"/>
  <c r="R12" i="364"/>
  <c r="J12" i="364"/>
  <c r="I12" i="364" s="1"/>
  <c r="G12" i="364"/>
  <c r="E12" i="364"/>
  <c r="V11" i="364"/>
  <c r="J11" i="364"/>
  <c r="K11" i="364" s="1"/>
  <c r="G11" i="364"/>
  <c r="E11" i="364"/>
  <c r="R11" i="364"/>
  <c r="K29" i="364" l="1"/>
  <c r="K17" i="364"/>
  <c r="K18" i="364"/>
  <c r="K19" i="364"/>
  <c r="K20" i="364"/>
  <c r="K21" i="364"/>
  <c r="K26" i="364"/>
  <c r="K27" i="364"/>
  <c r="K28" i="364"/>
  <c r="S34" i="364"/>
  <c r="S33" i="364"/>
  <c r="T32" i="364"/>
  <c r="AI32" i="364" s="1"/>
  <c r="S31" i="364"/>
  <c r="S30" i="364"/>
  <c r="S29" i="364"/>
  <c r="T29" i="364"/>
  <c r="S28" i="364"/>
  <c r="S27" i="364"/>
  <c r="S26" i="364"/>
  <c r="S25" i="364"/>
  <c r="S24" i="364"/>
  <c r="S23" i="364"/>
  <c r="S22" i="364"/>
  <c r="S21" i="364"/>
  <c r="T21" i="364"/>
  <c r="S20" i="364"/>
  <c r="S19" i="364"/>
  <c r="S18" i="364"/>
  <c r="S17" i="364"/>
  <c r="S16" i="364"/>
  <c r="T15" i="364"/>
  <c r="AI15" i="364" s="1"/>
  <c r="T14" i="364"/>
  <c r="AI14" i="364" s="1"/>
  <c r="T13" i="364"/>
  <c r="AI13" i="364" s="1"/>
  <c r="T12" i="364"/>
  <c r="AI12" i="364" s="1"/>
  <c r="S13" i="364"/>
  <c r="T34" i="364"/>
  <c r="AI34" i="364" s="1"/>
  <c r="K30" i="364"/>
  <c r="K31" i="364"/>
  <c r="K32" i="364"/>
  <c r="T16" i="364"/>
  <c r="AI16" i="364" s="1"/>
  <c r="T17" i="364"/>
  <c r="K22" i="364"/>
  <c r="K23" i="364"/>
  <c r="K24" i="364"/>
  <c r="K25" i="364"/>
  <c r="T33" i="364"/>
  <c r="AI33" i="364" s="1"/>
  <c r="S14" i="364"/>
  <c r="T18" i="364"/>
  <c r="AI18" i="364" s="1"/>
  <c r="T30" i="364"/>
  <c r="AI30" i="364" s="1"/>
  <c r="S15" i="364"/>
  <c r="AI17" i="364"/>
  <c r="T19" i="364"/>
  <c r="AI19" i="364" s="1"/>
  <c r="AI21" i="364"/>
  <c r="T23" i="364"/>
  <c r="AI23" i="364" s="1"/>
  <c r="AI25" i="364"/>
  <c r="T27" i="364"/>
  <c r="AI27" i="364" s="1"/>
  <c r="AI29" i="364"/>
  <c r="T20" i="364"/>
  <c r="AI20" i="364" s="1"/>
  <c r="T24" i="364"/>
  <c r="AI24" i="364" s="1"/>
  <c r="T28" i="364"/>
  <c r="AI28" i="364" s="1"/>
  <c r="T22" i="364"/>
  <c r="AI22" i="364" s="1"/>
  <c r="T26" i="364"/>
  <c r="AI26" i="364" s="1"/>
  <c r="T31" i="364"/>
  <c r="AI31" i="364" s="1"/>
  <c r="S12" i="364"/>
  <c r="R35" i="364"/>
  <c r="S11" i="364"/>
  <c r="T11" i="364"/>
  <c r="K12" i="364"/>
  <c r="K13" i="364"/>
  <c r="K15" i="364"/>
  <c r="K16" i="364"/>
  <c r="K34" i="364"/>
  <c r="AH11" i="364"/>
  <c r="S32" i="364"/>
  <c r="AQ11" i="364"/>
  <c r="AQ35" i="364" s="1"/>
  <c r="I11" i="364"/>
  <c r="I14" i="364"/>
  <c r="I33" i="364"/>
  <c r="AG35" i="364"/>
  <c r="S35" i="364" l="1"/>
  <c r="T35" i="364"/>
  <c r="AI11" i="364"/>
  <c r="AH35" i="364"/>
  <c r="AI35" i="364" l="1"/>
</calcChain>
</file>

<file path=xl/comments1.xml><?xml version="1.0" encoding="utf-8"?>
<comments xmlns="http://schemas.openxmlformats.org/spreadsheetml/2006/main">
  <authors>
    <author>Fidel A. Ramos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Fidel A. Ramos: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Fidel A. Ramos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Fidel A. Ramos: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<sst xmlns="http://schemas.openxmlformats.org/spreadsheetml/2006/main" count="11004" uniqueCount="264">
  <si>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</si>
  <si>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</si>
  <si>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</si>
  <si>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</si>
  <si>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</si>
  <si>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</si>
  <si>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</si>
  <si>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</si>
  <si>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</si>
  <si>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</si>
  <si>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</si>
  <si>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</si>
  <si>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</si>
  <si>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</si>
  <si>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</si>
  <si>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</si>
  <si>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</si>
  <si>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</si>
  <si>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</si>
  <si>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</si>
  <si>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</si>
  <si>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</si>
  <si>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</si>
  <si>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</si>
  <si>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</si>
  <si>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</si>
  <si>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</si>
  <si>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</si>
  <si>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</si>
  <si>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</si>
  <si>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</si>
  <si>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</si>
  <si>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</si>
  <si>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</si>
  <si>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</si>
  <si>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</si>
  <si>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</si>
  <si>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</si>
  <si>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</si>
  <si>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</si>
  <si>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</si>
  <si>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</si>
  <si>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</si>
  <si>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</si>
  <si>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</si>
  <si>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</si>
  <si>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</si>
  <si>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</si>
  <si>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</si>
  <si>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</si>
  <si>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</si>
  <si>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</si>
  <si>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</si>
  <si>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</si>
  <si>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</si>
  <si>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</si>
  <si>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</si>
  <si>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</si>
  <si>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</si>
  <si>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</si>
  <si>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</si>
  <si>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</si>
  <si>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</si>
  <si>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</si>
  <si>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</si>
  <si>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</si>
  <si>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</si>
  <si>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</si>
  <si>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</si>
  <si>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</si>
  <si>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</si>
  <si>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</si>
  <si>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</si>
  <si>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</si>
  <si>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</si>
  <si>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</si>
  <si>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</si>
  <si>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</si>
  <si>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</si>
  <si>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</si>
  <si>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</si>
  <si>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</si>
  <si>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</si>
  <si>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</si>
  <si>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</si>
  <si>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</si>
  <si>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</si>
  <si>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</si>
  <si>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</si>
  <si>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</si>
  <si>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</si>
  <si>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</si>
  <si>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</si>
  <si>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</si>
  <si>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</si>
  <si>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</si>
  <si>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</si>
  <si>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</si>
  <si>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</si>
  <si>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</si>
  <si>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</si>
  <si>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</si>
  <si>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</si>
  <si>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</si>
  <si>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</si>
  <si>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</si>
  <si>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</si>
  <si>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</si>
  <si>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</si>
  <si>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</si>
  <si>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</si>
  <si>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</si>
  <si>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</si>
  <si>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</si>
  <si>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</si>
  <si>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</si>
  <si>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</si>
  <si>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</si>
  <si>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</si>
  <si>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</si>
  <si>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</si>
  <si>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</si>
  <si>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</si>
  <si>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</si>
  <si>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</si>
  <si>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</si>
  <si>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</si>
  <si>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</si>
  <si>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</si>
  <si>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</si>
  <si>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</si>
  <si>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Additional 3 psi to target discharge pressure from 12:01 am to 5am as per request of Engr.Frances Morla (SPM-South), due to shifting of WSR and Posadas Influence area.</t>
  </si>
  <si>
    <t>Target Discharge Pressure set to 66psi @ 12:01 am as per request of Engr.FRANCIS MORLA (SPM-South)</t>
  </si>
  <si>
    <t>PAUL LABIAN</t>
  </si>
  <si>
    <t>2B+1S</t>
  </si>
  <si>
    <t xml:space="preserve"> </t>
  </si>
  <si>
    <t>BP1 - STARTED @ 6:00 AM TO MEET 83 PSI TARGET DISCHARGE PRESSURE</t>
  </si>
  <si>
    <t>TARGET DISCHARGE PRESSURE SET TO  81 PSI @ 12:01 PM TO 5:01 PM AS PER SCHEDULE</t>
  </si>
  <si>
    <t>TARGET DISCHARGE PRESSURE SET TO 78 PSI @ 5:01 PM TO 7:01PM AS PER SCHEDULE</t>
  </si>
  <si>
    <t>BP3 - STOPPED @ 7:00 PM DUE TO HIGH DISCHARGE</t>
  </si>
  <si>
    <t>TARGET DISCHARGE PRESSURE SET TO 76 PSI @ 7:01 PM TO 10:01 PM AS PER SCHEDULE</t>
  </si>
  <si>
    <t>SP1 - STOPPED @ 10:00 PM DUE TO EXCESS CAPACITY</t>
  </si>
  <si>
    <t>TARGET DISCHARGE PRESSURE SET TO 66PSI @ 10:01 PM TO 12:01 PM AS PER SCHEDULE</t>
  </si>
  <si>
    <t>BP1 - STOPPED @ 7:00 PM DUE TO HIGH DISCHARGE</t>
  </si>
  <si>
    <t>BP3 - STARTED @ 6:00 AM TO MEET 83 PSI TARGET DISCHARGE PRESSURE</t>
  </si>
  <si>
    <t>SP1 - STARTED @ 6:01 AM TO MEET 83 PSI TARGET DISCHARGE PRESSURE</t>
  </si>
  <si>
    <t>TARGET DISCHARGE PRESSURE SET TO  83 PSI @ 6:00 AM TO 12:01 PM AS PER SCHEDULE</t>
  </si>
  <si>
    <t>XCV2- CLOSED @ 4:00 AM,WATER  ELEVATION  (9.5M)</t>
  </si>
  <si>
    <t>XCV1- CLOSED @ 4:35 AM,WATER  ELEVATION  (9.5M)</t>
  </si>
  <si>
    <t>XCV1- INCREASE OPENING  @ 12:00 AM (55%)</t>
  </si>
  <si>
    <t>XCV1 - OPENED @ 10:01 PM (45%)</t>
  </si>
  <si>
    <t>3B</t>
  </si>
  <si>
    <t>XCV1- CLOSED @ 4:00 AM,WATER  ELEVATION  (9.5M)</t>
  </si>
  <si>
    <t>XCV2 - OPENED @ 10:01 PM (50%)</t>
  </si>
  <si>
    <t>XCV2- INCREASE OPENING  @ 12:00 AM (55%)</t>
  </si>
  <si>
    <t>SP1 - STARTED @ 7:00 AM TO MEET 83 PSI TARGET DISCHARGE PRESSURE</t>
  </si>
  <si>
    <t>SP2 - STARTED @ 6:01 AM TO MEET 83 PSI TARGET DISCHARGE PRESSURE</t>
  </si>
  <si>
    <t>SP2 - STOPPED @ 10:00 PM DUE TO EXCESS CAPACITY</t>
  </si>
  <si>
    <t>XCV2- CLOSED @ 4:26 AM,WATER  ELEVATION  (9.5M)</t>
  </si>
  <si>
    <t>Additional 3 psi to target discharge pressure from 12:01 PM to 5am (APRIL 1, 2016) as per request of Engr. Frances Morla (SPM-South), due to shifting of WSR and Posadas Influence area.</t>
  </si>
  <si>
    <t>SP2 - STARTED @ 7:00 AM TO MEET 83 PSI TARGET DISCHARGE PRESSURE</t>
  </si>
  <si>
    <t>Additional 3 psi to target discharge pressure from 12:01 PM to 5am (APRIL 2, 2016) as per request of Engr. Frances Morla (SPM-South), due to shifting of WSR and Posadas Influence area.</t>
  </si>
  <si>
    <t>XCV2- CLOSED @ 4:15 AM,WATER  ELEVATION  (9.5M)</t>
  </si>
  <si>
    <t>Additional 3 psi to target discharge pressure from 12:01 PM to 5am (APRIL 3, 2016) as per request of Engr. Frances Morla (SPM-South), due to shifting of WSR and Posadas Influence area.</t>
  </si>
  <si>
    <t>XCV1 - OPENED @ 10:01 PM (50%)</t>
  </si>
  <si>
    <t>Additional 3 psi to target discharge pressure from 12:01 PM to 5am (APRIL 4, 2016) as per request of Engr. Frances Morla (SPM-South), due to shifting of WSR and Posadas Influence area.</t>
  </si>
  <si>
    <t>SP1 - STARTED @ 6:00 AM TO MEET 83 PSI TARGET DISCHARGE PRESSURE</t>
  </si>
  <si>
    <t>Additional 3 psi to target discharge pressure from 12:01 PM to 5am (APRIL 5, 2016) as per request of Engr. Frances Morla (SPM-South), due to shifting of WSR and Posadas Influence area.</t>
  </si>
  <si>
    <t>,</t>
  </si>
  <si>
    <t>XCV2- CLOSED @ 4:50 AM,WATER  ELEVATION  (9.5M)</t>
  </si>
  <si>
    <t>Additional 3 psi to target discharge pressure from 12:01 PM to 5am (APRIL 6, 2016) as per request of Engr. Frances Morla (SPM-South), due to shifting of WSR and Posadas Influence area.</t>
  </si>
  <si>
    <t>XCV1- CLOSED @ 5:00 AM,WATER  ELEVATION  (9.5M)</t>
  </si>
  <si>
    <t>Additional 3 psi to target discharge pressure from 12:01 PM to 5am (APRIL 7, 2016) as per request of Engr. Frances Morla (SPM-South), due to shifting of WSR and Posadas Influence area.</t>
  </si>
  <si>
    <t>BP1 - STOPPED @ 8:00 PM DUE TO HIGH DISCHARGE</t>
  </si>
  <si>
    <t>XCV2- INCREASE OPENING  @ 12:00 AM (60%)</t>
  </si>
  <si>
    <t>XCV2- CLOSED @ 5:00 AM,WATER  ELEVATION  (9.5M)</t>
  </si>
  <si>
    <t>Additional 3 psi to target discharge pressure from 12:01 PM to 5am (APRIL 8, 2016) as per request of Engr. Frances Morla (SPM-South), due to shifting of WSR and Posadas Influence area.</t>
  </si>
  <si>
    <t>BP3 - STOPPED @ 8:00 PM DUE TO HIGH DISCHARGE</t>
  </si>
  <si>
    <t>XCV1 - OPENED @ 10:01 PM (55%)</t>
  </si>
  <si>
    <t>XCV1- INCREASE OPENING  @ 12:00 AM (60%)</t>
  </si>
  <si>
    <t>SP1 - STARTED @ 7:15 AM TO MEET 83 PSI TARGET DISCHARGE PRESSURE</t>
  </si>
  <si>
    <t>Additional 3 psi to target discharge pressure from 12:01 PM to 5am (APRIL 9, 2016) as per request of Engr. Frances Morla (SPM-South), due to shifting of WSR and Posadas Influence area.</t>
  </si>
  <si>
    <t>XCV2 - OPENED @ 10:01 PM (55%)</t>
  </si>
  <si>
    <t>SP2 - STARTED @ 8:20 AM TO MEET 83 PSI TARGET DISCHARGE PRESSURE</t>
  </si>
  <si>
    <t>Additional 3 psi to target discharge pressure from 12:01 PM to 5am (APRIL 10, 2016) as per request of Engr. Frances Morla (SPM-South), due to shifting of WSR and Posadas Influence area.</t>
  </si>
  <si>
    <t>XCV1- CLOSED @ 3:40 AM,WATER  ELEVATION  (9.5M)</t>
  </si>
  <si>
    <t>Additional 3 psi to target discharge pressure from 12:01 PM to 5am (APRIL 11, 2016) as per request of Engr. Frances Morla (SPM-South), due to shifting of WSR and Posadas Influence area.</t>
  </si>
  <si>
    <t>XCV2 - OPENED @ 10:01 PM (60%)</t>
  </si>
  <si>
    <t>XCV2- INCREASE OPENING  @ 12:00 AM (72%)</t>
  </si>
  <si>
    <t>XCV2- CLOSED @ 4:33 AM,WATER  ELEVATION  (9.5M)</t>
  </si>
  <si>
    <t>Additional 3 psi to target discharge pressure from 12:01 PM to 5am (APRIL 12, 2016) as per request of Engr. Frances Morla (SPM-South), due to shifting of WSR and Posadas Influence area.</t>
  </si>
  <si>
    <t>XCV1 - OPENED @ 10:01 PM (60%)</t>
  </si>
  <si>
    <t>XCV1- INCREASE OPENING  @ 12:00 AM (65%)</t>
  </si>
  <si>
    <t>Additional 3 psi to target discharge pressure from 12:01 PM to 5am (APRIL 13, 2016) as per request of Engr. Frances Morla (SPM-South), due to shifting of WSR and Posadas Influence area.</t>
  </si>
  <si>
    <t>SP1 - STOPPED @1:10 PM DUE TO PREVENTIVE MAINTENANCE</t>
  </si>
  <si>
    <t>SP2- STARTED @1:11PM DUE TO PREVENTIVE MAINTENANCE</t>
  </si>
  <si>
    <t>XCV2- INCREASE OPENING  @ 12:00 AM (70%)</t>
  </si>
  <si>
    <t>Additional 3 psi to target discharge pressure from 12:01 PM to 5am (APRIL 14, 2016) as per request of Engr. Frances Morla (SPM-South), due to shifting of WSR and Posadas Influence area.</t>
  </si>
  <si>
    <t>XCV1- INCREASE OPENING  @ 12:00 AM (70%)</t>
  </si>
  <si>
    <t>XCV1- CLOSED @ 6:00 AM,WATER  ELEVATION  (8.5M)</t>
  </si>
  <si>
    <t>Additional 3 psi to target discharge pressure from 12:01 PM to 5am (APRIL 15, 2016) as per request of Engr. Frances Morla (SPM-South), due to shifting of WSR and Posadas Influence area.</t>
  </si>
  <si>
    <t>BP2 - STOPPED @ 9:00 PM DUE TO QUARTERLY PREVENTIVE MAINTENANCE</t>
  </si>
  <si>
    <t>BP3 - STOPPED @ 10:04 PM DUE TO QUARTERLY PREVENTIVE MAINTENANCE</t>
  </si>
  <si>
    <t>BP2 - STARTED @ 10:06 PM DUE TO QUARTERLY PREVENTIVE MAINTENANCE</t>
  </si>
  <si>
    <t>XCV2- CLOSED @ 5:00 AM,WATER  ELEVATION  (8.8M)</t>
  </si>
  <si>
    <t>Additional 3 psi to target discharge pressure from 12:01 PM to 5am (APRIL 16, 2016) as per request of Engr. Frances Morla (SPM-South), due to shifting of WSR and Posadas Influence area.</t>
  </si>
  <si>
    <t>XCV1- INCREASE OPENING  @ 12:00 AM (72%)</t>
  </si>
  <si>
    <t>Additional 3 psi to target discharge pressure from 12:01 PM to 5am (APRIL 17, 2016) as per request of Engr. Frances Morla (SPM-South), due to shifting of WSR and Posadas Influence area.</t>
  </si>
  <si>
    <t>BP1 - STARTED @ 9:02 PM DUE TO QUARTERLY PREVENTIVE MAINTENANCE</t>
  </si>
  <si>
    <t>XCV2 - OPENED @ 10:01 PM (65%)</t>
  </si>
  <si>
    <t>XCV2- INCREASE OPENING  @ 12:00 AM (73%)</t>
  </si>
  <si>
    <t>Additional 3 psi to target discharge pressure from 12:01 PM to 5am (APRIL 18, 2016) as per request of Engr. Frances Morla (SPM-South), due to shifting of WSR and Posadas Influence area.</t>
  </si>
  <si>
    <t>XCV1 - OPENED @ 10:01 PM (70%)</t>
  </si>
  <si>
    <t>XCV1- INCREASE OPENING  @ 12:00 AM (85%)</t>
  </si>
  <si>
    <t>XCV1- CLOSED @ 4:15 AM,WATER  ELEVATION  (9.5M)</t>
  </si>
  <si>
    <t>Additional 3 psi to target discharge pressure from 12:01 PM to 5am (APRIL 19, 2016) as per request of Engr. Frances Morla (SPM-South), due to shifting of WSR and Posadas Influence area.</t>
  </si>
  <si>
    <t>XCV2 - OPENED @ 10:01 PM (70%)</t>
  </si>
  <si>
    <t>XCV2- INCREASE OPENING  @ 12:00 AM (85%)</t>
  </si>
  <si>
    <t>Additional 3 psi to target discharge pressure from 12:01 PM to 5am (APRIL 20, 2016) as per request of Engr. Frances Morla (SPM-South), due to shifting of WSR and Posadas Influence area.</t>
  </si>
  <si>
    <t>XCV1- CLOSED @ 4:25 AM,WATER  ELEVATION  (9.5M)</t>
  </si>
  <si>
    <t>XCV1- INCREASE OPENING  @ 12:00 AM (90%)</t>
  </si>
  <si>
    <t>Additional 3 psi to target discharge pressure from 12:01 PM to 5am (APRIL 21, 2016) as per request of Engr. Frances Morla (SPM-South), due to shifting of WSR and Posadas Influence area.</t>
  </si>
  <si>
    <t>XCV2- INCREASE OPENING  @ 12:00 AM (90%)</t>
  </si>
  <si>
    <t>XCV2- CLOSED @ 5:25 AM,WATER  ELEVATION  (9.5M)</t>
  </si>
  <si>
    <t>Additional 3 psi to target discharge pressure from 12:01 PM to 5am (APRIL 22, 2016) as per request of Engr. Frances Morla (SPM-South), due to shifting of WSR and Posadas Influence area.</t>
  </si>
  <si>
    <t>XCV1 - OPENED @ 10:01 PM (75%)</t>
  </si>
  <si>
    <t>Additional 3 psi to target discharge pressure from 12:01 PM to 5am (APRIL 23, 2016) as per request of Engr. Frances Morla (SPM-South), due to shifting of WSR and Posadas Influence area.</t>
  </si>
  <si>
    <t>XCV2 - OPENED @ 10:01 PM (75%)</t>
  </si>
  <si>
    <t>Additional 3 psi to target discharge pressure from 12:01 PM to 5am (APRIL 24, 2016) as per request of Engr. Frances Morla (SPM-South), due to shifting of WSR and Posadas Influence area.</t>
  </si>
  <si>
    <t>XCV1 - OPENED @ 10:01 PM (80%)</t>
  </si>
  <si>
    <t>XCV1- INCREASE OPENING  @ 12:00 AM (93%)</t>
  </si>
  <si>
    <t>XCV1- CLOSED @ 5:20 AM,WATER  ELEVATION  (9.5M)</t>
  </si>
  <si>
    <t>Additional 3 psi to target discharge pressure from 12:01 PM to 5am (APRIL 25, 2016) as per request of Engr. Frances Morla (SPM-South), due to shifting of WSR and Posadas Influence area.</t>
  </si>
  <si>
    <t>XCV2 - OPENED @ 10:01 PM (90%)</t>
  </si>
  <si>
    <t>XCV2- INCREASE OPENING  @ 12:00 AM (96%)</t>
  </si>
  <si>
    <t>XCV2- CLOSED @ 3:21 AM,WATER  ELEVATION  (9.5M)</t>
  </si>
  <si>
    <t>SP2 - STARTED @ 6:00 AM TO MEET 83 PSI TARGET DISCHARGE PRESSURE</t>
  </si>
  <si>
    <t>Additional 3 psi to target discharge pressure from 12:01 PM to 5am (APRIL 26, 2016) as per request of Engr. Frances Morla (SPM-South), due to shifting of WSR and Posadas Influence area.</t>
  </si>
  <si>
    <t>XCV1- INCREASE OPENING  @ 12:00 AM (95%)</t>
  </si>
  <si>
    <t>XCV1- CLOSED @ 5:00 AM,WATER  ELEVATION  (9.0M)</t>
  </si>
  <si>
    <t>SP1 - STARTED @ 6:30 AM TO MEET 83 PSI TARGET DISCHARGE PRESSURE</t>
  </si>
  <si>
    <t>Additional 3 psi to target discharge pressure from 12:01 PM to 5am (APRIL 27, 2016) as per request of Engr. Frances Morla (SPM-South), due to shifting of WSR and Posadas Influence area.</t>
  </si>
  <si>
    <t>XCV2- CLOSED @ 5:00 AM,WATER  ELEVATION  (9.0M)</t>
  </si>
  <si>
    <t>MERALCO POWER FLUCTUATION @ 2:01AM</t>
  </si>
  <si>
    <t>RNOM @2:09AM</t>
  </si>
  <si>
    <t>BP2 POWER RESUME @ 2:15AM</t>
  </si>
  <si>
    <t>BP1 POWER RESUME @ 2:17 AM</t>
  </si>
  <si>
    <t>MERALCO POWER FLUCTUATION @ 2:23AM</t>
  </si>
  <si>
    <t>BP2 AND BP1 STOPPED @2:01</t>
  </si>
  <si>
    <t>BP2 AND BP1 STOPPED @2:23 AM</t>
  </si>
  <si>
    <t>BP2 POWER RESUME @ 2:30AM</t>
  </si>
  <si>
    <t>BP1 POWER RESUME @ 2:32 AM</t>
  </si>
  <si>
    <t>BP2 POWER RESUME @ 2:40AM</t>
  </si>
  <si>
    <t>BP1 POWER RESUME @ 2:42 AM</t>
  </si>
  <si>
    <t>NORMAL OPERATION @ 2:45 AM</t>
  </si>
  <si>
    <t>R N O M @ 2:38AM</t>
  </si>
  <si>
    <t>R N O G 2  @ 2:27 AM</t>
  </si>
  <si>
    <t>R N O G 2  @ 2:05 AM</t>
  </si>
  <si>
    <t>Additional 3 psi to target discharge pressure from 12:01 PM to 5am (APRIL 28, 2016) as per request of Engr. Frances Morla (SPM-South), due to shifting of WSR and Posadas Influence area.</t>
  </si>
  <si>
    <t>XCV1- CLOSED @ 3:25 AM,WATER  ELEVATION  (9.0M)</t>
  </si>
  <si>
    <t>Additional 3 psi to target discharge pressure from 12:01 PM to 5am (APRIL 29, 2016) as per request of Engr. Frances Morla (SPM-South), due to shifting of WSR and Posadas Influence area.</t>
  </si>
  <si>
    <t>XCV2- INCREASE OPENING  @ 12:00 AM (95%)</t>
  </si>
  <si>
    <t>XCV2- CLOSED @ 3:25 AM,WATER  ELEVATION  (9.0M)</t>
  </si>
  <si>
    <t>Additional 3 psi to target discharge pressure from 12:01 PM to 5am (APRIL 30,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</si>
</sst>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theme="1" tint="4.9989318521683403E-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20" borderId="0" applyNumberFormat="0" applyBorder="0" applyAlignment="0" applyProtection="0"/>
    <xf numFmtId="0" fontId="37" fillId="21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16" applyNumberFormat="0" applyAlignment="0" applyProtection="0"/>
    <xf numFmtId="0" fontId="40" fillId="24" borderId="17" applyNumberFormat="0" applyAlignment="0" applyProtection="0"/>
    <xf numFmtId="0" fontId="41" fillId="24" borderId="16" applyNumberFormat="0" applyAlignment="0" applyProtection="0"/>
    <xf numFmtId="0" fontId="42" fillId="0" borderId="18" applyNumberFormat="0" applyFill="0" applyAlignment="0" applyProtection="0"/>
    <xf numFmtId="0" fontId="43" fillId="25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5" fillId="50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72">
    <xf numFmtId="0" fontId="0" fillId="0" borderId="0" xfId="0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9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1" fontId="5" fillId="17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9" borderId="3" xfId="0" applyFill="1" applyBorder="1"/>
    <xf numFmtId="2" fontId="51" fillId="1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30" fillId="19" borderId="11" xfId="0" applyFont="1" applyFill="1" applyBorder="1" applyAlignment="1"/>
    <xf numFmtId="0" fontId="0" fillId="19" borderId="0" xfId="0" applyFill="1"/>
    <xf numFmtId="0" fontId="31" fillId="19" borderId="11" xfId="0" applyFont="1" applyFill="1" applyBorder="1" applyAlignment="1"/>
    <xf numFmtId="1" fontId="5" fillId="3" borderId="1" xfId="0" applyNumberFormat="1" applyFont="1" applyFill="1" applyBorder="1" applyAlignment="1">
      <alignment horizontal="center" vertical="center"/>
    </xf>
    <xf numFmtId="0" fontId="52" fillId="19" borderId="11" xfId="4" applyFont="1" applyFill="1" applyBorder="1" applyAlignment="1">
      <alignment horizontal="left"/>
    </xf>
    <xf numFmtId="0" fontId="53" fillId="19" borderId="11" xfId="0" applyFont="1" applyFill="1" applyBorder="1"/>
    <xf numFmtId="0" fontId="52" fillId="19" borderId="11" xfId="0" applyFont="1" applyFill="1" applyBorder="1" applyAlignment="1">
      <alignment horizontal="left"/>
    </xf>
    <xf numFmtId="0" fontId="54" fillId="0" borderId="11" xfId="0" applyFont="1" applyFill="1" applyBorder="1" applyAlignment="1"/>
    <xf numFmtId="0" fontId="53" fillId="19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2" fillId="0" borderId="11" xfId="4" applyFont="1" applyFill="1" applyBorder="1" applyAlignment="1">
      <alignment horizontal="left"/>
    </xf>
    <xf numFmtId="0" fontId="53" fillId="0" borderId="11" xfId="0" applyFont="1" applyFill="1" applyBorder="1"/>
    <xf numFmtId="0" fontId="52" fillId="0" borderId="11" xfId="0" applyFont="1" applyFill="1" applyBorder="1" applyAlignment="1">
      <alignment horizontal="left"/>
    </xf>
    <xf numFmtId="0" fontId="54" fillId="0" borderId="3" xfId="4" applyFont="1" applyFill="1" applyBorder="1" applyAlignment="1">
      <alignment horizontal="left"/>
    </xf>
    <xf numFmtId="0" fontId="55" fillId="0" borderId="3" xfId="0" applyFont="1" applyFill="1" applyBorder="1"/>
    <xf numFmtId="0" fontId="52" fillId="0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58" fillId="19" borderId="3" xfId="4" applyFont="1" applyFill="1" applyBorder="1" applyAlignment="1">
      <alignment horizontal="left"/>
    </xf>
    <xf numFmtId="0" fontId="58" fillId="19" borderId="11" xfId="4" applyFont="1" applyFill="1" applyBorder="1" applyAlignment="1">
      <alignment horizontal="left"/>
    </xf>
    <xf numFmtId="0" fontId="59" fillId="19" borderId="1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1" fillId="51" borderId="3" xfId="4" applyFont="1" applyFill="1" applyBorder="1" applyAlignment="1">
      <alignment horizontal="left"/>
    </xf>
    <xf numFmtId="0" fontId="58" fillId="51" borderId="11" xfId="4" applyFont="1" applyFill="1" applyBorder="1" applyAlignment="1">
      <alignment horizontal="left"/>
    </xf>
    <xf numFmtId="0" fontId="53" fillId="51" borderId="11" xfId="0" applyFont="1" applyFill="1" applyBorder="1"/>
    <xf numFmtId="0" fontId="60" fillId="51" borderId="3" xfId="4" applyFont="1" applyFill="1" applyBorder="1" applyAlignment="1">
      <alignment horizontal="left"/>
    </xf>
    <xf numFmtId="0" fontId="55" fillId="51" borderId="3" xfId="0" applyFont="1" applyFill="1" applyBorder="1"/>
    <xf numFmtId="0" fontId="58" fillId="51" borderId="3" xfId="4" applyFont="1" applyFill="1" applyBorder="1" applyAlignment="1">
      <alignment horizontal="left"/>
    </xf>
    <xf numFmtId="0" fontId="53" fillId="51" borderId="3" xfId="0" applyFont="1" applyFill="1" applyBorder="1"/>
    <xf numFmtId="0" fontId="0" fillId="51" borderId="11" xfId="0" applyFill="1" applyBorder="1"/>
    <xf numFmtId="0" fontId="52" fillId="51" borderId="11" xfId="4" applyFont="1" applyFill="1" applyBorder="1" applyAlignment="1">
      <alignment horizontal="left"/>
    </xf>
    <xf numFmtId="0" fontId="59" fillId="51" borderId="11" xfId="0" applyFont="1" applyFill="1" applyBorder="1"/>
    <xf numFmtId="0" fontId="27" fillId="51" borderId="3" xfId="4" applyFont="1" applyFill="1" applyBorder="1" applyAlignment="1">
      <alignment horizontal="left"/>
    </xf>
    <xf numFmtId="0" fontId="29" fillId="51" borderId="3" xfId="4" applyFont="1" applyFill="1" applyBorder="1" applyAlignment="1">
      <alignment horizontal="left"/>
    </xf>
    <xf numFmtId="0" fontId="52" fillId="51" borderId="3" xfId="4" applyFont="1" applyFill="1" applyBorder="1" applyAlignment="1">
      <alignment horizontal="left"/>
    </xf>
    <xf numFmtId="0" fontId="28" fillId="51" borderId="3" xfId="4" applyFont="1" applyFill="1" applyBorder="1" applyAlignment="1">
      <alignment horizontal="left"/>
    </xf>
    <xf numFmtId="0" fontId="0" fillId="51" borderId="3" xfId="0" applyFill="1" applyBorder="1"/>
    <xf numFmtId="0" fontId="58" fillId="19" borderId="0" xfId="4" applyFont="1" applyFill="1" applyBorder="1" applyAlignment="1">
      <alignment horizontal="left"/>
    </xf>
    <xf numFmtId="0" fontId="28" fillId="19" borderId="0" xfId="4" applyFont="1" applyFill="1" applyBorder="1" applyAlignment="1">
      <alignment horizontal="left"/>
    </xf>
    <xf numFmtId="0" fontId="0" fillId="19" borderId="0" xfId="0" applyFill="1" applyBorder="1"/>
    <xf numFmtId="0" fontId="29" fillId="19" borderId="0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61" fillId="52" borderId="3" xfId="4" applyFont="1" applyFill="1" applyBorder="1" applyAlignment="1">
      <alignment horizontal="left"/>
    </xf>
    <xf numFmtId="0" fontId="58" fillId="52" borderId="11" xfId="4" applyFont="1" applyFill="1" applyBorder="1" applyAlignment="1">
      <alignment horizontal="left"/>
    </xf>
    <xf numFmtId="0" fontId="29" fillId="52" borderId="11" xfId="4" applyFont="1" applyFill="1" applyBorder="1" applyAlignment="1">
      <alignment horizontal="left"/>
    </xf>
    <xf numFmtId="0" fontId="53" fillId="52" borderId="11" xfId="0" applyFont="1" applyFill="1" applyBorder="1"/>
    <xf numFmtId="0" fontId="52" fillId="52" borderId="11" xfId="4" applyFont="1" applyFill="1" applyBorder="1" applyAlignment="1">
      <alignment horizontal="left"/>
    </xf>
    <xf numFmtId="0" fontId="60" fillId="52" borderId="3" xfId="4" applyFont="1" applyFill="1" applyBorder="1" applyAlignment="1">
      <alignment horizontal="left"/>
    </xf>
    <xf numFmtId="0" fontId="55" fillId="52" borderId="3" xfId="0" applyFont="1" applyFill="1" applyBorder="1"/>
    <xf numFmtId="0" fontId="54" fillId="52" borderId="3" xfId="4" applyFont="1" applyFill="1" applyBorder="1" applyAlignment="1">
      <alignment horizontal="left"/>
    </xf>
    <xf numFmtId="0" fontId="58" fillId="52" borderId="3" xfId="4" applyFont="1" applyFill="1" applyBorder="1" applyAlignment="1">
      <alignment horizontal="left"/>
    </xf>
    <xf numFmtId="0" fontId="53" fillId="52" borderId="3" xfId="0" applyFont="1" applyFill="1" applyBorder="1"/>
    <xf numFmtId="0" fontId="52" fillId="52" borderId="3" xfId="4" applyFont="1" applyFill="1" applyBorder="1" applyAlignment="1">
      <alignment horizontal="left"/>
    </xf>
    <xf numFmtId="0" fontId="0" fillId="52" borderId="11" xfId="0" applyFill="1" applyBorder="1"/>
    <xf numFmtId="0" fontId="59" fillId="52" borderId="11" xfId="0" applyFont="1" applyFill="1" applyBorder="1"/>
    <xf numFmtId="0" fontId="27" fillId="52" borderId="3" xfId="4" applyFont="1" applyFill="1" applyBorder="1" applyAlignment="1">
      <alignment horizontal="left"/>
    </xf>
    <xf numFmtId="0" fontId="29" fillId="52" borderId="3" xfId="4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0" fillId="52" borderId="3" xfId="0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3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VILLAMOR%20DAILY%20DATA%20-%20MAR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.VILLAMOR%20DAILY%20DATA%20-%20APRIL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</sheetNames>
    <sheetDataSet>
      <sheetData sheetId="0">
        <row r="11">
          <cell r="D11">
            <v>12</v>
          </cell>
        </row>
      </sheetData>
      <sheetData sheetId="1">
        <row r="11">
          <cell r="D11">
            <v>11</v>
          </cell>
        </row>
      </sheetData>
      <sheetData sheetId="2">
        <row r="11">
          <cell r="D11">
            <v>10</v>
          </cell>
        </row>
      </sheetData>
      <sheetData sheetId="3">
        <row r="11">
          <cell r="D11">
            <v>11</v>
          </cell>
        </row>
      </sheetData>
      <sheetData sheetId="4">
        <row r="11">
          <cell r="D11">
            <v>13</v>
          </cell>
        </row>
      </sheetData>
      <sheetData sheetId="5">
        <row r="11">
          <cell r="D11">
            <v>8</v>
          </cell>
        </row>
      </sheetData>
      <sheetData sheetId="6">
        <row r="11">
          <cell r="D11">
            <v>11</v>
          </cell>
        </row>
      </sheetData>
      <sheetData sheetId="7">
        <row r="11">
          <cell r="D11">
            <v>10</v>
          </cell>
        </row>
      </sheetData>
      <sheetData sheetId="8">
        <row r="11">
          <cell r="D11">
            <v>13</v>
          </cell>
        </row>
      </sheetData>
      <sheetData sheetId="9">
        <row r="11">
          <cell r="D11">
            <v>8</v>
          </cell>
        </row>
      </sheetData>
      <sheetData sheetId="10">
        <row r="11">
          <cell r="D11">
            <v>9</v>
          </cell>
        </row>
      </sheetData>
      <sheetData sheetId="11">
        <row r="11">
          <cell r="D11">
            <v>10</v>
          </cell>
        </row>
      </sheetData>
      <sheetData sheetId="12">
        <row r="11">
          <cell r="D11">
            <v>7</v>
          </cell>
        </row>
      </sheetData>
      <sheetData sheetId="13">
        <row r="11">
          <cell r="D11">
            <v>9</v>
          </cell>
        </row>
      </sheetData>
      <sheetData sheetId="14">
        <row r="11">
          <cell r="D11">
            <v>9</v>
          </cell>
        </row>
      </sheetData>
      <sheetData sheetId="15">
        <row r="11">
          <cell r="D11">
            <v>9</v>
          </cell>
        </row>
      </sheetData>
      <sheetData sheetId="16">
        <row r="11">
          <cell r="D11">
            <v>10</v>
          </cell>
        </row>
      </sheetData>
      <sheetData sheetId="17">
        <row r="11">
          <cell r="D11">
            <v>9</v>
          </cell>
        </row>
      </sheetData>
      <sheetData sheetId="18">
        <row r="11">
          <cell r="D11">
            <v>8</v>
          </cell>
        </row>
      </sheetData>
      <sheetData sheetId="19">
        <row r="11">
          <cell r="D11">
            <v>8</v>
          </cell>
        </row>
      </sheetData>
      <sheetData sheetId="20">
        <row r="11">
          <cell r="D11">
            <v>8</v>
          </cell>
        </row>
      </sheetData>
      <sheetData sheetId="21">
        <row r="11">
          <cell r="D11">
            <v>11</v>
          </cell>
        </row>
      </sheetData>
      <sheetData sheetId="22">
        <row r="11">
          <cell r="D11">
            <v>7</v>
          </cell>
        </row>
      </sheetData>
      <sheetData sheetId="23">
        <row r="11">
          <cell r="D11">
            <v>9</v>
          </cell>
        </row>
      </sheetData>
      <sheetData sheetId="24">
        <row r="11">
          <cell r="D11">
            <v>10</v>
          </cell>
        </row>
      </sheetData>
      <sheetData sheetId="25">
        <row r="11">
          <cell r="D11">
            <v>12</v>
          </cell>
        </row>
      </sheetData>
      <sheetData sheetId="26">
        <row r="11">
          <cell r="D11">
            <v>11</v>
          </cell>
        </row>
      </sheetData>
      <sheetData sheetId="27">
        <row r="11">
          <cell r="D11">
            <v>11</v>
          </cell>
        </row>
      </sheetData>
      <sheetData sheetId="28">
        <row r="11">
          <cell r="D11">
            <v>10</v>
          </cell>
        </row>
      </sheetData>
      <sheetData sheetId="29">
        <row r="11">
          <cell r="D11">
            <v>9</v>
          </cell>
        </row>
      </sheetData>
      <sheetData sheetId="30">
        <row r="11">
          <cell r="D11">
            <v>8</v>
          </cell>
        </row>
        <row r="34">
          <cell r="Q34">
            <v>76443602</v>
          </cell>
          <cell r="AG34">
            <v>45272996</v>
          </cell>
          <cell r="AP34">
            <v>10548041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</sheetNames>
    <sheetDataSet>
      <sheetData sheetId="0" refreshError="1">
        <row r="34">
          <cell r="Q34">
            <v>76572608</v>
          </cell>
          <cell r="AG34">
            <v>45300052</v>
          </cell>
          <cell r="AP34">
            <v>10555045</v>
          </cell>
        </row>
      </sheetData>
      <sheetData sheetId="1" refreshError="1">
        <row r="34">
          <cell r="Q34">
            <v>76703152</v>
          </cell>
          <cell r="AG34">
            <v>45327164</v>
          </cell>
          <cell r="AP34">
            <v>10561790</v>
          </cell>
        </row>
      </sheetData>
      <sheetData sheetId="2" refreshError="1">
        <row r="34">
          <cell r="Q34">
            <v>76832604</v>
          </cell>
          <cell r="AG34">
            <v>45354036</v>
          </cell>
          <cell r="AP34">
            <v>10568754</v>
          </cell>
        </row>
      </sheetData>
      <sheetData sheetId="3" refreshError="1">
        <row r="34">
          <cell r="Q34">
            <v>76961367</v>
          </cell>
          <cell r="AG34">
            <v>45380844</v>
          </cell>
          <cell r="AP34">
            <v>10575625</v>
          </cell>
        </row>
      </sheetData>
      <sheetData sheetId="4" refreshError="1">
        <row r="34">
          <cell r="Q34">
            <v>77090586</v>
          </cell>
          <cell r="AG34">
            <v>45407932</v>
          </cell>
          <cell r="AP34">
            <v>10582479</v>
          </cell>
        </row>
      </sheetData>
      <sheetData sheetId="5" refreshError="1">
        <row r="34">
          <cell r="Q34">
            <v>77220640</v>
          </cell>
          <cell r="AG34">
            <v>45435064</v>
          </cell>
          <cell r="AP34">
            <v>10589714</v>
          </cell>
        </row>
      </sheetData>
      <sheetData sheetId="6" refreshError="1">
        <row r="34">
          <cell r="Q34">
            <v>77351779</v>
          </cell>
          <cell r="AG34">
            <v>45462660</v>
          </cell>
          <cell r="AP34">
            <v>10596831</v>
          </cell>
        </row>
      </sheetData>
      <sheetData sheetId="7" refreshError="1">
        <row r="34">
          <cell r="Q34">
            <v>77482688</v>
          </cell>
          <cell r="AG34">
            <v>45490368</v>
          </cell>
          <cell r="AP34">
            <v>10604259</v>
          </cell>
        </row>
      </sheetData>
      <sheetData sheetId="8" refreshError="1">
        <row r="34">
          <cell r="Q34">
            <v>77613261</v>
          </cell>
          <cell r="AG34">
            <v>45517436</v>
          </cell>
          <cell r="AP34">
            <v>10611467</v>
          </cell>
        </row>
      </sheetData>
      <sheetData sheetId="9" refreshError="1">
        <row r="34">
          <cell r="Q34">
            <v>77743405</v>
          </cell>
          <cell r="AG34">
            <v>45544332</v>
          </cell>
          <cell r="AP34">
            <v>10618366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4"/>
  <sheetViews>
    <sheetView topLeftCell="A19" zoomScaleNormal="100" workbookViewId="0">
      <selection activeCell="U29" sqref="U29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42461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27056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'[1]MAR 31'!$Q$34</f>
        <v>76443602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'[1]MAR 31'!$AG$34</f>
        <v>45272996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'[1]MAR 31'!$AP$34</f>
        <v>10548041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101</v>
      </c>
      <c r="Q11" s="111">
        <v>76447796</v>
      </c>
      <c r="R11" s="46">
        <f>IF(ISBLANK(Q11),"-",Q11-Q10)</f>
        <v>4194</v>
      </c>
      <c r="S11" s="47">
        <f>R11*24/1000</f>
        <v>100.65600000000001</v>
      </c>
      <c r="T11" s="47">
        <f>R11/1000</f>
        <v>4.194</v>
      </c>
      <c r="U11" s="112">
        <v>5.7</v>
      </c>
      <c r="V11" s="112">
        <f t="shared" ref="V11:V34" si="1">U11</f>
        <v>5.7</v>
      </c>
      <c r="W11" s="113" t="s">
        <v>124</v>
      </c>
      <c r="X11" s="115">
        <v>0</v>
      </c>
      <c r="Y11" s="115">
        <v>0</v>
      </c>
      <c r="Z11" s="115">
        <v>1016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45273760</v>
      </c>
      <c r="AH11" s="49">
        <f>IF(ISBLANK(AG11),"-",AG11-AG10)</f>
        <v>764</v>
      </c>
      <c r="AI11" s="50">
        <f>AH11/T11</f>
        <v>182.1649976156414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0.55000000000000004</v>
      </c>
      <c r="AP11" s="115">
        <v>10549253</v>
      </c>
      <c r="AQ11" s="115">
        <f t="shared" ref="AQ11:AQ34" si="2">AP11-AP10</f>
        <v>1212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100</v>
      </c>
      <c r="Q12" s="111">
        <v>76451843</v>
      </c>
      <c r="R12" s="46">
        <f t="shared" ref="R12:R34" si="5">IF(ISBLANK(Q12),"-",Q12-Q11)</f>
        <v>4047</v>
      </c>
      <c r="S12" s="47">
        <f t="shared" ref="S12:S34" si="6">R12*24/1000</f>
        <v>97.128</v>
      </c>
      <c r="T12" s="47">
        <f t="shared" ref="T12:T34" si="7">R12/1000</f>
        <v>4.0469999999999997</v>
      </c>
      <c r="U12" s="112">
        <v>7</v>
      </c>
      <c r="V12" s="112">
        <f t="shared" si="1"/>
        <v>7</v>
      </c>
      <c r="W12" s="113" t="s">
        <v>124</v>
      </c>
      <c r="X12" s="115">
        <v>0</v>
      </c>
      <c r="Y12" s="115">
        <v>0</v>
      </c>
      <c r="Z12" s="115">
        <v>966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45274484</v>
      </c>
      <c r="AH12" s="49">
        <f>IF(ISBLANK(AG12),"-",AG12-AG11)</f>
        <v>724</v>
      </c>
      <c r="AI12" s="50">
        <f t="shared" ref="AI12:AI34" si="8">AH12/T12</f>
        <v>178.89794909809737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0.55000000000000004</v>
      </c>
      <c r="AP12" s="115">
        <v>10550561</v>
      </c>
      <c r="AQ12" s="115">
        <f t="shared" si="2"/>
        <v>1308</v>
      </c>
      <c r="AR12" s="118">
        <v>1.1399999999999999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134</v>
      </c>
      <c r="P13" s="111">
        <v>99</v>
      </c>
      <c r="Q13" s="111">
        <v>76455932</v>
      </c>
      <c r="R13" s="46">
        <f t="shared" si="5"/>
        <v>4089</v>
      </c>
      <c r="S13" s="47">
        <f t="shared" si="6"/>
        <v>98.135999999999996</v>
      </c>
      <c r="T13" s="47">
        <f t="shared" si="7"/>
        <v>4.0890000000000004</v>
      </c>
      <c r="U13" s="112">
        <v>8.4</v>
      </c>
      <c r="V13" s="112">
        <f t="shared" si="1"/>
        <v>8.4</v>
      </c>
      <c r="W13" s="113" t="s">
        <v>124</v>
      </c>
      <c r="X13" s="115">
        <v>0</v>
      </c>
      <c r="Y13" s="115">
        <v>0</v>
      </c>
      <c r="Z13" s="115">
        <v>966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45275204</v>
      </c>
      <c r="AH13" s="49">
        <f>IF(ISBLANK(AG13),"-",AG13-AG12)</f>
        <v>720</v>
      </c>
      <c r="AI13" s="50">
        <f t="shared" si="8"/>
        <v>176.08217168011737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0.55000000000000004</v>
      </c>
      <c r="AP13" s="115">
        <v>10551896</v>
      </c>
      <c r="AQ13" s="115">
        <f t="shared" si="2"/>
        <v>1335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133</v>
      </c>
      <c r="P14" s="111">
        <v>104</v>
      </c>
      <c r="Q14" s="111">
        <v>76459996</v>
      </c>
      <c r="R14" s="46">
        <f t="shared" si="5"/>
        <v>4064</v>
      </c>
      <c r="S14" s="47">
        <f t="shared" si="6"/>
        <v>97.536000000000001</v>
      </c>
      <c r="T14" s="47">
        <f t="shared" si="7"/>
        <v>4.0640000000000001</v>
      </c>
      <c r="U14" s="112">
        <v>9.3000000000000007</v>
      </c>
      <c r="V14" s="112">
        <f t="shared" si="1"/>
        <v>9.3000000000000007</v>
      </c>
      <c r="W14" s="113" t="s">
        <v>124</v>
      </c>
      <c r="X14" s="115">
        <v>0</v>
      </c>
      <c r="Y14" s="115">
        <v>0</v>
      </c>
      <c r="Z14" s="115">
        <v>966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45275921</v>
      </c>
      <c r="AH14" s="49">
        <f t="shared" ref="AH14:AH34" si="9">IF(ISBLANK(AG14),"-",AG14-AG13)</f>
        <v>717</v>
      </c>
      <c r="AI14" s="50">
        <f t="shared" si="8"/>
        <v>176.4271653543307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0.55000000000000004</v>
      </c>
      <c r="AP14" s="115">
        <v>10552889</v>
      </c>
      <c r="AQ14" s="115">
        <f t="shared" si="2"/>
        <v>993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105</v>
      </c>
      <c r="P15" s="111">
        <v>102</v>
      </c>
      <c r="Q15" s="111">
        <v>76463994</v>
      </c>
      <c r="R15" s="46">
        <f t="shared" si="5"/>
        <v>3998</v>
      </c>
      <c r="S15" s="47">
        <f t="shared" si="6"/>
        <v>95.951999999999998</v>
      </c>
      <c r="T15" s="47">
        <f t="shared" si="7"/>
        <v>3.9980000000000002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997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45276620</v>
      </c>
      <c r="AH15" s="49">
        <f t="shared" si="9"/>
        <v>699</v>
      </c>
      <c r="AI15" s="50">
        <f t="shared" si="8"/>
        <v>174.83741870935467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0.55000000000000004</v>
      </c>
      <c r="AP15" s="115">
        <v>10553051</v>
      </c>
      <c r="AQ15" s="115">
        <f t="shared" si="2"/>
        <v>162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122</v>
      </c>
      <c r="Q16" s="111">
        <v>76469061</v>
      </c>
      <c r="R16" s="46">
        <f t="shared" si="5"/>
        <v>5067</v>
      </c>
      <c r="S16" s="47">
        <f t="shared" si="6"/>
        <v>121.608</v>
      </c>
      <c r="T16" s="47">
        <f t="shared" si="7"/>
        <v>5.0670000000000002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45277500</v>
      </c>
      <c r="AH16" s="49">
        <f t="shared" si="9"/>
        <v>880</v>
      </c>
      <c r="AI16" s="50">
        <f t="shared" si="8"/>
        <v>173.67278468521806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10553051</v>
      </c>
      <c r="AQ16" s="115">
        <v>0</v>
      </c>
      <c r="AR16" s="53">
        <v>1.31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140</v>
      </c>
      <c r="Q17" s="111">
        <v>76474798</v>
      </c>
      <c r="R17" s="46">
        <f t="shared" si="5"/>
        <v>5737</v>
      </c>
      <c r="S17" s="47">
        <f t="shared" si="6"/>
        <v>137.68799999999999</v>
      </c>
      <c r="T17" s="47">
        <f t="shared" si="7"/>
        <v>5.7370000000000001</v>
      </c>
      <c r="U17" s="112">
        <v>9.4</v>
      </c>
      <c r="V17" s="112">
        <f t="shared" si="1"/>
        <v>9.4</v>
      </c>
      <c r="W17" s="113" t="s">
        <v>130</v>
      </c>
      <c r="X17" s="115">
        <v>1006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45278722</v>
      </c>
      <c r="AH17" s="49">
        <f t="shared" si="9"/>
        <v>1222</v>
      </c>
      <c r="AI17" s="50">
        <f t="shared" si="8"/>
        <v>213.00331183545407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10553051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146</v>
      </c>
      <c r="Q18" s="111">
        <v>76481027</v>
      </c>
      <c r="R18" s="46">
        <f t="shared" si="5"/>
        <v>6229</v>
      </c>
      <c r="S18" s="47">
        <f t="shared" si="6"/>
        <v>149.49600000000001</v>
      </c>
      <c r="T18" s="47">
        <f t="shared" si="7"/>
        <v>6.2290000000000001</v>
      </c>
      <c r="U18" s="112">
        <v>8.9</v>
      </c>
      <c r="V18" s="112">
        <f t="shared" si="1"/>
        <v>8.9</v>
      </c>
      <c r="W18" s="113" t="s">
        <v>130</v>
      </c>
      <c r="X18" s="115">
        <v>1007</v>
      </c>
      <c r="Y18" s="115">
        <v>0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45280150</v>
      </c>
      <c r="AH18" s="49">
        <f t="shared" si="9"/>
        <v>1428</v>
      </c>
      <c r="AI18" s="50">
        <f t="shared" si="8"/>
        <v>229.25028094397175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10553051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147</v>
      </c>
      <c r="Q19" s="111">
        <v>76487116</v>
      </c>
      <c r="R19" s="46">
        <f t="shared" si="5"/>
        <v>6089</v>
      </c>
      <c r="S19" s="47">
        <f t="shared" si="6"/>
        <v>146.136</v>
      </c>
      <c r="T19" s="47">
        <f t="shared" si="7"/>
        <v>6.0890000000000004</v>
      </c>
      <c r="U19" s="112">
        <v>8.5</v>
      </c>
      <c r="V19" s="112">
        <f t="shared" si="1"/>
        <v>8.5</v>
      </c>
      <c r="W19" s="113" t="s">
        <v>130</v>
      </c>
      <c r="X19" s="115">
        <v>1005</v>
      </c>
      <c r="Y19" s="115">
        <v>0</v>
      </c>
      <c r="Z19" s="115">
        <v>1187</v>
      </c>
      <c r="AA19" s="115">
        <v>1185</v>
      </c>
      <c r="AB19" s="115">
        <v>1186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45281508</v>
      </c>
      <c r="AH19" s="49">
        <f t="shared" si="9"/>
        <v>1358</v>
      </c>
      <c r="AI19" s="50">
        <f t="shared" si="8"/>
        <v>223.02512727869927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10553051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146</v>
      </c>
      <c r="Q20" s="111">
        <v>76493404</v>
      </c>
      <c r="R20" s="46">
        <f t="shared" si="5"/>
        <v>6288</v>
      </c>
      <c r="S20" s="47">
        <f t="shared" si="6"/>
        <v>150.91200000000001</v>
      </c>
      <c r="T20" s="47">
        <f t="shared" si="7"/>
        <v>6.2880000000000003</v>
      </c>
      <c r="U20" s="112">
        <v>8.1</v>
      </c>
      <c r="V20" s="112">
        <f t="shared" si="1"/>
        <v>8.1</v>
      </c>
      <c r="W20" s="113" t="s">
        <v>130</v>
      </c>
      <c r="X20" s="115">
        <v>1006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45282904</v>
      </c>
      <c r="AH20" s="49">
        <f t="shared" si="9"/>
        <v>1396</v>
      </c>
      <c r="AI20" s="50">
        <f t="shared" si="8"/>
        <v>222.01017811704833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10553051</v>
      </c>
      <c r="AQ20" s="115">
        <f t="shared" si="2"/>
        <v>0</v>
      </c>
      <c r="AR20" s="53">
        <v>1.45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142</v>
      </c>
      <c r="Q21" s="111">
        <v>76499296</v>
      </c>
      <c r="R21" s="46">
        <f t="shared" si="5"/>
        <v>5892</v>
      </c>
      <c r="S21" s="47">
        <f t="shared" si="6"/>
        <v>141.40799999999999</v>
      </c>
      <c r="T21" s="47">
        <f t="shared" si="7"/>
        <v>5.8920000000000003</v>
      </c>
      <c r="U21" s="112">
        <v>7.8</v>
      </c>
      <c r="V21" s="112">
        <f t="shared" si="1"/>
        <v>7.8</v>
      </c>
      <c r="W21" s="113" t="s">
        <v>130</v>
      </c>
      <c r="X21" s="115">
        <v>1007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45284220</v>
      </c>
      <c r="AH21" s="49">
        <f t="shared" si="9"/>
        <v>1316</v>
      </c>
      <c r="AI21" s="50">
        <f t="shared" si="8"/>
        <v>223.35369993211131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10553051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142</v>
      </c>
      <c r="P22" s="111">
        <v>143</v>
      </c>
      <c r="Q22" s="111">
        <v>76505493</v>
      </c>
      <c r="R22" s="46">
        <f t="shared" si="5"/>
        <v>6197</v>
      </c>
      <c r="S22" s="47">
        <f t="shared" si="6"/>
        <v>148.72800000000001</v>
      </c>
      <c r="T22" s="47">
        <f t="shared" si="7"/>
        <v>6.1970000000000001</v>
      </c>
      <c r="U22" s="112">
        <v>7.4</v>
      </c>
      <c r="V22" s="112">
        <f t="shared" si="1"/>
        <v>7.4</v>
      </c>
      <c r="W22" s="113" t="s">
        <v>130</v>
      </c>
      <c r="X22" s="115">
        <v>1006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45285588</v>
      </c>
      <c r="AH22" s="49">
        <f t="shared" si="9"/>
        <v>1368</v>
      </c>
      <c r="AI22" s="50">
        <f t="shared" si="8"/>
        <v>220.75197676294982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10553051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139</v>
      </c>
      <c r="P23" s="111">
        <v>120</v>
      </c>
      <c r="Q23" s="111">
        <v>76511314</v>
      </c>
      <c r="R23" s="46">
        <f t="shared" si="5"/>
        <v>5821</v>
      </c>
      <c r="S23" s="47">
        <f t="shared" si="6"/>
        <v>139.70400000000001</v>
      </c>
      <c r="T23" s="47">
        <f t="shared" si="7"/>
        <v>5.8209999999999997</v>
      </c>
      <c r="U23" s="112">
        <v>7.1</v>
      </c>
      <c r="V23" s="112">
        <f t="shared" si="1"/>
        <v>7.1</v>
      </c>
      <c r="W23" s="113" t="s">
        <v>130</v>
      </c>
      <c r="X23" s="115">
        <v>996</v>
      </c>
      <c r="Y23" s="115">
        <v>0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45286892</v>
      </c>
      <c r="AH23" s="49">
        <f t="shared" si="9"/>
        <v>1304</v>
      </c>
      <c r="AI23" s="50">
        <f t="shared" si="8"/>
        <v>224.01649201168186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10553051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143</v>
      </c>
      <c r="Q24" s="111">
        <v>76517547</v>
      </c>
      <c r="R24" s="46">
        <f t="shared" si="5"/>
        <v>6233</v>
      </c>
      <c r="S24" s="47">
        <f t="shared" si="6"/>
        <v>149.59200000000001</v>
      </c>
      <c r="T24" s="47">
        <f t="shared" si="7"/>
        <v>6.2329999999999997</v>
      </c>
      <c r="U24" s="112">
        <v>6.6</v>
      </c>
      <c r="V24" s="112">
        <f t="shared" si="1"/>
        <v>6.6</v>
      </c>
      <c r="W24" s="113" t="s">
        <v>130</v>
      </c>
      <c r="X24" s="115">
        <v>1046</v>
      </c>
      <c r="Y24" s="115">
        <v>0</v>
      </c>
      <c r="Z24" s="115">
        <v>1186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45288316</v>
      </c>
      <c r="AH24" s="49">
        <f>IF(ISBLANK(AG24),"-",AG24-AG23)</f>
        <v>1424</v>
      </c>
      <c r="AI24" s="50">
        <f t="shared" si="8"/>
        <v>228.46141504893311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10553051</v>
      </c>
      <c r="AQ24" s="115">
        <f t="shared" si="2"/>
        <v>0</v>
      </c>
      <c r="AR24" s="53">
        <v>1.25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138</v>
      </c>
      <c r="Q25" s="111">
        <v>76523496</v>
      </c>
      <c r="R25" s="46">
        <f t="shared" si="5"/>
        <v>5949</v>
      </c>
      <c r="S25" s="47">
        <f t="shared" si="6"/>
        <v>142.77600000000001</v>
      </c>
      <c r="T25" s="47">
        <f t="shared" si="7"/>
        <v>5.9489999999999998</v>
      </c>
      <c r="U25" s="112">
        <v>6.1</v>
      </c>
      <c r="V25" s="112">
        <f t="shared" si="1"/>
        <v>6.1</v>
      </c>
      <c r="W25" s="113" t="s">
        <v>130</v>
      </c>
      <c r="X25" s="115">
        <v>1015</v>
      </c>
      <c r="Y25" s="115">
        <v>0</v>
      </c>
      <c r="Z25" s="115">
        <v>1187</v>
      </c>
      <c r="AA25" s="115">
        <v>1185</v>
      </c>
      <c r="AB25" s="115">
        <v>1186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45289676</v>
      </c>
      <c r="AH25" s="49">
        <f t="shared" si="9"/>
        <v>1360</v>
      </c>
      <c r="AI25" s="50">
        <f t="shared" si="8"/>
        <v>228.60985039502438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10553051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144</v>
      </c>
      <c r="Q26" s="111">
        <v>76529391</v>
      </c>
      <c r="R26" s="46">
        <f t="shared" si="5"/>
        <v>5895</v>
      </c>
      <c r="S26" s="47">
        <f t="shared" si="6"/>
        <v>141.47999999999999</v>
      </c>
      <c r="T26" s="47">
        <f t="shared" si="7"/>
        <v>5.8949999999999996</v>
      </c>
      <c r="U26" s="112">
        <v>5.8</v>
      </c>
      <c r="V26" s="112">
        <f t="shared" si="1"/>
        <v>5.8</v>
      </c>
      <c r="W26" s="113" t="s">
        <v>130</v>
      </c>
      <c r="X26" s="115">
        <v>1016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45291016</v>
      </c>
      <c r="AH26" s="49">
        <f t="shared" si="9"/>
        <v>1340</v>
      </c>
      <c r="AI26" s="50">
        <f t="shared" si="8"/>
        <v>227.31128074639525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10553051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133</v>
      </c>
      <c r="P27" s="111">
        <v>146</v>
      </c>
      <c r="Q27" s="111">
        <v>76535401</v>
      </c>
      <c r="R27" s="46">
        <f t="shared" si="5"/>
        <v>6010</v>
      </c>
      <c r="S27" s="47">
        <f t="shared" si="6"/>
        <v>144.24</v>
      </c>
      <c r="T27" s="47">
        <f t="shared" si="7"/>
        <v>6.01</v>
      </c>
      <c r="U27" s="112">
        <v>5.3</v>
      </c>
      <c r="V27" s="112">
        <f t="shared" si="1"/>
        <v>5.3</v>
      </c>
      <c r="W27" s="113" t="s">
        <v>130</v>
      </c>
      <c r="X27" s="115">
        <v>1067</v>
      </c>
      <c r="Y27" s="115">
        <v>0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45292380</v>
      </c>
      <c r="AH27" s="49">
        <f t="shared" si="9"/>
        <v>1364</v>
      </c>
      <c r="AI27" s="50">
        <f t="shared" si="8"/>
        <v>226.955074875208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10553051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137</v>
      </c>
      <c r="Q28" s="111">
        <v>76541396</v>
      </c>
      <c r="R28" s="46">
        <f t="shared" si="5"/>
        <v>5995</v>
      </c>
      <c r="S28" s="47">
        <f t="shared" si="6"/>
        <v>143.88</v>
      </c>
      <c r="T28" s="47">
        <f t="shared" si="7"/>
        <v>5.9950000000000001</v>
      </c>
      <c r="U28" s="112">
        <v>4.8</v>
      </c>
      <c r="V28" s="112">
        <f t="shared" si="1"/>
        <v>4.8</v>
      </c>
      <c r="W28" s="113" t="s">
        <v>130</v>
      </c>
      <c r="X28" s="115">
        <v>1016</v>
      </c>
      <c r="Y28" s="115">
        <v>0</v>
      </c>
      <c r="Z28" s="115">
        <v>1186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45293740</v>
      </c>
      <c r="AH28" s="49">
        <f t="shared" si="9"/>
        <v>1360</v>
      </c>
      <c r="AI28" s="50">
        <f t="shared" si="8"/>
        <v>226.8557130942452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10553051</v>
      </c>
      <c r="AQ28" s="115">
        <f t="shared" si="2"/>
        <v>0</v>
      </c>
      <c r="AR28" s="53">
        <v>1.08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138</v>
      </c>
      <c r="Q29" s="111">
        <v>76547176</v>
      </c>
      <c r="R29" s="46">
        <f t="shared" si="5"/>
        <v>5780</v>
      </c>
      <c r="S29" s="47">
        <f t="shared" si="6"/>
        <v>138.72</v>
      </c>
      <c r="T29" s="47">
        <f t="shared" si="7"/>
        <v>5.78</v>
      </c>
      <c r="U29" s="112">
        <v>4.5</v>
      </c>
      <c r="V29" s="112">
        <f t="shared" si="1"/>
        <v>4.5</v>
      </c>
      <c r="W29" s="113" t="s">
        <v>130</v>
      </c>
      <c r="X29" s="115">
        <v>996</v>
      </c>
      <c r="Y29" s="115">
        <v>0</v>
      </c>
      <c r="Z29" s="115">
        <v>1186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45295068</v>
      </c>
      <c r="AH29" s="49">
        <f t="shared" si="9"/>
        <v>1328</v>
      </c>
      <c r="AI29" s="50">
        <f t="shared" si="8"/>
        <v>229.75778546712803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10553051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113</v>
      </c>
      <c r="P30" s="111">
        <v>128</v>
      </c>
      <c r="Q30" s="111">
        <v>76552648</v>
      </c>
      <c r="R30" s="46">
        <f t="shared" si="5"/>
        <v>5472</v>
      </c>
      <c r="S30" s="47">
        <f t="shared" si="6"/>
        <v>131.328</v>
      </c>
      <c r="T30" s="47">
        <f t="shared" si="7"/>
        <v>5.4720000000000004</v>
      </c>
      <c r="U30" s="112">
        <v>3.6</v>
      </c>
      <c r="V30" s="112">
        <f t="shared" si="1"/>
        <v>3.6</v>
      </c>
      <c r="W30" s="113" t="s">
        <v>134</v>
      </c>
      <c r="X30" s="115">
        <v>1098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45296172</v>
      </c>
      <c r="AH30" s="49">
        <f t="shared" si="9"/>
        <v>1104</v>
      </c>
      <c r="AI30" s="50">
        <f t="shared" si="8"/>
        <v>201.75438596491227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10553051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132</v>
      </c>
      <c r="Q31" s="111">
        <v>76558091</v>
      </c>
      <c r="R31" s="46">
        <f t="shared" si="5"/>
        <v>5443</v>
      </c>
      <c r="S31" s="47">
        <f t="shared" si="6"/>
        <v>130.63200000000001</v>
      </c>
      <c r="T31" s="47">
        <f t="shared" si="7"/>
        <v>5.4429999999999996</v>
      </c>
      <c r="U31" s="112">
        <v>2.8</v>
      </c>
      <c r="V31" s="112">
        <f t="shared" si="1"/>
        <v>2.8</v>
      </c>
      <c r="W31" s="113" t="s">
        <v>134</v>
      </c>
      <c r="X31" s="115">
        <v>1097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45297268</v>
      </c>
      <c r="AH31" s="49">
        <f t="shared" si="9"/>
        <v>1096</v>
      </c>
      <c r="AI31" s="50">
        <f t="shared" si="8"/>
        <v>201.35954436891421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10553051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111</v>
      </c>
      <c r="P32" s="111">
        <v>128</v>
      </c>
      <c r="Q32" s="111">
        <v>76563488</v>
      </c>
      <c r="R32" s="46">
        <f t="shared" si="5"/>
        <v>5397</v>
      </c>
      <c r="S32" s="47">
        <f t="shared" si="6"/>
        <v>129.52799999999999</v>
      </c>
      <c r="T32" s="47">
        <f t="shared" si="7"/>
        <v>5.3970000000000002</v>
      </c>
      <c r="U32" s="112">
        <v>2.1</v>
      </c>
      <c r="V32" s="112">
        <f t="shared" si="1"/>
        <v>2.1</v>
      </c>
      <c r="W32" s="113" t="s">
        <v>134</v>
      </c>
      <c r="X32" s="115">
        <v>1097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45298340</v>
      </c>
      <c r="AH32" s="49">
        <f t="shared" si="9"/>
        <v>1072</v>
      </c>
      <c r="AI32" s="50">
        <f t="shared" si="8"/>
        <v>198.62886788956828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10553051</v>
      </c>
      <c r="AQ32" s="115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110</v>
      </c>
      <c r="Q33" s="111">
        <v>76568126</v>
      </c>
      <c r="R33" s="46">
        <f t="shared" si="5"/>
        <v>4638</v>
      </c>
      <c r="S33" s="47">
        <f t="shared" si="6"/>
        <v>111.312</v>
      </c>
      <c r="T33" s="47">
        <f t="shared" si="7"/>
        <v>4.6379999999999999</v>
      </c>
      <c r="U33" s="112">
        <v>2.8</v>
      </c>
      <c r="V33" s="112">
        <f t="shared" si="1"/>
        <v>2.8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45299228</v>
      </c>
      <c r="AH33" s="49">
        <f t="shared" si="9"/>
        <v>888</v>
      </c>
      <c r="AI33" s="50">
        <f t="shared" si="8"/>
        <v>191.46183699870633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10553849</v>
      </c>
      <c r="AQ33" s="115">
        <f t="shared" si="2"/>
        <v>798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105</v>
      </c>
      <c r="Q34" s="111">
        <v>76572608</v>
      </c>
      <c r="R34" s="46">
        <f t="shared" si="5"/>
        <v>4482</v>
      </c>
      <c r="S34" s="47">
        <f t="shared" si="6"/>
        <v>107.568</v>
      </c>
      <c r="T34" s="47">
        <f t="shared" si="7"/>
        <v>4.4820000000000002</v>
      </c>
      <c r="U34" s="112">
        <v>4.2</v>
      </c>
      <c r="V34" s="112">
        <f t="shared" si="1"/>
        <v>4.2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1077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45300052</v>
      </c>
      <c r="AH34" s="49">
        <f t="shared" si="9"/>
        <v>824</v>
      </c>
      <c r="AI34" s="50">
        <f t="shared" si="8"/>
        <v>183.84649709950915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10555045</v>
      </c>
      <c r="AQ34" s="115">
        <f t="shared" si="2"/>
        <v>1196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129006</v>
      </c>
      <c r="S35" s="65">
        <f>AVERAGE(S11:S34)</f>
        <v>129.006</v>
      </c>
      <c r="T35" s="65">
        <f>SUM(T11:T34)</f>
        <v>129.00600000000003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27056</v>
      </c>
      <c r="AH35" s="67">
        <f>SUM(AH11:AH34)</f>
        <v>27056</v>
      </c>
      <c r="AI35" s="68">
        <f>$AH$35/$T35</f>
        <v>209.72667937925362</v>
      </c>
      <c r="AJ35" s="98"/>
      <c r="AK35" s="98"/>
      <c r="AL35" s="98"/>
      <c r="AM35" s="98"/>
      <c r="AN35" s="98"/>
      <c r="AO35" s="69"/>
      <c r="AP35" s="70">
        <f>AP34-AP10</f>
        <v>7004</v>
      </c>
      <c r="AQ35" s="71">
        <f>SUM(AQ11:AQ34)</f>
        <v>7004</v>
      </c>
      <c r="AR35" s="72">
        <f>AVERAGE(AR11:AR34)</f>
        <v>1.2283333333333333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158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59" t="s">
        <v>159</v>
      </c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143</v>
      </c>
      <c r="C49" s="144"/>
      <c r="D49" s="128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140</v>
      </c>
      <c r="C50" s="144"/>
      <c r="D50" s="128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5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150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4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4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4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4"/>
      <c r="C58" s="144"/>
      <c r="D58" s="128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37"/>
      <c r="C59" s="144"/>
      <c r="D59" s="128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5"/>
      <c r="C60" s="138"/>
      <c r="D60" s="117"/>
      <c r="E60" s="138"/>
      <c r="F60" s="138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37"/>
      <c r="C61" s="138"/>
      <c r="D61" s="117"/>
      <c r="E61" s="138"/>
      <c r="F61" s="138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99"/>
      <c r="Q69" s="99"/>
      <c r="R69" s="99"/>
      <c r="S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Q70" s="99"/>
      <c r="R70" s="99"/>
      <c r="S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U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T72" s="99"/>
      <c r="U72" s="99"/>
      <c r="AS72" s="97"/>
      <c r="AT72" s="97"/>
      <c r="AU72" s="97"/>
      <c r="AV72" s="97"/>
      <c r="AW72" s="97"/>
      <c r="AX72" s="97"/>
      <c r="AY72" s="97"/>
    </row>
    <row r="84" spans="45:51" x14ac:dyDescent="0.25">
      <c r="AS84" s="97"/>
      <c r="AT84" s="97"/>
      <c r="AU84" s="97"/>
      <c r="AV84" s="97"/>
      <c r="AW84" s="97"/>
      <c r="AX84" s="97"/>
      <c r="AY84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1:T57" name="Range2_12_5_1_1_2_1_1_1_2_1_1_1_1_1_1_1_1_1_1_1_1_1"/>
    <protectedRange sqref="N51:R57" name="Range2_12_1_6_1_1_2_1_1_1_2_1_1_1_1_1_1_1_1_1_1_1_1_1"/>
    <protectedRange sqref="L51:M57" name="Range2_2_12_1_7_1_1_3_1_1_1_2_1_1_1_1_1_1_1_1_1_1_1_1_1"/>
    <protectedRange sqref="J51:K57" name="Range2_2_12_1_4_1_1_1_1_1_1_1_1_1_1_1_1_1_1_1_2_1_1_1_2_1_1_1_1_1_1_1_1_1_1_1_1_1"/>
    <protectedRange sqref="I51:I57" name="Range2_2_12_1_7_1_1_2_2_1_2_2_1_1_1_2_1_1_1_1_1_1_1_1_1_1_1_1_1"/>
    <protectedRange sqref="G51:H57" name="Range2_2_12_1_3_1_2_1_1_1_1_2_1_1_1_1_1_1_1_1_1_1_1_2_1_1_1_2_1_1_1_1_1_1_1_1_1_1_1_1_1"/>
    <protectedRange sqref="F51:F57" name="Range2_2_12_1_3_1_2_1_1_1_1_2_1_1_1_1_1_1_1_1_1_1_1_2_2_1_1_2_1_1_1_1_1_1_1_1_1_1_1_1_1"/>
    <protectedRange sqref="E51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F49:U49" name="Range2_12_5_1_1_1_2_2_1_1_1_1_1_1_1_1_1_1_1_2_1_1_1_2_1_1_1_1_1_1_1_1_1_1_1_1_1_1_1_1_2_1_1_1_1_1_1_1_1_1_2_1_1_3_1_1_1_3_1_1_1_1_1_1_1_1_1_1_1_1_1_1_1_1_1_1_1_1_1_1_2_1_1_1_1_1_1_1_1_1_1_1_2_2_1_1"/>
    <protectedRange sqref="S48:T48" name="Range2_12_5_1_1_2_1_1_1_1"/>
    <protectedRange sqref="N48:R48" name="Range2_12_1_6_1_1_2_1_1_1_1"/>
    <protectedRange sqref="L48:M48" name="Range2_2_12_1_7_1_1_3_1_1_1_1"/>
    <protectedRange sqref="J48:K48" name="Range2_2_12_1_4_1_1_1_1_1_1_1_1_1_1_1_1_1_1_1_2_1_1_1_1"/>
    <protectedRange sqref="I48" name="Range2_2_12_1_7_1_1_2_2_1_2_2_1_1_1_1"/>
    <protectedRange sqref="G48:H48" name="Range2_2_12_1_3_1_2_1_1_1_1_2_1_1_1_1_1_1_1_1_1_1_1_2_1_1_1_1"/>
    <protectedRange sqref="F48" name="Range2_2_12_1_3_1_2_1_1_1_1_2_1_1_1_1_1_1_1_1_1_1_1_2_2_1_1_1"/>
    <protectedRange sqref="E48" name="Range2_2_12_1_3_1_2_1_1_1_2_1_1_1_1_3_1_1_1_1_1_1_1_1_1_2_2_1_1_1"/>
    <protectedRange sqref="B61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1_1_1_1_1_1_1_1_1_1_1_2_1_2_1_1_1_1_1_1_1_1_1_2_1_1_1_1_1_1_1_1_1_1_1_1_1_1_1_1_1_1_1_1_1_1_1_1_1_1_1_1_1_1_1_1_1_1_1_1_1_1_1_1_1_1_1_2_1_1_1_1_1_1_1_1_1_2_1_2_1_1_1_1_1_2_1_1_1_1_1_1_1_1_2_1_1_1_1_1"/>
    <protectedRange sqref="B55" name="Range2_12_5_1_1_1_1_1_2_1_1_1_1_1_1_1_1_1_1_1_1_1_1_1_1_1_1_1_1_2_1_1_1_1_1_1_1_1_1_1_1_1_1_3_1_1_1_2_1_1_1_1_1_1_1_1_1_1_1_1_2_1_1_1_1_1_1_1_1_1_1_1_1_1_1_1_1_1_1_1_1_1_1_1_1_1_1_1_1_3_1_2_1_1_1_2_2_1"/>
    <protectedRange sqref="B56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7" name="Range2_12_5_1_1_1_1_1_2_1_1_2_1_1_1_1_1_1_1_1_1_1_1_1_1_1_1_1_1_2_1_1_1_1_1_1_1_1_1_1_1_1_1_1_3_1_1_1_2_1_1_1_1_1_1_1_1_1_2_1_1_1_1_1_1_1_1_1_1_1_1_1_1_1_1_1_1_1_1_1_1_1_1_1_1_2_1_1_1_2_2_1_1"/>
    <protectedRange sqref="B58" name="Range2_12_5_1_1_1_2_2_1_1_1_1_1_1_1_1_1_1_1_2_1_1_1_2_1_1_1_1_1_1_1_1_1_1_1_1_1_1_1_1_2_1_1_1_1_1_1_1_1_1_2_1_1_3_1_1_1_3_1_1_1_1_1_1_1_1_1_1_1_1_1_1_1_1_1_1_1_1_1_1_2_1_1_1_1_1_1_1_1_1_2_2_1_1_1_2_2_1_1"/>
    <protectedRange sqref="S47:T47" name="Range2_12_5_1_1_2_1_1_1_1_1_1_1"/>
    <protectedRange sqref="N47:R47" name="Range2_12_1_6_1_1_2_1_1_1_1_1_1_1"/>
    <protectedRange sqref="L47:M47" name="Range2_2_12_1_7_1_1_3_1_1_1_1_1_1_1"/>
    <protectedRange sqref="J47:K47" name="Range2_2_12_1_4_1_1_1_1_1_1_1_1_1_1_1_1_1_1_1_2_1_1_1_1_1_1_1"/>
    <protectedRange sqref="I47" name="Range2_2_12_1_7_1_1_2_2_1_2_2_1_1_1_1_1_1_1"/>
    <protectedRange sqref="G47:H47" name="Range2_2_12_1_3_1_2_1_1_1_1_2_1_1_1_1_1_1_1_1_1_1_1_2_1_1_1_1_1_1_1"/>
    <protectedRange sqref="F47" name="Range2_2_12_1_3_1_2_1_1_1_1_2_1_1_1_1_1_1_1_1_1_1_1_2_2_1_1_1_1_1_1"/>
    <protectedRange sqref="E47" name="Range2_2_12_1_3_1_2_1_1_1_2_1_1_1_1_3_1_1_1_1_1_1_1_1_1_2_2_1_1_1_1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T46" name="Range2_12_5_1_1_2_2_1_1_1_1_1_1_1_1_1_1_1_1_2_1_1_1_1_1_1_1_1_1_1_1_1_1_1_1_1_1"/>
    <protectedRange sqref="S46" name="Range2_12_4_1_1_1_4_2_2_2_2_1_1_1_1_1_1_1_1_1_1_1_2_1_1_1_1_1_1_1_1_1_1_1_1_1_1_1_1_1"/>
    <protectedRange sqref="Q46:R46" name="Range2_12_1_6_1_1_1_2_3_2_1_1_3_1_1_1_1_1_1_1_1_1_1_1_1_1_2_1_1_1_1_1_1_1_1_1_1_1_1_1_1_1_1_1"/>
    <protectedRange sqref="N46:P46" name="Range2_12_1_2_3_1_1_1_2_3_2_1_1_3_1_1_1_1_1_1_1_1_1_1_1_1_1_2_1_1_1_1_1_1_1_1_1_1_1_1_1_1_1_1_1"/>
    <protectedRange sqref="K46:M46" name="Range2_2_12_1_4_3_1_1_1_3_3_2_1_1_3_1_1_1_1_1_1_1_1_1_1_1_1_1_2_1_1_1_1_1_1_1_1_1_1_1_1_1_1_1_1_1"/>
    <protectedRange sqref="J46" name="Range2_2_12_1_4_3_1_1_1_3_2_1_2_2_1_1_1_1_1_1_1_1_1_1_1_1_1_2_1_1_1_1_1_1_1_1_1_1_1_1_1_1_1_1_1"/>
    <protectedRange sqref="E46:H46" name="Range2_2_12_1_3_1_2_1_1_1_1_2_1_1_1_1_1_1_1_1_1_1_2_1_1_1_1_1_1_1_1_2_1_1_1_1_1_1_1_1_1_1_1_1_1_1_1_1_1"/>
    <protectedRange sqref="D46" name="Range2_2_12_1_3_1_2_1_1_1_2_1_2_3_1_1_1_1_1_1_2_1_1_1_1_1_1_1_1_1_1_2_1_1_1_1_1_1_1_1_1_1_1_1_1_1_1_1_1"/>
    <protectedRange sqref="I46" name="Range2_2_12_1_4_2_1_1_1_4_1_2_1_1_1_2_2_1_1_1_1_1_1_1_1_1_1_1_1_1_1_2_1_1_1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361" priority="28" operator="containsText" text="N/A">
      <formula>NOT(ISERROR(SEARCH("N/A",X11)))</formula>
    </cfRule>
    <cfRule type="cellIs" dxfId="1360" priority="41" operator="equal">
      <formula>0</formula>
    </cfRule>
  </conditionalFormatting>
  <conditionalFormatting sqref="AC11:AE34 X11:Y34 AA11:AA34">
    <cfRule type="cellIs" dxfId="1359" priority="40" operator="greaterThanOrEqual">
      <formula>1185</formula>
    </cfRule>
  </conditionalFormatting>
  <conditionalFormatting sqref="AC11:AE34 X11:Y34 AA11:AA34">
    <cfRule type="cellIs" dxfId="1358" priority="39" operator="between">
      <formula>0.1</formula>
      <formula>1184</formula>
    </cfRule>
  </conditionalFormatting>
  <conditionalFormatting sqref="X8">
    <cfRule type="cellIs" dxfId="1357" priority="38" operator="equal">
      <formula>0</formula>
    </cfRule>
  </conditionalFormatting>
  <conditionalFormatting sqref="X8">
    <cfRule type="cellIs" dxfId="1356" priority="37" operator="greaterThan">
      <formula>1179</formula>
    </cfRule>
  </conditionalFormatting>
  <conditionalFormatting sqref="X8">
    <cfRule type="cellIs" dxfId="1355" priority="36" operator="greaterThan">
      <formula>99</formula>
    </cfRule>
  </conditionalFormatting>
  <conditionalFormatting sqref="X8">
    <cfRule type="cellIs" dxfId="1354" priority="35" operator="greaterThan">
      <formula>0.99</formula>
    </cfRule>
  </conditionalFormatting>
  <conditionalFormatting sqref="AB8">
    <cfRule type="cellIs" dxfId="1353" priority="34" operator="equal">
      <formula>0</formula>
    </cfRule>
  </conditionalFormatting>
  <conditionalFormatting sqref="AB8">
    <cfRule type="cellIs" dxfId="1352" priority="33" operator="greaterThan">
      <formula>1179</formula>
    </cfRule>
  </conditionalFormatting>
  <conditionalFormatting sqref="AB8">
    <cfRule type="cellIs" dxfId="1351" priority="32" operator="greaterThan">
      <formula>99</formula>
    </cfRule>
  </conditionalFormatting>
  <conditionalFormatting sqref="AB8">
    <cfRule type="cellIs" dxfId="1350" priority="31" operator="greaterThan">
      <formula>0.99</formula>
    </cfRule>
  </conditionalFormatting>
  <conditionalFormatting sqref="AH11:AH31">
    <cfRule type="cellIs" dxfId="1349" priority="29" operator="greaterThan">
      <formula>$AH$8</formula>
    </cfRule>
    <cfRule type="cellIs" dxfId="1348" priority="30" operator="greaterThan">
      <formula>$AH$8</formula>
    </cfRule>
  </conditionalFormatting>
  <conditionalFormatting sqref="AB11:AB34">
    <cfRule type="containsText" dxfId="1347" priority="24" operator="containsText" text="N/A">
      <formula>NOT(ISERROR(SEARCH("N/A",AB11)))</formula>
    </cfRule>
    <cfRule type="cellIs" dxfId="1346" priority="27" operator="equal">
      <formula>0</formula>
    </cfRule>
  </conditionalFormatting>
  <conditionalFormatting sqref="AB11:AB34">
    <cfRule type="cellIs" dxfId="1345" priority="26" operator="greaterThanOrEqual">
      <formula>1185</formula>
    </cfRule>
  </conditionalFormatting>
  <conditionalFormatting sqref="AB11:AB34">
    <cfRule type="cellIs" dxfId="1344" priority="25" operator="between">
      <formula>0.1</formula>
      <formula>1184</formula>
    </cfRule>
  </conditionalFormatting>
  <conditionalFormatting sqref="AN11:AN35 AO11:AO34">
    <cfRule type="cellIs" dxfId="1343" priority="23" operator="equal">
      <formula>0</formula>
    </cfRule>
  </conditionalFormatting>
  <conditionalFormatting sqref="AN11:AN35 AO11:AO34">
    <cfRule type="cellIs" dxfId="1342" priority="22" operator="greaterThan">
      <formula>1179</formula>
    </cfRule>
  </conditionalFormatting>
  <conditionalFormatting sqref="AN11:AN35 AO11:AO34">
    <cfRule type="cellIs" dxfId="1341" priority="21" operator="greaterThan">
      <formula>99</formula>
    </cfRule>
  </conditionalFormatting>
  <conditionalFormatting sqref="AN11:AN35 AO11:AO34">
    <cfRule type="cellIs" dxfId="1340" priority="20" operator="greaterThan">
      <formula>0.99</formula>
    </cfRule>
  </conditionalFormatting>
  <conditionalFormatting sqref="AQ11:AQ34">
    <cfRule type="cellIs" dxfId="1339" priority="19" operator="equal">
      <formula>0</formula>
    </cfRule>
  </conditionalFormatting>
  <conditionalFormatting sqref="AQ11:AQ34">
    <cfRule type="cellIs" dxfId="1338" priority="18" operator="greaterThan">
      <formula>1179</formula>
    </cfRule>
  </conditionalFormatting>
  <conditionalFormatting sqref="AQ11:AQ34">
    <cfRule type="cellIs" dxfId="1337" priority="17" operator="greaterThan">
      <formula>99</formula>
    </cfRule>
  </conditionalFormatting>
  <conditionalFormatting sqref="AQ11:AQ34">
    <cfRule type="cellIs" dxfId="1336" priority="16" operator="greaterThan">
      <formula>0.99</formula>
    </cfRule>
  </conditionalFormatting>
  <conditionalFormatting sqref="Z11:Z34">
    <cfRule type="containsText" dxfId="1335" priority="12" operator="containsText" text="N/A">
      <formula>NOT(ISERROR(SEARCH("N/A",Z11)))</formula>
    </cfRule>
    <cfRule type="cellIs" dxfId="1334" priority="15" operator="equal">
      <formula>0</formula>
    </cfRule>
  </conditionalFormatting>
  <conditionalFormatting sqref="Z11:Z34">
    <cfRule type="cellIs" dxfId="1333" priority="14" operator="greaterThanOrEqual">
      <formula>1185</formula>
    </cfRule>
  </conditionalFormatting>
  <conditionalFormatting sqref="Z11:Z34">
    <cfRule type="cellIs" dxfId="1332" priority="13" operator="between">
      <formula>0.1</formula>
      <formula>1184</formula>
    </cfRule>
  </conditionalFormatting>
  <conditionalFormatting sqref="AJ11:AN35">
    <cfRule type="cellIs" dxfId="1331" priority="11" operator="equal">
      <formula>0</formula>
    </cfRule>
  </conditionalFormatting>
  <conditionalFormatting sqref="AJ11:AN35">
    <cfRule type="cellIs" dxfId="1330" priority="10" operator="greaterThan">
      <formula>1179</formula>
    </cfRule>
  </conditionalFormatting>
  <conditionalFormatting sqref="AJ11:AN35">
    <cfRule type="cellIs" dxfId="1329" priority="9" operator="greaterThan">
      <formula>99</formula>
    </cfRule>
  </conditionalFormatting>
  <conditionalFormatting sqref="AJ11:AN35">
    <cfRule type="cellIs" dxfId="1328" priority="8" operator="greaterThan">
      <formula>0.99</formula>
    </cfRule>
  </conditionalFormatting>
  <conditionalFormatting sqref="AP11:AP34">
    <cfRule type="cellIs" dxfId="1327" priority="7" operator="equal">
      <formula>0</formula>
    </cfRule>
  </conditionalFormatting>
  <conditionalFormatting sqref="AP11:AP34">
    <cfRule type="cellIs" dxfId="1326" priority="6" operator="greaterThan">
      <formula>1179</formula>
    </cfRule>
  </conditionalFormatting>
  <conditionalFormatting sqref="AP11:AP34">
    <cfRule type="cellIs" dxfId="1325" priority="5" operator="greaterThan">
      <formula>99</formula>
    </cfRule>
  </conditionalFormatting>
  <conditionalFormatting sqref="AP11:AP34">
    <cfRule type="cellIs" dxfId="1324" priority="4" operator="greaterThan">
      <formula>0.99</formula>
    </cfRule>
  </conditionalFormatting>
  <conditionalFormatting sqref="AH32:AH34">
    <cfRule type="cellIs" dxfId="1323" priority="2" operator="greaterThan">
      <formula>$AH$8</formula>
    </cfRule>
    <cfRule type="cellIs" dxfId="1322" priority="3" operator="greaterThan">
      <formula>$AH$8</formula>
    </cfRule>
  </conditionalFormatting>
  <conditionalFormatting sqref="AI11:AI34">
    <cfRule type="cellIs" dxfId="1321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C14" zoomScaleNormal="100" workbookViewId="0">
      <selection activeCell="O42" sqref="O42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42470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26896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9'!Q34</f>
        <v>77613261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9'!AG34</f>
        <v>45517436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'[2]APR 9'!AP34</f>
        <v>10611467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104</v>
      </c>
      <c r="Q11" s="111">
        <v>77617775</v>
      </c>
      <c r="R11" s="46">
        <f>IF(ISBLANK(Q11),"-",Q11-Q10)</f>
        <v>4514</v>
      </c>
      <c r="S11" s="47">
        <f>R11*24/1000</f>
        <v>108.336</v>
      </c>
      <c r="T11" s="47">
        <f>R11/1000</f>
        <v>4.5140000000000002</v>
      </c>
      <c r="U11" s="112">
        <v>5.2</v>
      </c>
      <c r="V11" s="112">
        <f t="shared" ref="V11:V34" si="1">U11</f>
        <v>5.2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1078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45518260</v>
      </c>
      <c r="AH11" s="49">
        <f>IF(ISBLANK(AG11),"-",AG11-AG10)</f>
        <v>824</v>
      </c>
      <c r="AI11" s="50">
        <f>AH11/T11</f>
        <v>182.54319893664155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0.6</v>
      </c>
      <c r="AP11" s="115">
        <v>10612265</v>
      </c>
      <c r="AQ11" s="115">
        <f t="shared" ref="AQ11:AQ34" si="2">AP11-AP10</f>
        <v>798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97</v>
      </c>
      <c r="Q12" s="111">
        <v>77622046</v>
      </c>
      <c r="R12" s="46">
        <f t="shared" ref="R12:R34" si="5">IF(ISBLANK(Q12),"-",Q12-Q11)</f>
        <v>4271</v>
      </c>
      <c r="S12" s="47">
        <f t="shared" ref="S12:S34" si="6">R12*24/1000</f>
        <v>102.504</v>
      </c>
      <c r="T12" s="47">
        <f t="shared" ref="T12:T34" si="7">R12/1000</f>
        <v>4.2709999999999999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45519044</v>
      </c>
      <c r="AH12" s="49">
        <f>IF(ISBLANK(AG12),"-",AG12-AG11)</f>
        <v>784</v>
      </c>
      <c r="AI12" s="50">
        <f t="shared" ref="AI12:AI34" si="8">AH12/T12</f>
        <v>183.56356825099508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0.6</v>
      </c>
      <c r="AP12" s="115">
        <v>10613348</v>
      </c>
      <c r="AQ12" s="115">
        <f t="shared" si="2"/>
        <v>1083</v>
      </c>
      <c r="AR12" s="118">
        <v>1.06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97</v>
      </c>
      <c r="Q13" s="111">
        <v>77626171</v>
      </c>
      <c r="R13" s="46">
        <f t="shared" si="5"/>
        <v>4125</v>
      </c>
      <c r="S13" s="47">
        <f t="shared" si="6"/>
        <v>99</v>
      </c>
      <c r="T13" s="47">
        <f t="shared" si="7"/>
        <v>4.125</v>
      </c>
      <c r="U13" s="112">
        <v>7.5</v>
      </c>
      <c r="V13" s="112">
        <f t="shared" si="1"/>
        <v>7.5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997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45519780</v>
      </c>
      <c r="AH13" s="49">
        <f>IF(ISBLANK(AG13),"-",AG13-AG12)</f>
        <v>736</v>
      </c>
      <c r="AI13" s="50">
        <f t="shared" si="8"/>
        <v>178.42424242424244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0.6</v>
      </c>
      <c r="AP13" s="115">
        <v>10614563</v>
      </c>
      <c r="AQ13" s="115">
        <f t="shared" si="2"/>
        <v>1215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113</v>
      </c>
      <c r="Q14" s="111">
        <v>77630297</v>
      </c>
      <c r="R14" s="46">
        <f t="shared" si="5"/>
        <v>4126</v>
      </c>
      <c r="S14" s="47">
        <f t="shared" si="6"/>
        <v>99.024000000000001</v>
      </c>
      <c r="T14" s="47">
        <f t="shared" si="7"/>
        <v>4.1260000000000003</v>
      </c>
      <c r="U14" s="112">
        <v>8.4</v>
      </c>
      <c r="V14" s="112">
        <f t="shared" si="1"/>
        <v>8.4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977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45520504</v>
      </c>
      <c r="AH14" s="49">
        <f t="shared" ref="AH14:AH34" si="9">IF(ISBLANK(AG14),"-",AG14-AG13)</f>
        <v>724</v>
      </c>
      <c r="AI14" s="50">
        <f t="shared" si="8"/>
        <v>175.47261269995153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0.6</v>
      </c>
      <c r="AP14" s="115">
        <v>10615372</v>
      </c>
      <c r="AQ14" s="115">
        <f t="shared" si="2"/>
        <v>809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146</v>
      </c>
      <c r="P15" s="111">
        <v>103</v>
      </c>
      <c r="Q15" s="111">
        <v>77634443</v>
      </c>
      <c r="R15" s="46">
        <f t="shared" si="5"/>
        <v>4146</v>
      </c>
      <c r="S15" s="47">
        <f t="shared" si="6"/>
        <v>99.504000000000005</v>
      </c>
      <c r="T15" s="47">
        <f t="shared" si="7"/>
        <v>4.1459999999999999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45521220</v>
      </c>
      <c r="AH15" s="49">
        <f t="shared" si="9"/>
        <v>716</v>
      </c>
      <c r="AI15" s="50">
        <f t="shared" si="8"/>
        <v>172.69657501205981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0.6</v>
      </c>
      <c r="AP15" s="115">
        <v>10616306</v>
      </c>
      <c r="AQ15" s="115">
        <f t="shared" si="2"/>
        <v>934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17</v>
      </c>
      <c r="E16" s="41">
        <f t="shared" si="0"/>
        <v>11.971830985915494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131</v>
      </c>
      <c r="P16" s="111">
        <v>121</v>
      </c>
      <c r="Q16" s="111">
        <v>77639218</v>
      </c>
      <c r="R16" s="46">
        <f t="shared" si="5"/>
        <v>4775</v>
      </c>
      <c r="S16" s="47">
        <f t="shared" si="6"/>
        <v>114.6</v>
      </c>
      <c r="T16" s="47">
        <f t="shared" si="7"/>
        <v>4.7750000000000004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45521980</v>
      </c>
      <c r="AH16" s="49">
        <f t="shared" si="9"/>
        <v>760</v>
      </c>
      <c r="AI16" s="50">
        <f t="shared" si="8"/>
        <v>159.16230366492147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10616306</v>
      </c>
      <c r="AQ16" s="115"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10</v>
      </c>
      <c r="E17" s="41">
        <f t="shared" si="0"/>
        <v>7.042253521126761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145</v>
      </c>
      <c r="P17" s="111">
        <v>138</v>
      </c>
      <c r="Q17" s="111">
        <v>77644820</v>
      </c>
      <c r="R17" s="46">
        <f t="shared" si="5"/>
        <v>5602</v>
      </c>
      <c r="S17" s="47">
        <f t="shared" si="6"/>
        <v>134.44800000000001</v>
      </c>
      <c r="T17" s="47">
        <f t="shared" si="7"/>
        <v>5.6020000000000003</v>
      </c>
      <c r="U17" s="112">
        <v>9.5</v>
      </c>
      <c r="V17" s="112">
        <f t="shared" si="1"/>
        <v>9.5</v>
      </c>
      <c r="W17" s="113" t="s">
        <v>151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45523148</v>
      </c>
      <c r="AH17" s="49">
        <f t="shared" si="9"/>
        <v>1168</v>
      </c>
      <c r="AI17" s="50">
        <f t="shared" si="8"/>
        <v>208.49696536951089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10616306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8</v>
      </c>
      <c r="E18" s="41">
        <f t="shared" si="0"/>
        <v>5.6338028169014089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148</v>
      </c>
      <c r="P18" s="111">
        <v>140</v>
      </c>
      <c r="Q18" s="111">
        <v>77650836</v>
      </c>
      <c r="R18" s="46">
        <f t="shared" si="5"/>
        <v>6016</v>
      </c>
      <c r="S18" s="47">
        <f t="shared" si="6"/>
        <v>144.38399999999999</v>
      </c>
      <c r="T18" s="47">
        <f t="shared" si="7"/>
        <v>6.016</v>
      </c>
      <c r="U18" s="112">
        <v>9.5</v>
      </c>
      <c r="V18" s="112">
        <f t="shared" si="1"/>
        <v>9.5</v>
      </c>
      <c r="W18" s="113" t="s">
        <v>151</v>
      </c>
      <c r="X18" s="115">
        <v>0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45524420</v>
      </c>
      <c r="AH18" s="49">
        <f t="shared" si="9"/>
        <v>1272</v>
      </c>
      <c r="AI18" s="50">
        <f t="shared" si="8"/>
        <v>211.43617021276594</v>
      </c>
      <c r="AJ18" s="98">
        <v>0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10616306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7</v>
      </c>
      <c r="E19" s="41">
        <f t="shared" si="0"/>
        <v>4.9295774647887329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146</v>
      </c>
      <c r="Q19" s="111">
        <v>77657364</v>
      </c>
      <c r="R19" s="46">
        <f t="shared" si="5"/>
        <v>6528</v>
      </c>
      <c r="S19" s="47">
        <f t="shared" si="6"/>
        <v>156.672</v>
      </c>
      <c r="T19" s="47">
        <f t="shared" si="7"/>
        <v>6.5279999999999996</v>
      </c>
      <c r="U19" s="112">
        <v>9.1999999999999993</v>
      </c>
      <c r="V19" s="112">
        <f t="shared" si="1"/>
        <v>9.1999999999999993</v>
      </c>
      <c r="W19" s="113" t="s">
        <v>130</v>
      </c>
      <c r="X19" s="115">
        <v>0</v>
      </c>
      <c r="Y19" s="115">
        <v>997</v>
      </c>
      <c r="Z19" s="115">
        <v>1188</v>
      </c>
      <c r="AA19" s="115">
        <v>1185</v>
      </c>
      <c r="AB19" s="115">
        <v>1186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45525836</v>
      </c>
      <c r="AH19" s="49">
        <f t="shared" si="9"/>
        <v>1416</v>
      </c>
      <c r="AI19" s="50">
        <f t="shared" si="8"/>
        <v>216.91176470588238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10616306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142</v>
      </c>
      <c r="P20" s="111">
        <v>147</v>
      </c>
      <c r="Q20" s="111">
        <v>77663336</v>
      </c>
      <c r="R20" s="46">
        <f t="shared" si="5"/>
        <v>5972</v>
      </c>
      <c r="S20" s="47">
        <f t="shared" si="6"/>
        <v>143.328</v>
      </c>
      <c r="T20" s="47">
        <f t="shared" si="7"/>
        <v>5.9720000000000004</v>
      </c>
      <c r="U20" s="112">
        <v>8.8000000000000007</v>
      </c>
      <c r="V20" s="112">
        <f t="shared" si="1"/>
        <v>8.8000000000000007</v>
      </c>
      <c r="W20" s="113" t="s">
        <v>130</v>
      </c>
      <c r="X20" s="115">
        <v>0</v>
      </c>
      <c r="Y20" s="115">
        <v>998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45527148</v>
      </c>
      <c r="AH20" s="49">
        <f t="shared" si="9"/>
        <v>1312</v>
      </c>
      <c r="AI20" s="50">
        <f t="shared" si="8"/>
        <v>219.69189551239114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10616306</v>
      </c>
      <c r="AQ20" s="115">
        <f t="shared" si="2"/>
        <v>0</v>
      </c>
      <c r="AR20" s="53">
        <v>1.1499999999999999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146</v>
      </c>
      <c r="Q21" s="111">
        <v>77669368</v>
      </c>
      <c r="R21" s="46">
        <f t="shared" si="5"/>
        <v>6032</v>
      </c>
      <c r="S21" s="47">
        <f t="shared" si="6"/>
        <v>144.768</v>
      </c>
      <c r="T21" s="47">
        <f t="shared" si="7"/>
        <v>6.032</v>
      </c>
      <c r="U21" s="112">
        <v>8.5</v>
      </c>
      <c r="V21" s="112">
        <f t="shared" si="1"/>
        <v>8.5</v>
      </c>
      <c r="W21" s="113" t="s">
        <v>130</v>
      </c>
      <c r="X21" s="115">
        <v>0</v>
      </c>
      <c r="Y21" s="115">
        <v>996</v>
      </c>
      <c r="Z21" s="115">
        <v>1186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45528476</v>
      </c>
      <c r="AH21" s="49">
        <f t="shared" si="9"/>
        <v>1328</v>
      </c>
      <c r="AI21" s="50">
        <f t="shared" si="8"/>
        <v>220.15915119363396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10616306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147</v>
      </c>
      <c r="Q22" s="111">
        <v>77675614</v>
      </c>
      <c r="R22" s="46">
        <f t="shared" si="5"/>
        <v>6246</v>
      </c>
      <c r="S22" s="47">
        <f t="shared" si="6"/>
        <v>149.904</v>
      </c>
      <c r="T22" s="47">
        <f t="shared" si="7"/>
        <v>6.2460000000000004</v>
      </c>
      <c r="U22" s="112">
        <v>8.1</v>
      </c>
      <c r="V22" s="112">
        <f t="shared" si="1"/>
        <v>8.1</v>
      </c>
      <c r="W22" s="113" t="s">
        <v>130</v>
      </c>
      <c r="X22" s="115">
        <v>0</v>
      </c>
      <c r="Y22" s="115">
        <v>997</v>
      </c>
      <c r="Z22" s="115">
        <v>1186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45529860</v>
      </c>
      <c r="AH22" s="49">
        <f t="shared" si="9"/>
        <v>1384</v>
      </c>
      <c r="AI22" s="50">
        <f t="shared" si="8"/>
        <v>221.58181235991032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10616306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146</v>
      </c>
      <c r="Q23" s="111">
        <v>77681582</v>
      </c>
      <c r="R23" s="46">
        <f t="shared" si="5"/>
        <v>5968</v>
      </c>
      <c r="S23" s="47">
        <f t="shared" si="6"/>
        <v>143.232</v>
      </c>
      <c r="T23" s="47">
        <f t="shared" si="7"/>
        <v>5.968</v>
      </c>
      <c r="U23" s="112">
        <v>7.6</v>
      </c>
      <c r="V23" s="112">
        <f t="shared" si="1"/>
        <v>7.6</v>
      </c>
      <c r="W23" s="113" t="s">
        <v>130</v>
      </c>
      <c r="X23" s="115">
        <v>0</v>
      </c>
      <c r="Y23" s="115">
        <v>1006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45531188</v>
      </c>
      <c r="AH23" s="49">
        <f t="shared" si="9"/>
        <v>1328</v>
      </c>
      <c r="AI23" s="50">
        <f t="shared" si="8"/>
        <v>222.5201072386059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10616306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141</v>
      </c>
      <c r="Q24" s="111">
        <v>77687782</v>
      </c>
      <c r="R24" s="46">
        <f t="shared" si="5"/>
        <v>6200</v>
      </c>
      <c r="S24" s="47">
        <f t="shared" si="6"/>
        <v>148.80000000000001</v>
      </c>
      <c r="T24" s="47">
        <f t="shared" si="7"/>
        <v>6.2</v>
      </c>
      <c r="U24" s="112">
        <v>7.2</v>
      </c>
      <c r="V24" s="112">
        <f t="shared" si="1"/>
        <v>7.2</v>
      </c>
      <c r="W24" s="113" t="s">
        <v>130</v>
      </c>
      <c r="X24" s="115">
        <v>0</v>
      </c>
      <c r="Y24" s="115">
        <v>1027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45532588</v>
      </c>
      <c r="AH24" s="49">
        <f>IF(ISBLANK(AG24),"-",AG24-AG23)</f>
        <v>1400</v>
      </c>
      <c r="AI24" s="50">
        <f t="shared" si="8"/>
        <v>225.80645161290323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10616306</v>
      </c>
      <c r="AQ24" s="115">
        <f t="shared" si="2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143</v>
      </c>
      <c r="Q25" s="111">
        <v>77693738</v>
      </c>
      <c r="R25" s="46">
        <f t="shared" si="5"/>
        <v>5956</v>
      </c>
      <c r="S25" s="47">
        <f t="shared" si="6"/>
        <v>142.94399999999999</v>
      </c>
      <c r="T25" s="47">
        <f t="shared" si="7"/>
        <v>5.9560000000000004</v>
      </c>
      <c r="U25" s="112">
        <v>6.7</v>
      </c>
      <c r="V25" s="112">
        <f t="shared" si="1"/>
        <v>6.7</v>
      </c>
      <c r="W25" s="113" t="s">
        <v>130</v>
      </c>
      <c r="X25" s="115">
        <v>0</v>
      </c>
      <c r="Y25" s="115">
        <v>1005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45533932</v>
      </c>
      <c r="AH25" s="49">
        <f t="shared" si="9"/>
        <v>1344</v>
      </c>
      <c r="AI25" s="50">
        <f t="shared" si="8"/>
        <v>225.65480188045666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10616306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142</v>
      </c>
      <c r="Q26" s="111">
        <v>77699699</v>
      </c>
      <c r="R26" s="46">
        <f t="shared" si="5"/>
        <v>5961</v>
      </c>
      <c r="S26" s="47">
        <f t="shared" si="6"/>
        <v>143.06399999999999</v>
      </c>
      <c r="T26" s="47">
        <f t="shared" si="7"/>
        <v>5.9610000000000003</v>
      </c>
      <c r="U26" s="112">
        <v>6.3</v>
      </c>
      <c r="V26" s="112">
        <f t="shared" si="1"/>
        <v>6.3</v>
      </c>
      <c r="W26" s="113" t="s">
        <v>130</v>
      </c>
      <c r="X26" s="115">
        <v>0</v>
      </c>
      <c r="Y26" s="115">
        <v>1046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45535280</v>
      </c>
      <c r="AH26" s="49">
        <f t="shared" si="9"/>
        <v>1348</v>
      </c>
      <c r="AI26" s="50">
        <f t="shared" si="8"/>
        <v>226.13655426941787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10616306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145</v>
      </c>
      <c r="Q27" s="111">
        <v>77705676</v>
      </c>
      <c r="R27" s="46">
        <f t="shared" si="5"/>
        <v>5977</v>
      </c>
      <c r="S27" s="47">
        <f t="shared" si="6"/>
        <v>143.44800000000001</v>
      </c>
      <c r="T27" s="47">
        <f t="shared" si="7"/>
        <v>5.9770000000000003</v>
      </c>
      <c r="U27" s="112">
        <v>5.7</v>
      </c>
      <c r="V27" s="112">
        <f t="shared" si="1"/>
        <v>5.7</v>
      </c>
      <c r="W27" s="113" t="s">
        <v>130</v>
      </c>
      <c r="X27" s="115">
        <v>0</v>
      </c>
      <c r="Y27" s="115">
        <v>1047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45536652</v>
      </c>
      <c r="AH27" s="49">
        <f t="shared" si="9"/>
        <v>1372</v>
      </c>
      <c r="AI27" s="50">
        <f t="shared" si="8"/>
        <v>229.54659528191399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10616306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147</v>
      </c>
      <c r="Q28" s="111">
        <v>77711677</v>
      </c>
      <c r="R28" s="46">
        <f t="shared" si="5"/>
        <v>6001</v>
      </c>
      <c r="S28" s="47">
        <f t="shared" si="6"/>
        <v>144.024</v>
      </c>
      <c r="T28" s="47">
        <f t="shared" si="7"/>
        <v>6.0010000000000003</v>
      </c>
      <c r="U28" s="112">
        <v>5.3</v>
      </c>
      <c r="V28" s="112">
        <f t="shared" si="1"/>
        <v>5.3</v>
      </c>
      <c r="W28" s="113" t="s">
        <v>130</v>
      </c>
      <c r="X28" s="115">
        <v>0</v>
      </c>
      <c r="Y28" s="115">
        <v>1027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45538020</v>
      </c>
      <c r="AH28" s="49">
        <f t="shared" si="9"/>
        <v>1368</v>
      </c>
      <c r="AI28" s="50">
        <f t="shared" si="8"/>
        <v>227.96200633227795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10616306</v>
      </c>
      <c r="AQ28" s="115">
        <f t="shared" si="2"/>
        <v>0</v>
      </c>
      <c r="AR28" s="53">
        <v>0.94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143</v>
      </c>
      <c r="Q29" s="111">
        <v>77717580</v>
      </c>
      <c r="R29" s="46">
        <f t="shared" si="5"/>
        <v>5903</v>
      </c>
      <c r="S29" s="47">
        <f t="shared" si="6"/>
        <v>141.672</v>
      </c>
      <c r="T29" s="47">
        <f t="shared" si="7"/>
        <v>5.9029999999999996</v>
      </c>
      <c r="U29" s="112">
        <v>4.9000000000000004</v>
      </c>
      <c r="V29" s="112">
        <f t="shared" si="1"/>
        <v>4.9000000000000004</v>
      </c>
      <c r="W29" s="113" t="s">
        <v>130</v>
      </c>
      <c r="X29" s="115">
        <v>0</v>
      </c>
      <c r="Y29" s="115">
        <v>1026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45539364</v>
      </c>
      <c r="AH29" s="49">
        <f t="shared" si="9"/>
        <v>1344</v>
      </c>
      <c r="AI29" s="50">
        <f t="shared" si="8"/>
        <v>227.68084025072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10616306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132</v>
      </c>
      <c r="Q30" s="111">
        <v>77723122</v>
      </c>
      <c r="R30" s="46">
        <f t="shared" si="5"/>
        <v>5542</v>
      </c>
      <c r="S30" s="47">
        <f t="shared" si="6"/>
        <v>133.00800000000001</v>
      </c>
      <c r="T30" s="47">
        <f t="shared" si="7"/>
        <v>5.5419999999999998</v>
      </c>
      <c r="U30" s="112">
        <v>4.0999999999999996</v>
      </c>
      <c r="V30" s="112">
        <f t="shared" si="1"/>
        <v>4.0999999999999996</v>
      </c>
      <c r="W30" s="113" t="s">
        <v>134</v>
      </c>
      <c r="X30" s="115">
        <v>0</v>
      </c>
      <c r="Y30" s="115">
        <v>1098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45540468</v>
      </c>
      <c r="AH30" s="49">
        <f t="shared" si="9"/>
        <v>1104</v>
      </c>
      <c r="AI30" s="50">
        <f t="shared" si="8"/>
        <v>199.20606279321547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10616306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127</v>
      </c>
      <c r="Q31" s="111">
        <v>77728626</v>
      </c>
      <c r="R31" s="46">
        <f t="shared" si="5"/>
        <v>5504</v>
      </c>
      <c r="S31" s="47">
        <f t="shared" si="6"/>
        <v>132.096</v>
      </c>
      <c r="T31" s="47">
        <f t="shared" si="7"/>
        <v>5.5039999999999996</v>
      </c>
      <c r="U31" s="112">
        <v>3.3</v>
      </c>
      <c r="V31" s="112">
        <f t="shared" si="1"/>
        <v>3.3</v>
      </c>
      <c r="W31" s="113" t="s">
        <v>134</v>
      </c>
      <c r="X31" s="115">
        <v>0</v>
      </c>
      <c r="Y31" s="115">
        <v>1077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45541512</v>
      </c>
      <c r="AH31" s="49">
        <f t="shared" si="9"/>
        <v>1044</v>
      </c>
      <c r="AI31" s="50">
        <f t="shared" si="8"/>
        <v>189.68023255813955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10616306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117</v>
      </c>
      <c r="P32" s="111">
        <v>126</v>
      </c>
      <c r="Q32" s="111">
        <v>77733986</v>
      </c>
      <c r="R32" s="46">
        <f t="shared" si="5"/>
        <v>5360</v>
      </c>
      <c r="S32" s="47">
        <f t="shared" si="6"/>
        <v>128.63999999999999</v>
      </c>
      <c r="T32" s="47">
        <f t="shared" si="7"/>
        <v>5.36</v>
      </c>
      <c r="U32" s="112">
        <v>2.7</v>
      </c>
      <c r="V32" s="112">
        <f t="shared" si="1"/>
        <v>2.7</v>
      </c>
      <c r="W32" s="113" t="s">
        <v>134</v>
      </c>
      <c r="X32" s="115">
        <v>0</v>
      </c>
      <c r="Y32" s="115">
        <v>1047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45542564</v>
      </c>
      <c r="AH32" s="49">
        <f t="shared" si="9"/>
        <v>1052</v>
      </c>
      <c r="AI32" s="50">
        <f t="shared" si="8"/>
        <v>196.26865671641789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10616306</v>
      </c>
      <c r="AQ32" s="115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140</v>
      </c>
      <c r="P33" s="111">
        <v>112</v>
      </c>
      <c r="Q33" s="111">
        <v>77738850</v>
      </c>
      <c r="R33" s="46">
        <f t="shared" si="5"/>
        <v>4864</v>
      </c>
      <c r="S33" s="47">
        <f t="shared" si="6"/>
        <v>116.736</v>
      </c>
      <c r="T33" s="47">
        <f t="shared" si="7"/>
        <v>4.8639999999999999</v>
      </c>
      <c r="U33" s="112">
        <v>3.4</v>
      </c>
      <c r="V33" s="112">
        <f t="shared" si="1"/>
        <v>3.4</v>
      </c>
      <c r="W33" s="113" t="s">
        <v>124</v>
      </c>
      <c r="X33" s="115">
        <v>0</v>
      </c>
      <c r="Y33" s="115">
        <v>0</v>
      </c>
      <c r="Z33" s="115">
        <v>1148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45543492</v>
      </c>
      <c r="AH33" s="49">
        <f t="shared" si="9"/>
        <v>928</v>
      </c>
      <c r="AI33" s="50">
        <f t="shared" si="8"/>
        <v>190.78947368421052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0.55000000000000004</v>
      </c>
      <c r="AP33" s="115">
        <v>10617050</v>
      </c>
      <c r="AQ33" s="115">
        <f t="shared" si="2"/>
        <v>744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107</v>
      </c>
      <c r="Q34" s="111">
        <v>77743405</v>
      </c>
      <c r="R34" s="46">
        <f t="shared" si="5"/>
        <v>4555</v>
      </c>
      <c r="S34" s="47">
        <f t="shared" si="6"/>
        <v>109.32</v>
      </c>
      <c r="T34" s="47">
        <f t="shared" si="7"/>
        <v>4.5549999999999997</v>
      </c>
      <c r="U34" s="112">
        <v>4.9000000000000004</v>
      </c>
      <c r="V34" s="112">
        <f t="shared" si="1"/>
        <v>4.9000000000000004</v>
      </c>
      <c r="W34" s="113" t="s">
        <v>124</v>
      </c>
      <c r="X34" s="115">
        <v>0</v>
      </c>
      <c r="Y34" s="115">
        <v>0</v>
      </c>
      <c r="Z34" s="115">
        <v>1077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45544332</v>
      </c>
      <c r="AH34" s="49">
        <f t="shared" si="9"/>
        <v>840</v>
      </c>
      <c r="AI34" s="50">
        <f t="shared" si="8"/>
        <v>184.41273326015369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0.55000000000000004</v>
      </c>
      <c r="AP34" s="115">
        <v>10618366</v>
      </c>
      <c r="AQ34" s="115">
        <f t="shared" si="2"/>
        <v>1316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130144</v>
      </c>
      <c r="S35" s="65">
        <f>AVERAGE(S11:S34)</f>
        <v>130.14399999999998</v>
      </c>
      <c r="T35" s="65">
        <f>SUM(T11:T34)</f>
        <v>130.14400000000003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26896</v>
      </c>
      <c r="AH35" s="67">
        <f>SUM(AH11:AH34)</f>
        <v>26896</v>
      </c>
      <c r="AI35" s="68">
        <f>$AH$35/$T35</f>
        <v>206.66338824686497</v>
      </c>
      <c r="AJ35" s="98"/>
      <c r="AK35" s="98"/>
      <c r="AL35" s="98"/>
      <c r="AM35" s="98"/>
      <c r="AN35" s="98"/>
      <c r="AO35" s="69"/>
      <c r="AP35" s="70">
        <f>AP34-AP10</f>
        <v>6899</v>
      </c>
      <c r="AQ35" s="71">
        <f>SUM(AQ11:AQ34)</f>
        <v>6899</v>
      </c>
      <c r="AR35" s="72">
        <f>AVERAGE(AR11:AR34)</f>
        <v>1.0716666666666665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183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184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139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178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" name="Range2_12_5_1_1_1_2_2_1_1_1_1_1_1_1_1_1_1_1_2_1_1_1_2_1_1_1_1_1_1_1_1_1_1_1_1_1_1_1_1_2_1_1_1_1_1_1_1_1_1_2_1_1_3_1_1_1_3_1_1_1_1_1_1_1_1_1_1_1_1_1_1_1_1_1_1_1_1_1_1_2_1_1_1_1_1_1_1_1_1_2_2_1_1_1_2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72" priority="32" operator="containsText" text="N/A">
      <formula>NOT(ISERROR(SEARCH("N/A",X11)))</formula>
    </cfRule>
    <cfRule type="cellIs" dxfId="971" priority="45" operator="equal">
      <formula>0</formula>
    </cfRule>
  </conditionalFormatting>
  <conditionalFormatting sqref="AC11:AE34 X11:Y34 AA11:AA34">
    <cfRule type="cellIs" dxfId="970" priority="44" operator="greaterThanOrEqual">
      <formula>1185</formula>
    </cfRule>
  </conditionalFormatting>
  <conditionalFormatting sqref="AC11:AE34 X11:Y34 AA11:AA34">
    <cfRule type="cellIs" dxfId="969" priority="43" operator="between">
      <formula>0.1</formula>
      <formula>1184</formula>
    </cfRule>
  </conditionalFormatting>
  <conditionalFormatting sqref="X8">
    <cfRule type="cellIs" dxfId="968" priority="42" operator="equal">
      <formula>0</formula>
    </cfRule>
  </conditionalFormatting>
  <conditionalFormatting sqref="X8">
    <cfRule type="cellIs" dxfId="967" priority="41" operator="greaterThan">
      <formula>1179</formula>
    </cfRule>
  </conditionalFormatting>
  <conditionalFormatting sqref="X8">
    <cfRule type="cellIs" dxfId="966" priority="40" operator="greaterThan">
      <formula>99</formula>
    </cfRule>
  </conditionalFormatting>
  <conditionalFormatting sqref="X8">
    <cfRule type="cellIs" dxfId="965" priority="39" operator="greaterThan">
      <formula>0.99</formula>
    </cfRule>
  </conditionalFormatting>
  <conditionalFormatting sqref="AB8">
    <cfRule type="cellIs" dxfId="964" priority="38" operator="equal">
      <formula>0</formula>
    </cfRule>
  </conditionalFormatting>
  <conditionalFormatting sqref="AB8">
    <cfRule type="cellIs" dxfId="963" priority="37" operator="greaterThan">
      <formula>1179</formula>
    </cfRule>
  </conditionalFormatting>
  <conditionalFormatting sqref="AB8">
    <cfRule type="cellIs" dxfId="962" priority="36" operator="greaterThan">
      <formula>99</formula>
    </cfRule>
  </conditionalFormatting>
  <conditionalFormatting sqref="AB8">
    <cfRule type="cellIs" dxfId="961" priority="35" operator="greaterThan">
      <formula>0.99</formula>
    </cfRule>
  </conditionalFormatting>
  <conditionalFormatting sqref="AH11:AH31">
    <cfRule type="cellIs" dxfId="960" priority="33" operator="greaterThan">
      <formula>$AH$8</formula>
    </cfRule>
    <cfRule type="cellIs" dxfId="959" priority="34" operator="greaterThan">
      <formula>$AH$8</formula>
    </cfRule>
  </conditionalFormatting>
  <conditionalFormatting sqref="AB11:AB34">
    <cfRule type="containsText" dxfId="958" priority="28" operator="containsText" text="N/A">
      <formula>NOT(ISERROR(SEARCH("N/A",AB11)))</formula>
    </cfRule>
    <cfRule type="cellIs" dxfId="957" priority="31" operator="equal">
      <formula>0</formula>
    </cfRule>
  </conditionalFormatting>
  <conditionalFormatting sqref="AB11:AB34">
    <cfRule type="cellIs" dxfId="956" priority="30" operator="greaterThanOrEqual">
      <formula>1185</formula>
    </cfRule>
  </conditionalFormatting>
  <conditionalFormatting sqref="AB11:AB34">
    <cfRule type="cellIs" dxfId="955" priority="29" operator="between">
      <formula>0.1</formula>
      <formula>1184</formula>
    </cfRule>
  </conditionalFormatting>
  <conditionalFormatting sqref="AO11:AO34 AN11:AN35">
    <cfRule type="cellIs" dxfId="954" priority="27" operator="equal">
      <formula>0</formula>
    </cfRule>
  </conditionalFormatting>
  <conditionalFormatting sqref="AO11:AO34 AN11:AN35">
    <cfRule type="cellIs" dxfId="953" priority="26" operator="greaterThan">
      <formula>1179</formula>
    </cfRule>
  </conditionalFormatting>
  <conditionalFormatting sqref="AO11:AO34 AN11:AN35">
    <cfRule type="cellIs" dxfId="952" priority="25" operator="greaterThan">
      <formula>99</formula>
    </cfRule>
  </conditionalFormatting>
  <conditionalFormatting sqref="AO11:AO34 AN11:AN35">
    <cfRule type="cellIs" dxfId="951" priority="24" operator="greaterThan">
      <formula>0.99</formula>
    </cfRule>
  </conditionalFormatting>
  <conditionalFormatting sqref="AQ11:AQ34">
    <cfRule type="cellIs" dxfId="950" priority="23" operator="equal">
      <formula>0</formula>
    </cfRule>
  </conditionalFormatting>
  <conditionalFormatting sqref="AQ11:AQ34">
    <cfRule type="cellIs" dxfId="949" priority="22" operator="greaterThan">
      <formula>1179</formula>
    </cfRule>
  </conditionalFormatting>
  <conditionalFormatting sqref="AQ11:AQ34">
    <cfRule type="cellIs" dxfId="948" priority="21" operator="greaterThan">
      <formula>99</formula>
    </cfRule>
  </conditionalFormatting>
  <conditionalFormatting sqref="AQ11:AQ34">
    <cfRule type="cellIs" dxfId="947" priority="20" operator="greaterThan">
      <formula>0.99</formula>
    </cfRule>
  </conditionalFormatting>
  <conditionalFormatting sqref="Z11:Z34">
    <cfRule type="containsText" dxfId="946" priority="16" operator="containsText" text="N/A">
      <formula>NOT(ISERROR(SEARCH("N/A",Z11)))</formula>
    </cfRule>
    <cfRule type="cellIs" dxfId="945" priority="19" operator="equal">
      <formula>0</formula>
    </cfRule>
  </conditionalFormatting>
  <conditionalFormatting sqref="Z11:Z34">
    <cfRule type="cellIs" dxfId="944" priority="18" operator="greaterThanOrEqual">
      <formula>1185</formula>
    </cfRule>
  </conditionalFormatting>
  <conditionalFormatting sqref="Z11:Z34">
    <cfRule type="cellIs" dxfId="943" priority="17" operator="between">
      <formula>0.1</formula>
      <formula>1184</formula>
    </cfRule>
  </conditionalFormatting>
  <conditionalFormatting sqref="AJ11:AN35">
    <cfRule type="cellIs" dxfId="942" priority="15" operator="equal">
      <formula>0</formula>
    </cfRule>
  </conditionalFormatting>
  <conditionalFormatting sqref="AJ11:AN35">
    <cfRule type="cellIs" dxfId="941" priority="14" operator="greaterThan">
      <formula>1179</formula>
    </cfRule>
  </conditionalFormatting>
  <conditionalFormatting sqref="AJ11:AN35">
    <cfRule type="cellIs" dxfId="940" priority="13" operator="greaterThan">
      <formula>99</formula>
    </cfRule>
  </conditionalFormatting>
  <conditionalFormatting sqref="AJ11:AN35">
    <cfRule type="cellIs" dxfId="939" priority="12" operator="greaterThan">
      <formula>0.99</formula>
    </cfRule>
  </conditionalFormatting>
  <conditionalFormatting sqref="AP11:AP34">
    <cfRule type="cellIs" dxfId="938" priority="11" operator="equal">
      <formula>0</formula>
    </cfRule>
  </conditionalFormatting>
  <conditionalFormatting sqref="AP11:AP34">
    <cfRule type="cellIs" dxfId="937" priority="10" operator="greaterThan">
      <formula>1179</formula>
    </cfRule>
  </conditionalFormatting>
  <conditionalFormatting sqref="AP11:AP34">
    <cfRule type="cellIs" dxfId="936" priority="9" operator="greaterThan">
      <formula>99</formula>
    </cfRule>
  </conditionalFormatting>
  <conditionalFormatting sqref="AP11:AP34">
    <cfRule type="cellIs" dxfId="935" priority="8" operator="greaterThan">
      <formula>0.99</formula>
    </cfRule>
  </conditionalFormatting>
  <conditionalFormatting sqref="AH32:AH34">
    <cfRule type="cellIs" dxfId="934" priority="6" operator="greaterThan">
      <formula>$AH$8</formula>
    </cfRule>
    <cfRule type="cellIs" dxfId="933" priority="7" operator="greaterThan">
      <formula>$AH$8</formula>
    </cfRule>
  </conditionalFormatting>
  <conditionalFormatting sqref="AI11:AI34">
    <cfRule type="cellIs" dxfId="932" priority="5" operator="greaterThan">
      <formula>$AI$8</formula>
    </cfRule>
  </conditionalFormatting>
  <conditionalFormatting sqref="AL11:AL34">
    <cfRule type="cellIs" dxfId="931" priority="4" operator="equal">
      <formula>0</formula>
    </cfRule>
  </conditionalFormatting>
  <conditionalFormatting sqref="AL11:AL34">
    <cfRule type="cellIs" dxfId="930" priority="3" operator="greaterThan">
      <formula>1179</formula>
    </cfRule>
  </conditionalFormatting>
  <conditionalFormatting sqref="AL11:AL34">
    <cfRule type="cellIs" dxfId="929" priority="2" operator="greaterThan">
      <formula>99</formula>
    </cfRule>
  </conditionalFormatting>
  <conditionalFormatting sqref="AL11:AL34">
    <cfRule type="cellIs" dxfId="92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Y19" zoomScaleNormal="100" workbookViewId="0">
      <selection activeCell="AJ39" sqref="AJ39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128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42471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27304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10'!Q34</f>
        <v>77743405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10'!AG34</f>
        <v>45544332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'[2]APR 10'!AP34</f>
        <v>10618366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102</v>
      </c>
      <c r="Q11" s="111">
        <v>77747793</v>
      </c>
      <c r="R11" s="46">
        <f>IF(ISBLANK(Q11),"-",Q11-Q10)</f>
        <v>4388</v>
      </c>
      <c r="S11" s="47">
        <f>R11*24/1000</f>
        <v>105.312</v>
      </c>
      <c r="T11" s="47">
        <f>R11/1000</f>
        <v>4.3879999999999999</v>
      </c>
      <c r="U11" s="112">
        <v>6</v>
      </c>
      <c r="V11" s="112">
        <f t="shared" ref="V11:V34" si="1">U11</f>
        <v>6</v>
      </c>
      <c r="W11" s="113" t="s">
        <v>124</v>
      </c>
      <c r="X11" s="115">
        <v>0</v>
      </c>
      <c r="Y11" s="115">
        <v>0</v>
      </c>
      <c r="Z11" s="115">
        <v>1047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45545124</v>
      </c>
      <c r="AH11" s="49">
        <f>IF(ISBLANK(AG11),"-",AG11-AG10)</f>
        <v>792</v>
      </c>
      <c r="AI11" s="50">
        <f>AH11/T11</f>
        <v>180.4922515952598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0.6</v>
      </c>
      <c r="AP11" s="115">
        <v>10619423</v>
      </c>
      <c r="AQ11" s="115">
        <f t="shared" ref="AQ11:AQ34" si="2">AP11-AP10</f>
        <v>1057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90</v>
      </c>
      <c r="Q12" s="111">
        <v>77751933</v>
      </c>
      <c r="R12" s="46">
        <f t="shared" ref="R12:R34" si="5">IF(ISBLANK(Q12),"-",Q12-Q11)</f>
        <v>4140</v>
      </c>
      <c r="S12" s="47">
        <f t="shared" ref="S12:S34" si="6">R12*24/1000</f>
        <v>99.36</v>
      </c>
      <c r="T12" s="47">
        <f t="shared" ref="T12:T34" si="7">R12/1000</f>
        <v>4.1399999999999997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1016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45545872</v>
      </c>
      <c r="AH12" s="49">
        <f>IF(ISBLANK(AG12),"-",AG12-AG11)</f>
        <v>748</v>
      </c>
      <c r="AI12" s="50">
        <f t="shared" ref="AI12:AI34" si="8">AH12/T12</f>
        <v>180.67632850241549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0.6</v>
      </c>
      <c r="AP12" s="115">
        <v>10620657</v>
      </c>
      <c r="AQ12" s="115">
        <f t="shared" si="2"/>
        <v>1234</v>
      </c>
      <c r="AR12" s="118">
        <v>1.1200000000000001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95</v>
      </c>
      <c r="Q13" s="111">
        <v>77755970</v>
      </c>
      <c r="R13" s="46">
        <f t="shared" si="5"/>
        <v>4037</v>
      </c>
      <c r="S13" s="47">
        <f t="shared" si="6"/>
        <v>96.888000000000005</v>
      </c>
      <c r="T13" s="47">
        <f t="shared" si="7"/>
        <v>4.0369999999999999</v>
      </c>
      <c r="U13" s="112">
        <v>8.6</v>
      </c>
      <c r="V13" s="112">
        <f t="shared" si="1"/>
        <v>8.6</v>
      </c>
      <c r="W13" s="113" t="s">
        <v>124</v>
      </c>
      <c r="X13" s="115">
        <v>0</v>
      </c>
      <c r="Y13" s="115">
        <v>0</v>
      </c>
      <c r="Z13" s="115">
        <v>977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45546604</v>
      </c>
      <c r="AH13" s="49">
        <f>IF(ISBLANK(AG13),"-",AG13-AG12)</f>
        <v>732</v>
      </c>
      <c r="AI13" s="50">
        <f t="shared" si="8"/>
        <v>181.32276442903145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0.6</v>
      </c>
      <c r="AP13" s="115">
        <v>10621951</v>
      </c>
      <c r="AQ13" s="115">
        <f t="shared" si="2"/>
        <v>1294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98</v>
      </c>
      <c r="P14" s="111">
        <v>94</v>
      </c>
      <c r="Q14" s="111">
        <v>77759901</v>
      </c>
      <c r="R14" s="46">
        <f t="shared" si="5"/>
        <v>3931</v>
      </c>
      <c r="S14" s="47">
        <f t="shared" si="6"/>
        <v>94.343999999999994</v>
      </c>
      <c r="T14" s="47">
        <f t="shared" si="7"/>
        <v>3.931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947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45547300</v>
      </c>
      <c r="AH14" s="49">
        <f t="shared" ref="AH14:AH34" si="9">IF(ISBLANK(AG14),"-",AG14-AG13)</f>
        <v>696</v>
      </c>
      <c r="AI14" s="50">
        <f t="shared" si="8"/>
        <v>177.05418468583056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0.6</v>
      </c>
      <c r="AP14" s="115">
        <v>10622748</v>
      </c>
      <c r="AQ14" s="115">
        <f t="shared" si="2"/>
        <v>797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107</v>
      </c>
      <c r="P15" s="111">
        <v>104</v>
      </c>
      <c r="Q15" s="111">
        <v>77764111</v>
      </c>
      <c r="R15" s="46">
        <f t="shared" si="5"/>
        <v>4210</v>
      </c>
      <c r="S15" s="47">
        <f t="shared" si="6"/>
        <v>101.04</v>
      </c>
      <c r="T15" s="47">
        <f t="shared" si="7"/>
        <v>4.21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947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45547988</v>
      </c>
      <c r="AH15" s="49">
        <f t="shared" si="9"/>
        <v>688</v>
      </c>
      <c r="AI15" s="50">
        <f t="shared" si="8"/>
        <v>163.42042755344417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10622748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12</v>
      </c>
      <c r="E16" s="41">
        <f t="shared" si="0"/>
        <v>8.4507042253521139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124</v>
      </c>
      <c r="Q16" s="111">
        <v>77768866</v>
      </c>
      <c r="R16" s="46">
        <f t="shared" si="5"/>
        <v>4755</v>
      </c>
      <c r="S16" s="47">
        <f t="shared" si="6"/>
        <v>114.12</v>
      </c>
      <c r="T16" s="47">
        <f t="shared" si="7"/>
        <v>4.7549999999999999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45548808</v>
      </c>
      <c r="AH16" s="49">
        <f t="shared" si="9"/>
        <v>820</v>
      </c>
      <c r="AI16" s="50">
        <f t="shared" si="8"/>
        <v>172.45005257623555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10622748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139</v>
      </c>
      <c r="P17" s="111">
        <v>143</v>
      </c>
      <c r="Q17" s="111">
        <v>77775058</v>
      </c>
      <c r="R17" s="46">
        <f t="shared" si="5"/>
        <v>6192</v>
      </c>
      <c r="S17" s="47">
        <f t="shared" si="6"/>
        <v>148.608</v>
      </c>
      <c r="T17" s="47">
        <f t="shared" si="7"/>
        <v>6.1920000000000002</v>
      </c>
      <c r="U17" s="112">
        <v>9.1</v>
      </c>
      <c r="V17" s="112">
        <f t="shared" si="1"/>
        <v>9.1</v>
      </c>
      <c r="W17" s="113" t="s">
        <v>130</v>
      </c>
      <c r="X17" s="115">
        <v>1006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45550172</v>
      </c>
      <c r="AH17" s="49">
        <f t="shared" si="9"/>
        <v>1364</v>
      </c>
      <c r="AI17" s="50">
        <f t="shared" si="8"/>
        <v>220.28423772609818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10622748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149</v>
      </c>
      <c r="Q18" s="111">
        <v>77781454</v>
      </c>
      <c r="R18" s="46">
        <f t="shared" si="5"/>
        <v>6396</v>
      </c>
      <c r="S18" s="47">
        <f t="shared" si="6"/>
        <v>153.50399999999999</v>
      </c>
      <c r="T18" s="47">
        <f t="shared" si="7"/>
        <v>6.3959999999999999</v>
      </c>
      <c r="U18" s="112">
        <v>8.6999999999999993</v>
      </c>
      <c r="V18" s="112">
        <f t="shared" si="1"/>
        <v>8.6999999999999993</v>
      </c>
      <c r="W18" s="113" t="s">
        <v>130</v>
      </c>
      <c r="X18" s="115">
        <v>1006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45551560</v>
      </c>
      <c r="AH18" s="49">
        <f t="shared" si="9"/>
        <v>1388</v>
      </c>
      <c r="AI18" s="50">
        <f t="shared" si="8"/>
        <v>217.01063164477799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10622748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150</v>
      </c>
      <c r="Q19" s="111">
        <v>77787502</v>
      </c>
      <c r="R19" s="46">
        <f t="shared" si="5"/>
        <v>6048</v>
      </c>
      <c r="S19" s="47">
        <f t="shared" si="6"/>
        <v>145.15199999999999</v>
      </c>
      <c r="T19" s="47">
        <f t="shared" si="7"/>
        <v>6.048</v>
      </c>
      <c r="U19" s="112">
        <v>8.1999999999999993</v>
      </c>
      <c r="V19" s="112">
        <f t="shared" si="1"/>
        <v>8.1999999999999993</v>
      </c>
      <c r="W19" s="113" t="s">
        <v>130</v>
      </c>
      <c r="X19" s="115">
        <v>1006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45552928</v>
      </c>
      <c r="AH19" s="49">
        <f t="shared" si="9"/>
        <v>1368</v>
      </c>
      <c r="AI19" s="50">
        <f t="shared" si="8"/>
        <v>226.19047619047618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10622748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142</v>
      </c>
      <c r="P20" s="111">
        <v>148</v>
      </c>
      <c r="Q20" s="111">
        <v>77793586</v>
      </c>
      <c r="R20" s="46">
        <f t="shared" si="5"/>
        <v>6084</v>
      </c>
      <c r="S20" s="47">
        <f t="shared" si="6"/>
        <v>146.01599999999999</v>
      </c>
      <c r="T20" s="47">
        <f t="shared" si="7"/>
        <v>6.0839999999999996</v>
      </c>
      <c r="U20" s="112">
        <v>7.7</v>
      </c>
      <c r="V20" s="112">
        <f t="shared" si="1"/>
        <v>7.7</v>
      </c>
      <c r="W20" s="113" t="s">
        <v>130</v>
      </c>
      <c r="X20" s="115">
        <v>1006</v>
      </c>
      <c r="Y20" s="115">
        <v>0</v>
      </c>
      <c r="Z20" s="115">
        <v>1186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45554250</v>
      </c>
      <c r="AH20" s="49">
        <f t="shared" si="9"/>
        <v>1322</v>
      </c>
      <c r="AI20" s="50">
        <f t="shared" si="8"/>
        <v>217.29125575279423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10622748</v>
      </c>
      <c r="AQ20" s="115">
        <f t="shared" si="2"/>
        <v>0</v>
      </c>
      <c r="AR20" s="53">
        <v>1.1000000000000001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150</v>
      </c>
      <c r="Q21" s="111">
        <v>77799748</v>
      </c>
      <c r="R21" s="46">
        <f t="shared" si="5"/>
        <v>6162</v>
      </c>
      <c r="S21" s="47">
        <f t="shared" si="6"/>
        <v>147.88800000000001</v>
      </c>
      <c r="T21" s="47">
        <f t="shared" si="7"/>
        <v>6.1619999999999999</v>
      </c>
      <c r="U21" s="112">
        <v>7.3</v>
      </c>
      <c r="V21" s="112">
        <f t="shared" si="1"/>
        <v>7.3</v>
      </c>
      <c r="W21" s="113" t="s">
        <v>130</v>
      </c>
      <c r="X21" s="115">
        <v>1006</v>
      </c>
      <c r="Y21" s="115">
        <v>0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45555624</v>
      </c>
      <c r="AH21" s="49">
        <f t="shared" si="9"/>
        <v>1374</v>
      </c>
      <c r="AI21" s="50">
        <f t="shared" si="8"/>
        <v>222.97955209347614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10622748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141</v>
      </c>
      <c r="P22" s="111">
        <v>143</v>
      </c>
      <c r="Q22" s="111">
        <v>77805888</v>
      </c>
      <c r="R22" s="46">
        <f t="shared" si="5"/>
        <v>6140</v>
      </c>
      <c r="S22" s="47">
        <f t="shared" si="6"/>
        <v>147.36000000000001</v>
      </c>
      <c r="T22" s="47">
        <f t="shared" si="7"/>
        <v>6.14</v>
      </c>
      <c r="U22" s="112">
        <v>6.9</v>
      </c>
      <c r="V22" s="112">
        <f t="shared" si="1"/>
        <v>6.9</v>
      </c>
      <c r="W22" s="113" t="s">
        <v>130</v>
      </c>
      <c r="X22" s="115">
        <v>1006</v>
      </c>
      <c r="Y22" s="115">
        <v>0</v>
      </c>
      <c r="Z22" s="115">
        <v>1188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45556996</v>
      </c>
      <c r="AH22" s="49">
        <f t="shared" si="9"/>
        <v>1372</v>
      </c>
      <c r="AI22" s="50">
        <f t="shared" si="8"/>
        <v>223.45276872964172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10622748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141</v>
      </c>
      <c r="Q23" s="111">
        <v>77811796</v>
      </c>
      <c r="R23" s="46">
        <f t="shared" si="5"/>
        <v>5908</v>
      </c>
      <c r="S23" s="47">
        <f t="shared" si="6"/>
        <v>141.792</v>
      </c>
      <c r="T23" s="47">
        <f t="shared" si="7"/>
        <v>5.9080000000000004</v>
      </c>
      <c r="U23" s="112">
        <v>6.6</v>
      </c>
      <c r="V23" s="112">
        <f t="shared" si="1"/>
        <v>6.6</v>
      </c>
      <c r="W23" s="113" t="s">
        <v>130</v>
      </c>
      <c r="X23" s="115">
        <v>1006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45558332</v>
      </c>
      <c r="AH23" s="49">
        <f t="shared" si="9"/>
        <v>1336</v>
      </c>
      <c r="AI23" s="50">
        <f t="shared" si="8"/>
        <v>226.13405551794176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10622748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143</v>
      </c>
      <c r="Q24" s="111">
        <v>77817762</v>
      </c>
      <c r="R24" s="46">
        <f t="shared" si="5"/>
        <v>5966</v>
      </c>
      <c r="S24" s="47">
        <f t="shared" si="6"/>
        <v>143.184</v>
      </c>
      <c r="T24" s="47">
        <f t="shared" si="7"/>
        <v>5.9660000000000002</v>
      </c>
      <c r="U24" s="112">
        <v>6.2</v>
      </c>
      <c r="V24" s="112">
        <f t="shared" si="1"/>
        <v>6.2</v>
      </c>
      <c r="W24" s="113" t="s">
        <v>130</v>
      </c>
      <c r="X24" s="115">
        <v>1047</v>
      </c>
      <c r="Y24" s="115">
        <v>0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45559700</v>
      </c>
      <c r="AH24" s="49">
        <f>IF(ISBLANK(AG24),"-",AG24-AG23)</f>
        <v>1368</v>
      </c>
      <c r="AI24" s="50">
        <f t="shared" si="8"/>
        <v>229.29936305732483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10622748</v>
      </c>
      <c r="AQ24" s="115">
        <f t="shared" si="2"/>
        <v>0</v>
      </c>
      <c r="AR24" s="53">
        <v>1.1399999999999999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140</v>
      </c>
      <c r="Q25" s="111">
        <v>77823774</v>
      </c>
      <c r="R25" s="46">
        <f t="shared" si="5"/>
        <v>6012</v>
      </c>
      <c r="S25" s="47">
        <f t="shared" si="6"/>
        <v>144.28800000000001</v>
      </c>
      <c r="T25" s="47">
        <f t="shared" si="7"/>
        <v>6.0119999999999996</v>
      </c>
      <c r="U25" s="112">
        <v>5.9</v>
      </c>
      <c r="V25" s="112">
        <f t="shared" si="1"/>
        <v>5.9</v>
      </c>
      <c r="W25" s="113" t="s">
        <v>130</v>
      </c>
      <c r="X25" s="115">
        <v>1016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45561048</v>
      </c>
      <c r="AH25" s="49">
        <f t="shared" si="9"/>
        <v>1348</v>
      </c>
      <c r="AI25" s="50">
        <f t="shared" si="8"/>
        <v>224.21823020625416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10622748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145</v>
      </c>
      <c r="Q26" s="111">
        <v>77829740</v>
      </c>
      <c r="R26" s="46">
        <f t="shared" si="5"/>
        <v>5966</v>
      </c>
      <c r="S26" s="47">
        <f t="shared" si="6"/>
        <v>143.184</v>
      </c>
      <c r="T26" s="47">
        <f t="shared" si="7"/>
        <v>5.9660000000000002</v>
      </c>
      <c r="U26" s="112">
        <v>5.5</v>
      </c>
      <c r="V26" s="112">
        <f t="shared" si="1"/>
        <v>5.5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1186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45562392</v>
      </c>
      <c r="AH26" s="49">
        <f t="shared" si="9"/>
        <v>1344</v>
      </c>
      <c r="AI26" s="50">
        <f t="shared" si="8"/>
        <v>225.27656721421388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10622748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132</v>
      </c>
      <c r="P27" s="111">
        <v>144</v>
      </c>
      <c r="Q27" s="111">
        <v>77835749</v>
      </c>
      <c r="R27" s="46">
        <f t="shared" si="5"/>
        <v>6009</v>
      </c>
      <c r="S27" s="47">
        <f t="shared" si="6"/>
        <v>144.21600000000001</v>
      </c>
      <c r="T27" s="47">
        <f t="shared" si="7"/>
        <v>6.0090000000000003</v>
      </c>
      <c r="U27" s="112">
        <v>5.0999999999999996</v>
      </c>
      <c r="V27" s="112">
        <f t="shared" si="1"/>
        <v>5.0999999999999996</v>
      </c>
      <c r="W27" s="113" t="s">
        <v>130</v>
      </c>
      <c r="X27" s="115">
        <v>1066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45563744</v>
      </c>
      <c r="AH27" s="49">
        <f t="shared" si="9"/>
        <v>1352</v>
      </c>
      <c r="AI27" s="50">
        <f t="shared" si="8"/>
        <v>224.99583957397238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10622748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146</v>
      </c>
      <c r="Q28" s="111">
        <v>77841703</v>
      </c>
      <c r="R28" s="46">
        <f t="shared" si="5"/>
        <v>5954</v>
      </c>
      <c r="S28" s="47">
        <f t="shared" si="6"/>
        <v>142.89599999999999</v>
      </c>
      <c r="T28" s="47">
        <f t="shared" si="7"/>
        <v>5.9539999999999997</v>
      </c>
      <c r="U28" s="112">
        <v>4.7</v>
      </c>
      <c r="V28" s="112">
        <f t="shared" si="1"/>
        <v>4.7</v>
      </c>
      <c r="W28" s="113" t="s">
        <v>130</v>
      </c>
      <c r="X28" s="115">
        <v>1005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45565084</v>
      </c>
      <c r="AH28" s="49">
        <f t="shared" si="9"/>
        <v>1340</v>
      </c>
      <c r="AI28" s="50">
        <f t="shared" si="8"/>
        <v>225.05878401074909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10622748</v>
      </c>
      <c r="AQ28" s="115">
        <f t="shared" si="2"/>
        <v>0</v>
      </c>
      <c r="AR28" s="53">
        <v>1.06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136</v>
      </c>
      <c r="P29" s="111">
        <v>145</v>
      </c>
      <c r="Q29" s="111">
        <v>77847687</v>
      </c>
      <c r="R29" s="46">
        <f t="shared" si="5"/>
        <v>5984</v>
      </c>
      <c r="S29" s="47">
        <f t="shared" si="6"/>
        <v>143.61600000000001</v>
      </c>
      <c r="T29" s="47">
        <f t="shared" si="7"/>
        <v>5.984</v>
      </c>
      <c r="U29" s="112">
        <v>4.4000000000000004</v>
      </c>
      <c r="V29" s="112">
        <f t="shared" si="1"/>
        <v>4.4000000000000004</v>
      </c>
      <c r="W29" s="113" t="s">
        <v>130</v>
      </c>
      <c r="X29" s="115">
        <v>1006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45566436</v>
      </c>
      <c r="AH29" s="49">
        <f t="shared" si="9"/>
        <v>1352</v>
      </c>
      <c r="AI29" s="50">
        <f t="shared" si="8"/>
        <v>225.93582887700535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10622748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136</v>
      </c>
      <c r="P30" s="111">
        <v>142</v>
      </c>
      <c r="Q30" s="111">
        <v>77853572</v>
      </c>
      <c r="R30" s="46">
        <f t="shared" si="5"/>
        <v>5885</v>
      </c>
      <c r="S30" s="47">
        <f t="shared" si="6"/>
        <v>141.24</v>
      </c>
      <c r="T30" s="47">
        <f t="shared" si="7"/>
        <v>5.8849999999999998</v>
      </c>
      <c r="U30" s="112">
        <v>4</v>
      </c>
      <c r="V30" s="112">
        <f t="shared" si="1"/>
        <v>4</v>
      </c>
      <c r="W30" s="113" t="s">
        <v>134</v>
      </c>
      <c r="X30" s="115">
        <v>1016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45567776</v>
      </c>
      <c r="AH30" s="49">
        <f t="shared" si="9"/>
        <v>1340</v>
      </c>
      <c r="AI30" s="50">
        <f t="shared" si="8"/>
        <v>227.69753610875108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10622748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112</v>
      </c>
      <c r="P31" s="111">
        <v>137</v>
      </c>
      <c r="Q31" s="111">
        <v>77859161</v>
      </c>
      <c r="R31" s="46">
        <f t="shared" si="5"/>
        <v>5589</v>
      </c>
      <c r="S31" s="47">
        <f t="shared" si="6"/>
        <v>134.136</v>
      </c>
      <c r="T31" s="47">
        <f t="shared" si="7"/>
        <v>5.5890000000000004</v>
      </c>
      <c r="U31" s="112">
        <v>3.1</v>
      </c>
      <c r="V31" s="112">
        <f t="shared" si="1"/>
        <v>3.1</v>
      </c>
      <c r="W31" s="113" t="s">
        <v>134</v>
      </c>
      <c r="X31" s="115">
        <v>1149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45568884</v>
      </c>
      <c r="AH31" s="49">
        <f t="shared" si="9"/>
        <v>1108</v>
      </c>
      <c r="AI31" s="50">
        <f t="shared" si="8"/>
        <v>198.24655573447842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10622748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128</v>
      </c>
      <c r="Q32" s="111">
        <v>77864556</v>
      </c>
      <c r="R32" s="46">
        <f t="shared" si="5"/>
        <v>5395</v>
      </c>
      <c r="S32" s="47">
        <f t="shared" si="6"/>
        <v>129.47999999999999</v>
      </c>
      <c r="T32" s="47">
        <f t="shared" si="7"/>
        <v>5.3949999999999996</v>
      </c>
      <c r="U32" s="112">
        <v>2.4</v>
      </c>
      <c r="V32" s="112">
        <f t="shared" si="1"/>
        <v>2.4</v>
      </c>
      <c r="W32" s="113" t="s">
        <v>134</v>
      </c>
      <c r="X32" s="115">
        <v>1047</v>
      </c>
      <c r="Y32" s="115">
        <v>0</v>
      </c>
      <c r="Z32" s="115">
        <v>0</v>
      </c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45569956</v>
      </c>
      <c r="AH32" s="49">
        <f t="shared" si="9"/>
        <v>1072</v>
      </c>
      <c r="AI32" s="50">
        <f t="shared" si="8"/>
        <v>198.70250231696016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10622748</v>
      </c>
      <c r="AQ32" s="115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136</v>
      </c>
      <c r="P33" s="111">
        <v>111</v>
      </c>
      <c r="Q33" s="111">
        <v>77869315</v>
      </c>
      <c r="R33" s="46">
        <f t="shared" si="5"/>
        <v>4759</v>
      </c>
      <c r="S33" s="47">
        <f t="shared" si="6"/>
        <v>114.21599999999999</v>
      </c>
      <c r="T33" s="47">
        <f t="shared" si="7"/>
        <v>4.7590000000000003</v>
      </c>
      <c r="U33" s="112">
        <v>2.9</v>
      </c>
      <c r="V33" s="112">
        <f t="shared" si="1"/>
        <v>2.9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45570832</v>
      </c>
      <c r="AH33" s="49">
        <f t="shared" si="9"/>
        <v>876</v>
      </c>
      <c r="AI33" s="50">
        <f t="shared" si="8"/>
        <v>184.0722840932969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0.6</v>
      </c>
      <c r="AP33" s="115">
        <v>10623383</v>
      </c>
      <c r="AQ33" s="115">
        <f t="shared" si="2"/>
        <v>635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138</v>
      </c>
      <c r="P34" s="111">
        <v>108</v>
      </c>
      <c r="Q34" s="111">
        <v>77873767</v>
      </c>
      <c r="R34" s="46">
        <f t="shared" si="5"/>
        <v>4452</v>
      </c>
      <c r="S34" s="47">
        <f t="shared" si="6"/>
        <v>106.848</v>
      </c>
      <c r="T34" s="47">
        <f t="shared" si="7"/>
        <v>4.452</v>
      </c>
      <c r="U34" s="112">
        <v>4.4000000000000004</v>
      </c>
      <c r="V34" s="112">
        <f t="shared" si="1"/>
        <v>4.4000000000000004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45571636</v>
      </c>
      <c r="AH34" s="49">
        <f t="shared" si="9"/>
        <v>804</v>
      </c>
      <c r="AI34" s="50">
        <f t="shared" si="8"/>
        <v>180.59299191374663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0.6</v>
      </c>
      <c r="AP34" s="115">
        <v>10624576</v>
      </c>
      <c r="AQ34" s="115">
        <f t="shared" si="2"/>
        <v>1193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130362</v>
      </c>
      <c r="S35" s="65">
        <f>AVERAGE(S11:S34)</f>
        <v>130.36199999999999</v>
      </c>
      <c r="T35" s="65">
        <f>SUM(T11:T34)</f>
        <v>130.36199999999997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27304</v>
      </c>
      <c r="AH35" s="67">
        <f>SUM(AH11:AH34)</f>
        <v>27304</v>
      </c>
      <c r="AI35" s="68">
        <f>$AH$35/$T35</f>
        <v>209.44753839309007</v>
      </c>
      <c r="AJ35" s="98"/>
      <c r="AK35" s="98"/>
      <c r="AL35" s="98"/>
      <c r="AM35" s="98"/>
      <c r="AN35" s="98"/>
      <c r="AO35" s="69"/>
      <c r="AP35" s="70">
        <f>AP34-AP10</f>
        <v>6210</v>
      </c>
      <c r="AQ35" s="71">
        <f>SUM(AQ11:AQ34)</f>
        <v>6210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185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186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187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" name="Range2_12_5_1_1_1_2_2_1_1_1_1_1_1_1_1_1_1_1_2_1_1_1_2_1_1_1_1_1_1_1_1_1_1_1_1_1_1_1_1_2_1_1_1_1_1_1_1_1_1_2_1_1_3_1_1_1_3_1_1_1_1_1_1_1_1_1_1_1_1_1_1_1_1_1_1_1_1_1_1_2_1_1_1_1_1_1_1_1_1_2_2_1_1_1_2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27" priority="32" operator="containsText" text="N/A">
      <formula>NOT(ISERROR(SEARCH("N/A",X11)))</formula>
    </cfRule>
    <cfRule type="cellIs" dxfId="926" priority="45" operator="equal">
      <formula>0</formula>
    </cfRule>
  </conditionalFormatting>
  <conditionalFormatting sqref="AC11:AE34 X11:Y34 AA11:AA34">
    <cfRule type="cellIs" dxfId="925" priority="44" operator="greaterThanOrEqual">
      <formula>1185</formula>
    </cfRule>
  </conditionalFormatting>
  <conditionalFormatting sqref="AC11:AE34 X11:Y34 AA11:AA34">
    <cfRule type="cellIs" dxfId="924" priority="43" operator="between">
      <formula>0.1</formula>
      <formula>1184</formula>
    </cfRule>
  </conditionalFormatting>
  <conditionalFormatting sqref="X8">
    <cfRule type="cellIs" dxfId="923" priority="42" operator="equal">
      <formula>0</formula>
    </cfRule>
  </conditionalFormatting>
  <conditionalFormatting sqref="X8">
    <cfRule type="cellIs" dxfId="922" priority="41" operator="greaterThan">
      <formula>1179</formula>
    </cfRule>
  </conditionalFormatting>
  <conditionalFormatting sqref="X8">
    <cfRule type="cellIs" dxfId="921" priority="40" operator="greaterThan">
      <formula>99</formula>
    </cfRule>
  </conditionalFormatting>
  <conditionalFormatting sqref="X8">
    <cfRule type="cellIs" dxfId="920" priority="39" operator="greaterThan">
      <formula>0.99</formula>
    </cfRule>
  </conditionalFormatting>
  <conditionalFormatting sqref="AB8">
    <cfRule type="cellIs" dxfId="919" priority="38" operator="equal">
      <formula>0</formula>
    </cfRule>
  </conditionalFormatting>
  <conditionalFormatting sqref="AB8">
    <cfRule type="cellIs" dxfId="918" priority="37" operator="greaterThan">
      <formula>1179</formula>
    </cfRule>
  </conditionalFormatting>
  <conditionalFormatting sqref="AB8">
    <cfRule type="cellIs" dxfId="917" priority="36" operator="greaterThan">
      <formula>99</formula>
    </cfRule>
  </conditionalFormatting>
  <conditionalFormatting sqref="AB8">
    <cfRule type="cellIs" dxfId="916" priority="35" operator="greaterThan">
      <formula>0.99</formula>
    </cfRule>
  </conditionalFormatting>
  <conditionalFormatting sqref="AH11:AH31">
    <cfRule type="cellIs" dxfId="915" priority="33" operator="greaterThan">
      <formula>$AH$8</formula>
    </cfRule>
    <cfRule type="cellIs" dxfId="914" priority="34" operator="greaterThan">
      <formula>$AH$8</formula>
    </cfRule>
  </conditionalFormatting>
  <conditionalFormatting sqref="AB11:AB34">
    <cfRule type="containsText" dxfId="913" priority="28" operator="containsText" text="N/A">
      <formula>NOT(ISERROR(SEARCH("N/A",AB11)))</formula>
    </cfRule>
    <cfRule type="cellIs" dxfId="912" priority="31" operator="equal">
      <formula>0</formula>
    </cfRule>
  </conditionalFormatting>
  <conditionalFormatting sqref="AB11:AB34">
    <cfRule type="cellIs" dxfId="911" priority="30" operator="greaterThanOrEqual">
      <formula>1185</formula>
    </cfRule>
  </conditionalFormatting>
  <conditionalFormatting sqref="AB11:AB34">
    <cfRule type="cellIs" dxfId="910" priority="29" operator="between">
      <formula>0.1</formula>
      <formula>1184</formula>
    </cfRule>
  </conditionalFormatting>
  <conditionalFormatting sqref="AO11:AO34 AN11:AN35">
    <cfRule type="cellIs" dxfId="909" priority="27" operator="equal">
      <formula>0</formula>
    </cfRule>
  </conditionalFormatting>
  <conditionalFormatting sqref="AO11:AO34 AN11:AN35">
    <cfRule type="cellIs" dxfId="908" priority="26" operator="greaterThan">
      <formula>1179</formula>
    </cfRule>
  </conditionalFormatting>
  <conditionalFormatting sqref="AO11:AO34 AN11:AN35">
    <cfRule type="cellIs" dxfId="907" priority="25" operator="greaterThan">
      <formula>99</formula>
    </cfRule>
  </conditionalFormatting>
  <conditionalFormatting sqref="AO11:AO34 AN11:AN35">
    <cfRule type="cellIs" dxfId="906" priority="24" operator="greaterThan">
      <formula>0.99</formula>
    </cfRule>
  </conditionalFormatting>
  <conditionalFormatting sqref="AQ11:AQ34">
    <cfRule type="cellIs" dxfId="905" priority="23" operator="equal">
      <formula>0</formula>
    </cfRule>
  </conditionalFormatting>
  <conditionalFormatting sqref="AQ11:AQ34">
    <cfRule type="cellIs" dxfId="904" priority="22" operator="greaterThan">
      <formula>1179</formula>
    </cfRule>
  </conditionalFormatting>
  <conditionalFormatting sqref="AQ11:AQ34">
    <cfRule type="cellIs" dxfId="903" priority="21" operator="greaterThan">
      <formula>99</formula>
    </cfRule>
  </conditionalFormatting>
  <conditionalFormatting sqref="AQ11:AQ34">
    <cfRule type="cellIs" dxfId="902" priority="20" operator="greaterThan">
      <formula>0.99</formula>
    </cfRule>
  </conditionalFormatting>
  <conditionalFormatting sqref="Z11:Z34">
    <cfRule type="containsText" dxfId="901" priority="16" operator="containsText" text="N/A">
      <formula>NOT(ISERROR(SEARCH("N/A",Z11)))</formula>
    </cfRule>
    <cfRule type="cellIs" dxfId="900" priority="19" operator="equal">
      <formula>0</formula>
    </cfRule>
  </conditionalFormatting>
  <conditionalFormatting sqref="Z11:Z34">
    <cfRule type="cellIs" dxfId="899" priority="18" operator="greaterThanOrEqual">
      <formula>1185</formula>
    </cfRule>
  </conditionalFormatting>
  <conditionalFormatting sqref="Z11:Z34">
    <cfRule type="cellIs" dxfId="898" priority="17" operator="between">
      <formula>0.1</formula>
      <formula>1184</formula>
    </cfRule>
  </conditionalFormatting>
  <conditionalFormatting sqref="AJ11:AN35">
    <cfRule type="cellIs" dxfId="897" priority="15" operator="equal">
      <formula>0</formula>
    </cfRule>
  </conditionalFormatting>
  <conditionalFormatting sqref="AJ11:AN35">
    <cfRule type="cellIs" dxfId="896" priority="14" operator="greaterThan">
      <formula>1179</formula>
    </cfRule>
  </conditionalFormatting>
  <conditionalFormatting sqref="AJ11:AN35">
    <cfRule type="cellIs" dxfId="895" priority="13" operator="greaterThan">
      <formula>99</formula>
    </cfRule>
  </conditionalFormatting>
  <conditionalFormatting sqref="AJ11:AN35">
    <cfRule type="cellIs" dxfId="894" priority="12" operator="greaterThan">
      <formula>0.99</formula>
    </cfRule>
  </conditionalFormatting>
  <conditionalFormatting sqref="AP11:AP34">
    <cfRule type="cellIs" dxfId="893" priority="11" operator="equal">
      <formula>0</formula>
    </cfRule>
  </conditionalFormatting>
  <conditionalFormatting sqref="AP11:AP34">
    <cfRule type="cellIs" dxfId="892" priority="10" operator="greaterThan">
      <formula>1179</formula>
    </cfRule>
  </conditionalFormatting>
  <conditionalFormatting sqref="AP11:AP34">
    <cfRule type="cellIs" dxfId="891" priority="9" operator="greaterThan">
      <formula>99</formula>
    </cfRule>
  </conditionalFormatting>
  <conditionalFormatting sqref="AP11:AP34">
    <cfRule type="cellIs" dxfId="890" priority="8" operator="greaterThan">
      <formula>0.99</formula>
    </cfRule>
  </conditionalFormatting>
  <conditionalFormatting sqref="AH32:AH34">
    <cfRule type="cellIs" dxfId="889" priority="6" operator="greaterThan">
      <formula>$AH$8</formula>
    </cfRule>
    <cfRule type="cellIs" dxfId="888" priority="7" operator="greaterThan">
      <formula>$AH$8</formula>
    </cfRule>
  </conditionalFormatting>
  <conditionalFormatting sqref="AI11:AI34">
    <cfRule type="cellIs" dxfId="887" priority="5" operator="greaterThan">
      <formula>$AI$8</formula>
    </cfRule>
  </conditionalFormatting>
  <conditionalFormatting sqref="AL11:AL34">
    <cfRule type="cellIs" dxfId="886" priority="4" operator="equal">
      <formula>0</formula>
    </cfRule>
  </conditionalFormatting>
  <conditionalFormatting sqref="AL11:AL34">
    <cfRule type="cellIs" dxfId="885" priority="3" operator="greaterThan">
      <formula>1179</formula>
    </cfRule>
  </conditionalFormatting>
  <conditionalFormatting sqref="AL11:AL34">
    <cfRule type="cellIs" dxfId="884" priority="2" operator="greaterThan">
      <formula>99</formula>
    </cfRule>
  </conditionalFormatting>
  <conditionalFormatting sqref="AL11:AL34">
    <cfRule type="cellIs" dxfId="88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B32" zoomScaleNormal="100" workbookViewId="0">
      <selection activeCell="B48" sqref="B48:B51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42472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27688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11'!Q34</f>
        <v>77873767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11'!AG34</f>
        <v>45571636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11'!AP34</f>
        <v>10624576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100</v>
      </c>
      <c r="Q11" s="111">
        <v>77877969</v>
      </c>
      <c r="R11" s="46">
        <f>IF(ISBLANK(Q11),"-",Q11-Q10)</f>
        <v>4202</v>
      </c>
      <c r="S11" s="47">
        <f>R11*24/1000</f>
        <v>100.848</v>
      </c>
      <c r="T11" s="47">
        <f>R11/1000</f>
        <v>4.202</v>
      </c>
      <c r="U11" s="112">
        <v>5.8</v>
      </c>
      <c r="V11" s="112">
        <f t="shared" ref="V11:V34" si="1">U11</f>
        <v>5.8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1027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45572382</v>
      </c>
      <c r="AH11" s="49">
        <f>IF(ISBLANK(AG11),"-",AG11-AG10)</f>
        <v>746</v>
      </c>
      <c r="AI11" s="50">
        <f>AH11/T11</f>
        <v>177.53450737743933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0.72</v>
      </c>
      <c r="AP11" s="115">
        <v>10625651</v>
      </c>
      <c r="AQ11" s="115">
        <f t="shared" ref="AQ11:AQ34" si="2">AP11-AP10</f>
        <v>1075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139</v>
      </c>
      <c r="P12" s="111">
        <v>102</v>
      </c>
      <c r="Q12" s="111">
        <v>77882175</v>
      </c>
      <c r="R12" s="46">
        <f t="shared" ref="R12:R34" si="5">IF(ISBLANK(Q12),"-",Q12-Q11)</f>
        <v>4206</v>
      </c>
      <c r="S12" s="47">
        <f t="shared" ref="S12:S34" si="6">R12*24/1000</f>
        <v>100.944</v>
      </c>
      <c r="T12" s="47">
        <f t="shared" ref="T12:T34" si="7">R12/1000</f>
        <v>4.2060000000000004</v>
      </c>
      <c r="U12" s="112">
        <v>6.8</v>
      </c>
      <c r="V12" s="112">
        <f t="shared" si="1"/>
        <v>6.8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1027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45573130</v>
      </c>
      <c r="AH12" s="49">
        <f>IF(ISBLANK(AG12),"-",AG12-AG11)</f>
        <v>748</v>
      </c>
      <c r="AI12" s="50">
        <f t="shared" ref="AI12:AI34" si="8">AH12/T12</f>
        <v>177.84117926771276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0.72</v>
      </c>
      <c r="AP12" s="115">
        <v>10626729</v>
      </c>
      <c r="AQ12" s="115">
        <f t="shared" si="2"/>
        <v>1078</v>
      </c>
      <c r="AR12" s="118">
        <v>1.18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138</v>
      </c>
      <c r="P13" s="111">
        <v>101</v>
      </c>
      <c r="Q13" s="111">
        <v>77886377</v>
      </c>
      <c r="R13" s="46">
        <f t="shared" si="5"/>
        <v>4202</v>
      </c>
      <c r="S13" s="47">
        <f t="shared" si="6"/>
        <v>100.848</v>
      </c>
      <c r="T13" s="47">
        <f t="shared" si="7"/>
        <v>4.202</v>
      </c>
      <c r="U13" s="112">
        <v>7.9</v>
      </c>
      <c r="V13" s="112">
        <f t="shared" si="1"/>
        <v>7.9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1027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45573880</v>
      </c>
      <c r="AH13" s="49">
        <f>IF(ISBLANK(AG13),"-",AG13-AG12)</f>
        <v>750</v>
      </c>
      <c r="AI13" s="50">
        <f t="shared" si="8"/>
        <v>178.48643503093766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0.72</v>
      </c>
      <c r="AP13" s="115">
        <v>10627809</v>
      </c>
      <c r="AQ13" s="115">
        <f t="shared" si="2"/>
        <v>1080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137</v>
      </c>
      <c r="P14" s="111">
        <v>97</v>
      </c>
      <c r="Q14" s="111">
        <v>77890610</v>
      </c>
      <c r="R14" s="46">
        <f t="shared" si="5"/>
        <v>4233</v>
      </c>
      <c r="S14" s="47">
        <f t="shared" si="6"/>
        <v>101.592</v>
      </c>
      <c r="T14" s="47">
        <f t="shared" si="7"/>
        <v>4.2329999999999997</v>
      </c>
      <c r="U14" s="112">
        <v>9</v>
      </c>
      <c r="V14" s="112">
        <f t="shared" si="1"/>
        <v>9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977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45574652</v>
      </c>
      <c r="AH14" s="49">
        <f t="shared" ref="AH14:AH34" si="9">IF(ISBLANK(AG14),"-",AG14-AG13)</f>
        <v>772</v>
      </c>
      <c r="AI14" s="50">
        <f t="shared" si="8"/>
        <v>182.37656508386488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0.72</v>
      </c>
      <c r="AP14" s="115">
        <v>10628918</v>
      </c>
      <c r="AQ14" s="115">
        <f t="shared" si="2"/>
        <v>1109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106</v>
      </c>
      <c r="Q15" s="111">
        <v>77894871</v>
      </c>
      <c r="R15" s="46">
        <f t="shared" si="5"/>
        <v>4261</v>
      </c>
      <c r="S15" s="47">
        <f t="shared" si="6"/>
        <v>102.264</v>
      </c>
      <c r="T15" s="47">
        <f t="shared" si="7"/>
        <v>4.2610000000000001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45575372</v>
      </c>
      <c r="AH15" s="49">
        <f t="shared" si="9"/>
        <v>720</v>
      </c>
      <c r="AI15" s="50">
        <f t="shared" si="8"/>
        <v>168.97441915043416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0.72</v>
      </c>
      <c r="AP15" s="115">
        <v>10629474</v>
      </c>
      <c r="AQ15" s="115">
        <f t="shared" si="2"/>
        <v>556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9</v>
      </c>
      <c r="E16" s="41">
        <f t="shared" si="0"/>
        <v>6.3380281690140849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124</v>
      </c>
      <c r="Q16" s="111">
        <v>77900336</v>
      </c>
      <c r="R16" s="46">
        <f t="shared" si="5"/>
        <v>5465</v>
      </c>
      <c r="S16" s="47">
        <f t="shared" si="6"/>
        <v>131.16</v>
      </c>
      <c r="T16" s="47">
        <f t="shared" si="7"/>
        <v>5.4649999999999999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45576372</v>
      </c>
      <c r="AH16" s="49">
        <f t="shared" si="9"/>
        <v>1000</v>
      </c>
      <c r="AI16" s="50">
        <f t="shared" si="8"/>
        <v>182.98261665141811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10629474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145</v>
      </c>
      <c r="Q17" s="111">
        <v>77906028</v>
      </c>
      <c r="R17" s="46">
        <f t="shared" si="5"/>
        <v>5692</v>
      </c>
      <c r="S17" s="47">
        <f t="shared" si="6"/>
        <v>136.608</v>
      </c>
      <c r="T17" s="47">
        <f t="shared" si="7"/>
        <v>5.6920000000000002</v>
      </c>
      <c r="U17" s="112">
        <v>9.1</v>
      </c>
      <c r="V17" s="112">
        <f t="shared" si="1"/>
        <v>9.1</v>
      </c>
      <c r="W17" s="113" t="s">
        <v>130</v>
      </c>
      <c r="X17" s="115">
        <v>0</v>
      </c>
      <c r="Y17" s="115">
        <v>1016</v>
      </c>
      <c r="Z17" s="115">
        <v>1187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45577628</v>
      </c>
      <c r="AH17" s="49">
        <f t="shared" si="9"/>
        <v>1256</v>
      </c>
      <c r="AI17" s="50">
        <f t="shared" si="8"/>
        <v>220.6605762473647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10629474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4</v>
      </c>
      <c r="E18" s="41">
        <f t="shared" si="0"/>
        <v>2.8169014084507045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146</v>
      </c>
      <c r="Q18" s="111">
        <v>77912222</v>
      </c>
      <c r="R18" s="46">
        <f t="shared" si="5"/>
        <v>6194</v>
      </c>
      <c r="S18" s="47">
        <f t="shared" si="6"/>
        <v>148.65600000000001</v>
      </c>
      <c r="T18" s="47">
        <f t="shared" si="7"/>
        <v>6.194</v>
      </c>
      <c r="U18" s="112">
        <v>8.4</v>
      </c>
      <c r="V18" s="112">
        <f t="shared" si="1"/>
        <v>8.4</v>
      </c>
      <c r="W18" s="113" t="s">
        <v>130</v>
      </c>
      <c r="X18" s="115">
        <v>0</v>
      </c>
      <c r="Y18" s="115">
        <v>1017</v>
      </c>
      <c r="Z18" s="115">
        <v>1188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45578996</v>
      </c>
      <c r="AH18" s="49">
        <f t="shared" si="9"/>
        <v>1368</v>
      </c>
      <c r="AI18" s="50">
        <f t="shared" si="8"/>
        <v>220.85889570552146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10629474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4</v>
      </c>
      <c r="E19" s="41">
        <f t="shared" si="0"/>
        <v>2.8169014084507045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148</v>
      </c>
      <c r="Q19" s="111">
        <v>77918522</v>
      </c>
      <c r="R19" s="46">
        <f t="shared" si="5"/>
        <v>6300</v>
      </c>
      <c r="S19" s="47">
        <f t="shared" si="6"/>
        <v>151.19999999999999</v>
      </c>
      <c r="T19" s="47">
        <f t="shared" si="7"/>
        <v>6.3</v>
      </c>
      <c r="U19" s="112">
        <v>7.9</v>
      </c>
      <c r="V19" s="112">
        <f t="shared" si="1"/>
        <v>7.9</v>
      </c>
      <c r="W19" s="113" t="s">
        <v>130</v>
      </c>
      <c r="X19" s="115">
        <v>0</v>
      </c>
      <c r="Y19" s="115">
        <v>1016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45580388</v>
      </c>
      <c r="AH19" s="49">
        <f t="shared" si="9"/>
        <v>1392</v>
      </c>
      <c r="AI19" s="50">
        <f t="shared" si="8"/>
        <v>220.95238095238096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10629474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141</v>
      </c>
      <c r="P20" s="111">
        <v>147</v>
      </c>
      <c r="Q20" s="111">
        <v>77924706</v>
      </c>
      <c r="R20" s="46">
        <f t="shared" si="5"/>
        <v>6184</v>
      </c>
      <c r="S20" s="47">
        <f t="shared" si="6"/>
        <v>148.416</v>
      </c>
      <c r="T20" s="47">
        <f t="shared" si="7"/>
        <v>6.1840000000000002</v>
      </c>
      <c r="U20" s="112">
        <v>7.4</v>
      </c>
      <c r="V20" s="112">
        <f t="shared" si="1"/>
        <v>7.4</v>
      </c>
      <c r="W20" s="113" t="s">
        <v>130</v>
      </c>
      <c r="X20" s="115">
        <v>0</v>
      </c>
      <c r="Y20" s="115">
        <v>1017</v>
      </c>
      <c r="Z20" s="115">
        <v>1187</v>
      </c>
      <c r="AA20" s="115">
        <v>1185</v>
      </c>
      <c r="AB20" s="115">
        <v>1186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45581756</v>
      </c>
      <c r="AH20" s="49">
        <f t="shared" si="9"/>
        <v>1368</v>
      </c>
      <c r="AI20" s="50">
        <f t="shared" si="8"/>
        <v>221.21604139715393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10629474</v>
      </c>
      <c r="AQ20" s="115">
        <f t="shared" si="2"/>
        <v>0</v>
      </c>
      <c r="AR20" s="53">
        <v>1.17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148</v>
      </c>
      <c r="Q21" s="111">
        <v>77930748</v>
      </c>
      <c r="R21" s="46">
        <f t="shared" si="5"/>
        <v>6042</v>
      </c>
      <c r="S21" s="47">
        <f t="shared" si="6"/>
        <v>145.00800000000001</v>
      </c>
      <c r="T21" s="47">
        <f t="shared" si="7"/>
        <v>6.0419999999999998</v>
      </c>
      <c r="U21" s="112">
        <v>6.9</v>
      </c>
      <c r="V21" s="112">
        <f t="shared" si="1"/>
        <v>6.9</v>
      </c>
      <c r="W21" s="113" t="s">
        <v>130</v>
      </c>
      <c r="X21" s="115">
        <v>0</v>
      </c>
      <c r="Y21" s="115">
        <v>1017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45583104</v>
      </c>
      <c r="AH21" s="49">
        <f t="shared" si="9"/>
        <v>1348</v>
      </c>
      <c r="AI21" s="50">
        <f t="shared" si="8"/>
        <v>223.10493214167494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10629474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143</v>
      </c>
      <c r="Q22" s="111">
        <v>77936946</v>
      </c>
      <c r="R22" s="46">
        <f t="shared" si="5"/>
        <v>6198</v>
      </c>
      <c r="S22" s="47">
        <f t="shared" si="6"/>
        <v>148.75200000000001</v>
      </c>
      <c r="T22" s="47">
        <f t="shared" si="7"/>
        <v>6.1980000000000004</v>
      </c>
      <c r="U22" s="112">
        <v>6.5</v>
      </c>
      <c r="V22" s="112">
        <f t="shared" si="1"/>
        <v>6.5</v>
      </c>
      <c r="W22" s="113" t="s">
        <v>130</v>
      </c>
      <c r="X22" s="115">
        <v>0</v>
      </c>
      <c r="Y22" s="115">
        <v>1016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45584484</v>
      </c>
      <c r="AH22" s="49">
        <f t="shared" si="9"/>
        <v>1380</v>
      </c>
      <c r="AI22" s="50">
        <f t="shared" si="8"/>
        <v>222.65246853823814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10629474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145</v>
      </c>
      <c r="Q23" s="111">
        <v>77943052</v>
      </c>
      <c r="R23" s="46">
        <f t="shared" si="5"/>
        <v>6106</v>
      </c>
      <c r="S23" s="47">
        <f t="shared" si="6"/>
        <v>146.54400000000001</v>
      </c>
      <c r="T23" s="47">
        <f t="shared" si="7"/>
        <v>6.1059999999999999</v>
      </c>
      <c r="U23" s="112">
        <v>6.1</v>
      </c>
      <c r="V23" s="112">
        <f t="shared" si="1"/>
        <v>6.1</v>
      </c>
      <c r="W23" s="113" t="s">
        <v>130</v>
      </c>
      <c r="X23" s="115">
        <v>0</v>
      </c>
      <c r="Y23" s="115">
        <v>1016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45585860</v>
      </c>
      <c r="AH23" s="49">
        <f t="shared" si="9"/>
        <v>1376</v>
      </c>
      <c r="AI23" s="50">
        <f t="shared" si="8"/>
        <v>225.35211267605635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10629474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144</v>
      </c>
      <c r="Q24" s="111">
        <v>77948992</v>
      </c>
      <c r="R24" s="46">
        <f t="shared" si="5"/>
        <v>5940</v>
      </c>
      <c r="S24" s="47">
        <f t="shared" si="6"/>
        <v>142.56</v>
      </c>
      <c r="T24" s="47">
        <f t="shared" si="7"/>
        <v>5.94</v>
      </c>
      <c r="U24" s="112">
        <v>5.7</v>
      </c>
      <c r="V24" s="112">
        <f t="shared" si="1"/>
        <v>5.7</v>
      </c>
      <c r="W24" s="113" t="s">
        <v>130</v>
      </c>
      <c r="X24" s="115">
        <v>0</v>
      </c>
      <c r="Y24" s="115">
        <v>1067</v>
      </c>
      <c r="Z24" s="115">
        <v>1187</v>
      </c>
      <c r="AA24" s="115">
        <v>1185</v>
      </c>
      <c r="AB24" s="115">
        <v>1186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45587216</v>
      </c>
      <c r="AH24" s="49">
        <f>IF(ISBLANK(AG24),"-",AG24-AG23)</f>
        <v>1356</v>
      </c>
      <c r="AI24" s="50">
        <f t="shared" si="8"/>
        <v>228.28282828282826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10629474</v>
      </c>
      <c r="AQ24" s="115">
        <f t="shared" si="2"/>
        <v>0</v>
      </c>
      <c r="AR24" s="53">
        <v>0.93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145</v>
      </c>
      <c r="Q25" s="111">
        <v>77954995</v>
      </c>
      <c r="R25" s="46">
        <f t="shared" si="5"/>
        <v>6003</v>
      </c>
      <c r="S25" s="47">
        <f t="shared" si="6"/>
        <v>144.072</v>
      </c>
      <c r="T25" s="47">
        <f t="shared" si="7"/>
        <v>6.0030000000000001</v>
      </c>
      <c r="U25" s="112">
        <v>5.2</v>
      </c>
      <c r="V25" s="112">
        <f t="shared" si="1"/>
        <v>5.2</v>
      </c>
      <c r="W25" s="113" t="s">
        <v>130</v>
      </c>
      <c r="X25" s="115">
        <v>0</v>
      </c>
      <c r="Y25" s="115">
        <v>1046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45588580</v>
      </c>
      <c r="AH25" s="49">
        <f t="shared" si="9"/>
        <v>1364</v>
      </c>
      <c r="AI25" s="50">
        <f t="shared" si="8"/>
        <v>227.21972347159752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10629474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142</v>
      </c>
      <c r="Q26" s="111">
        <v>77960956</v>
      </c>
      <c r="R26" s="46">
        <f t="shared" si="5"/>
        <v>5961</v>
      </c>
      <c r="S26" s="47">
        <f t="shared" si="6"/>
        <v>143.06399999999999</v>
      </c>
      <c r="T26" s="47">
        <f t="shared" si="7"/>
        <v>5.9610000000000003</v>
      </c>
      <c r="U26" s="112">
        <v>4.7</v>
      </c>
      <c r="V26" s="112">
        <f t="shared" si="1"/>
        <v>4.7</v>
      </c>
      <c r="W26" s="113" t="s">
        <v>130</v>
      </c>
      <c r="X26" s="115">
        <v>0</v>
      </c>
      <c r="Y26" s="115">
        <v>1047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45589940</v>
      </c>
      <c r="AH26" s="49">
        <f t="shared" si="9"/>
        <v>1360</v>
      </c>
      <c r="AI26" s="50">
        <f t="shared" si="8"/>
        <v>228.14963932226135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10629474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143</v>
      </c>
      <c r="Q27" s="111">
        <v>77966993</v>
      </c>
      <c r="R27" s="46">
        <f t="shared" si="5"/>
        <v>6037</v>
      </c>
      <c r="S27" s="47">
        <f t="shared" si="6"/>
        <v>144.88800000000001</v>
      </c>
      <c r="T27" s="47">
        <f t="shared" si="7"/>
        <v>6.0369999999999999</v>
      </c>
      <c r="U27" s="112">
        <v>4.2</v>
      </c>
      <c r="V27" s="112">
        <f t="shared" si="1"/>
        <v>4.2</v>
      </c>
      <c r="W27" s="113" t="s">
        <v>130</v>
      </c>
      <c r="X27" s="115">
        <v>0</v>
      </c>
      <c r="Y27" s="115">
        <v>1047</v>
      </c>
      <c r="Z27" s="115">
        <v>1186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45591308</v>
      </c>
      <c r="AH27" s="49">
        <f t="shared" si="9"/>
        <v>1368</v>
      </c>
      <c r="AI27" s="50">
        <f t="shared" si="8"/>
        <v>226.60261719397053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10629474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140</v>
      </c>
      <c r="Q28" s="111">
        <v>77973074</v>
      </c>
      <c r="R28" s="46">
        <f t="shared" si="5"/>
        <v>6081</v>
      </c>
      <c r="S28" s="47">
        <f t="shared" si="6"/>
        <v>145.94399999999999</v>
      </c>
      <c r="T28" s="47">
        <f t="shared" si="7"/>
        <v>6.0810000000000004</v>
      </c>
      <c r="U28" s="112">
        <v>3.6</v>
      </c>
      <c r="V28" s="112">
        <f t="shared" si="1"/>
        <v>3.6</v>
      </c>
      <c r="W28" s="113" t="s">
        <v>130</v>
      </c>
      <c r="X28" s="115">
        <v>0</v>
      </c>
      <c r="Y28" s="115">
        <v>1048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45592696</v>
      </c>
      <c r="AH28" s="49">
        <f t="shared" si="9"/>
        <v>1388</v>
      </c>
      <c r="AI28" s="50">
        <f t="shared" si="8"/>
        <v>228.25193224798551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10629474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136</v>
      </c>
      <c r="P29" s="111">
        <v>141</v>
      </c>
      <c r="Q29" s="111">
        <v>77978963</v>
      </c>
      <c r="R29" s="46">
        <f t="shared" si="5"/>
        <v>5889</v>
      </c>
      <c r="S29" s="47">
        <f t="shared" si="6"/>
        <v>141.33600000000001</v>
      </c>
      <c r="T29" s="47">
        <f t="shared" si="7"/>
        <v>5.8890000000000002</v>
      </c>
      <c r="U29" s="112">
        <v>3.2</v>
      </c>
      <c r="V29" s="112">
        <f t="shared" si="1"/>
        <v>3.2</v>
      </c>
      <c r="W29" s="113" t="s">
        <v>130</v>
      </c>
      <c r="X29" s="115">
        <v>0</v>
      </c>
      <c r="Y29" s="115">
        <v>1026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45594032</v>
      </c>
      <c r="AH29" s="49">
        <f t="shared" si="9"/>
        <v>1336</v>
      </c>
      <c r="AI29" s="50">
        <f t="shared" si="8"/>
        <v>226.86364408218711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10629474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142</v>
      </c>
      <c r="Q30" s="111">
        <v>77984864</v>
      </c>
      <c r="R30" s="46">
        <f t="shared" si="5"/>
        <v>5901</v>
      </c>
      <c r="S30" s="47">
        <f t="shared" si="6"/>
        <v>141.624</v>
      </c>
      <c r="T30" s="47">
        <f t="shared" si="7"/>
        <v>5.9009999999999998</v>
      </c>
      <c r="U30" s="112">
        <v>3</v>
      </c>
      <c r="V30" s="112">
        <f t="shared" si="1"/>
        <v>3</v>
      </c>
      <c r="W30" s="113" t="s">
        <v>130</v>
      </c>
      <c r="X30" s="115">
        <v>0</v>
      </c>
      <c r="Y30" s="115">
        <v>1005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45595368</v>
      </c>
      <c r="AH30" s="49">
        <f t="shared" si="9"/>
        <v>1336</v>
      </c>
      <c r="AI30" s="50">
        <f t="shared" si="8"/>
        <v>226.40230469411964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10629474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112</v>
      </c>
      <c r="P31" s="111">
        <v>138</v>
      </c>
      <c r="Q31" s="111">
        <v>77990340</v>
      </c>
      <c r="R31" s="46">
        <f t="shared" si="5"/>
        <v>5476</v>
      </c>
      <c r="S31" s="47">
        <f t="shared" si="6"/>
        <v>131.42400000000001</v>
      </c>
      <c r="T31" s="47">
        <f t="shared" si="7"/>
        <v>5.476</v>
      </c>
      <c r="U31" s="112">
        <v>2.2999999999999998</v>
      </c>
      <c r="V31" s="112">
        <f t="shared" si="1"/>
        <v>2.2999999999999998</v>
      </c>
      <c r="W31" s="113" t="s">
        <v>134</v>
      </c>
      <c r="X31" s="115">
        <v>0</v>
      </c>
      <c r="Y31" s="115">
        <v>1149</v>
      </c>
      <c r="Z31" s="115">
        <v>1188</v>
      </c>
      <c r="AA31" s="115">
        <v>1185</v>
      </c>
      <c r="AB31" s="115"/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45596452</v>
      </c>
      <c r="AH31" s="49">
        <f t="shared" si="9"/>
        <v>1084</v>
      </c>
      <c r="AI31" s="50">
        <f t="shared" si="8"/>
        <v>197.95471146822499</v>
      </c>
      <c r="AJ31" s="98">
        <v>0</v>
      </c>
      <c r="AK31" s="98">
        <v>1</v>
      </c>
      <c r="AL31" s="98">
        <v>1</v>
      </c>
      <c r="AM31" s="98">
        <v>1</v>
      </c>
      <c r="AN31" s="98"/>
      <c r="AO31" s="98">
        <v>0</v>
      </c>
      <c r="AP31" s="115">
        <v>10629474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6</v>
      </c>
      <c r="E32" s="41">
        <f t="shared" si="0"/>
        <v>4.2253521126760569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127</v>
      </c>
      <c r="Q32" s="111">
        <v>77995708</v>
      </c>
      <c r="R32" s="46">
        <f t="shared" si="5"/>
        <v>5368</v>
      </c>
      <c r="S32" s="47">
        <f t="shared" si="6"/>
        <v>128.83199999999999</v>
      </c>
      <c r="T32" s="47">
        <f t="shared" si="7"/>
        <v>5.3680000000000003</v>
      </c>
      <c r="U32" s="112">
        <v>1.7</v>
      </c>
      <c r="V32" s="112">
        <f t="shared" si="1"/>
        <v>1.7</v>
      </c>
      <c r="W32" s="113" t="s">
        <v>134</v>
      </c>
      <c r="X32" s="115">
        <v>0</v>
      </c>
      <c r="Y32" s="115">
        <v>1047</v>
      </c>
      <c r="Z32" s="115">
        <v>1188</v>
      </c>
      <c r="AA32" s="115">
        <v>1185</v>
      </c>
      <c r="AB32" s="115"/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45597508</v>
      </c>
      <c r="AH32" s="49">
        <f t="shared" si="9"/>
        <v>1056</v>
      </c>
      <c r="AI32" s="50">
        <f t="shared" si="8"/>
        <v>196.72131147540983</v>
      </c>
      <c r="AJ32" s="98">
        <v>0</v>
      </c>
      <c r="AK32" s="98">
        <v>1</v>
      </c>
      <c r="AL32" s="98">
        <v>1</v>
      </c>
      <c r="AM32" s="98">
        <v>1</v>
      </c>
      <c r="AN32" s="98"/>
      <c r="AO32" s="98">
        <v>0</v>
      </c>
      <c r="AP32" s="115">
        <v>10629474</v>
      </c>
      <c r="AQ32" s="115">
        <f t="shared" si="2"/>
        <v>0</v>
      </c>
      <c r="AR32" s="53">
        <v>0.96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138</v>
      </c>
      <c r="P33" s="111">
        <v>113</v>
      </c>
      <c r="Q33" s="111">
        <v>78000601</v>
      </c>
      <c r="R33" s="46">
        <f t="shared" si="5"/>
        <v>4893</v>
      </c>
      <c r="S33" s="47">
        <f t="shared" si="6"/>
        <v>117.432</v>
      </c>
      <c r="T33" s="47">
        <f t="shared" si="7"/>
        <v>4.8929999999999998</v>
      </c>
      <c r="U33" s="112">
        <v>2.2999999999999998</v>
      </c>
      <c r="V33" s="112">
        <f t="shared" si="1"/>
        <v>2.2999999999999998</v>
      </c>
      <c r="W33" s="113" t="s">
        <v>124</v>
      </c>
      <c r="X33" s="115">
        <v>0</v>
      </c>
      <c r="Y33" s="115">
        <v>0</v>
      </c>
      <c r="Z33" s="115">
        <v>1188</v>
      </c>
      <c r="AA33" s="115">
        <v>1185</v>
      </c>
      <c r="AB33" s="115"/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45598436</v>
      </c>
      <c r="AH33" s="49">
        <f t="shared" si="9"/>
        <v>928</v>
      </c>
      <c r="AI33" s="50">
        <f t="shared" si="8"/>
        <v>189.65869609646435</v>
      </c>
      <c r="AJ33" s="98">
        <v>0</v>
      </c>
      <c r="AK33" s="98">
        <v>0</v>
      </c>
      <c r="AL33" s="98">
        <v>1</v>
      </c>
      <c r="AM33" s="98">
        <v>1</v>
      </c>
      <c r="AN33" s="98"/>
      <c r="AO33" s="98">
        <v>0.55000000000000004</v>
      </c>
      <c r="AP33" s="115">
        <v>10630132</v>
      </c>
      <c r="AQ33" s="115">
        <f t="shared" si="2"/>
        <v>658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143</v>
      </c>
      <c r="P34" s="111">
        <v>107</v>
      </c>
      <c r="Q34" s="111">
        <v>78005253</v>
      </c>
      <c r="R34" s="46">
        <f t="shared" si="5"/>
        <v>4652</v>
      </c>
      <c r="S34" s="47">
        <f t="shared" si="6"/>
        <v>111.648</v>
      </c>
      <c r="T34" s="47">
        <f t="shared" si="7"/>
        <v>4.6520000000000001</v>
      </c>
      <c r="U34" s="112">
        <v>3.4</v>
      </c>
      <c r="V34" s="112">
        <f t="shared" si="1"/>
        <v>3.4</v>
      </c>
      <c r="W34" s="113" t="s">
        <v>124</v>
      </c>
      <c r="X34" s="115">
        <v>0</v>
      </c>
      <c r="Y34" s="115">
        <v>0</v>
      </c>
      <c r="Z34" s="115">
        <v>1117</v>
      </c>
      <c r="AA34" s="115">
        <v>1185</v>
      </c>
      <c r="AB34" s="115"/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45599324</v>
      </c>
      <c r="AH34" s="49">
        <f t="shared" si="9"/>
        <v>888</v>
      </c>
      <c r="AI34" s="50">
        <f t="shared" si="8"/>
        <v>190.88564058469476</v>
      </c>
      <c r="AJ34" s="98">
        <v>0</v>
      </c>
      <c r="AK34" s="98">
        <v>0</v>
      </c>
      <c r="AL34" s="98">
        <v>1</v>
      </c>
      <c r="AM34" s="98">
        <v>1</v>
      </c>
      <c r="AN34" s="98"/>
      <c r="AO34" s="98">
        <v>0.55000000000000004</v>
      </c>
      <c r="AP34" s="115">
        <v>10631289</v>
      </c>
      <c r="AQ34" s="115">
        <f t="shared" si="2"/>
        <v>1157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131486</v>
      </c>
      <c r="S35" s="65">
        <f>AVERAGE(S11:S34)</f>
        <v>131.48599999999996</v>
      </c>
      <c r="T35" s="65">
        <f>SUM(T11:T34)</f>
        <v>131.48599999999999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27688</v>
      </c>
      <c r="AH35" s="67">
        <f>SUM(AH11:AH34)</f>
        <v>27688</v>
      </c>
      <c r="AI35" s="68">
        <f>$AH$35/$T35</f>
        <v>210.57755198272062</v>
      </c>
      <c r="AJ35" s="98"/>
      <c r="AK35" s="98"/>
      <c r="AL35" s="98"/>
      <c r="AM35" s="98"/>
      <c r="AN35" s="98"/>
      <c r="AO35" s="69"/>
      <c r="AP35" s="70">
        <f>AP34-AP10</f>
        <v>6713</v>
      </c>
      <c r="AQ35" s="71">
        <f>SUM(AQ11:AQ34)</f>
        <v>6713</v>
      </c>
      <c r="AR35" s="72">
        <f>AVERAGE(AR11:AR34)</f>
        <v>1.085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189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190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178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" name="Range2_12_5_1_1_1_2_2_1_1_1_1_1_1_1_1_1_1_1_2_1_1_1_2_1_1_1_1_1_1_1_1_1_1_1_1_1_1_1_1_2_1_1_1_1_1_1_1_1_1_2_1_1_3_1_1_1_3_1_1_1_1_1_1_1_1_1_1_1_1_1_1_1_1_1_1_1_1_1_1_2_1_1_1_1_1_1_1_1_1_2_2_1_1_1_2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882" priority="32" operator="containsText" text="N/A">
      <formula>NOT(ISERROR(SEARCH("N/A",X11)))</formula>
    </cfRule>
    <cfRule type="cellIs" dxfId="881" priority="45" operator="equal">
      <formula>0</formula>
    </cfRule>
  </conditionalFormatting>
  <conditionalFormatting sqref="AC11:AE34 AA11:AA34 X11:Y34">
    <cfRule type="cellIs" dxfId="880" priority="44" operator="greaterThanOrEqual">
      <formula>1185</formula>
    </cfRule>
  </conditionalFormatting>
  <conditionalFormatting sqref="AC11:AE34 AA11:AA34 X11:Y34">
    <cfRule type="cellIs" dxfId="879" priority="43" operator="between">
      <formula>0.1</formula>
      <formula>1184</formula>
    </cfRule>
  </conditionalFormatting>
  <conditionalFormatting sqref="X8">
    <cfRule type="cellIs" dxfId="878" priority="42" operator="equal">
      <formula>0</formula>
    </cfRule>
  </conditionalFormatting>
  <conditionalFormatting sqref="X8">
    <cfRule type="cellIs" dxfId="877" priority="41" operator="greaterThan">
      <formula>1179</formula>
    </cfRule>
  </conditionalFormatting>
  <conditionalFormatting sqref="X8">
    <cfRule type="cellIs" dxfId="876" priority="40" operator="greaterThan">
      <formula>99</formula>
    </cfRule>
  </conditionalFormatting>
  <conditionalFormatting sqref="X8">
    <cfRule type="cellIs" dxfId="875" priority="39" operator="greaterThan">
      <formula>0.99</formula>
    </cfRule>
  </conditionalFormatting>
  <conditionalFormatting sqref="AB8">
    <cfRule type="cellIs" dxfId="874" priority="38" operator="equal">
      <formula>0</formula>
    </cfRule>
  </conditionalFormatting>
  <conditionalFormatting sqref="AB8">
    <cfRule type="cellIs" dxfId="873" priority="37" operator="greaterThan">
      <formula>1179</formula>
    </cfRule>
  </conditionalFormatting>
  <conditionalFormatting sqref="AB8">
    <cfRule type="cellIs" dxfId="872" priority="36" operator="greaterThan">
      <formula>99</formula>
    </cfRule>
  </conditionalFormatting>
  <conditionalFormatting sqref="AB8">
    <cfRule type="cellIs" dxfId="871" priority="35" operator="greaterThan">
      <formula>0.99</formula>
    </cfRule>
  </conditionalFormatting>
  <conditionalFormatting sqref="AH11:AH31">
    <cfRule type="cellIs" dxfId="870" priority="33" operator="greaterThan">
      <formula>$AH$8</formula>
    </cfRule>
    <cfRule type="cellIs" dxfId="869" priority="34" operator="greaterThan">
      <formula>$AH$8</formula>
    </cfRule>
  </conditionalFormatting>
  <conditionalFormatting sqref="AB11:AB34">
    <cfRule type="containsText" dxfId="868" priority="28" operator="containsText" text="N/A">
      <formula>NOT(ISERROR(SEARCH("N/A",AB11)))</formula>
    </cfRule>
    <cfRule type="cellIs" dxfId="867" priority="31" operator="equal">
      <formula>0</formula>
    </cfRule>
  </conditionalFormatting>
  <conditionalFormatting sqref="AB11:AB34">
    <cfRule type="cellIs" dxfId="866" priority="30" operator="greaterThanOrEqual">
      <formula>1185</formula>
    </cfRule>
  </conditionalFormatting>
  <conditionalFormatting sqref="AB11:AB34">
    <cfRule type="cellIs" dxfId="865" priority="29" operator="between">
      <formula>0.1</formula>
      <formula>1184</formula>
    </cfRule>
  </conditionalFormatting>
  <conditionalFormatting sqref="AN11:AN35 AO11:AO34">
    <cfRule type="cellIs" dxfId="864" priority="27" operator="equal">
      <formula>0</formula>
    </cfRule>
  </conditionalFormatting>
  <conditionalFormatting sqref="AN11:AN35 AO11:AO34">
    <cfRule type="cellIs" dxfId="863" priority="26" operator="greaterThan">
      <formula>1179</formula>
    </cfRule>
  </conditionalFormatting>
  <conditionalFormatting sqref="AN11:AN35 AO11:AO34">
    <cfRule type="cellIs" dxfId="862" priority="25" operator="greaterThan">
      <formula>99</formula>
    </cfRule>
  </conditionalFormatting>
  <conditionalFormatting sqref="AN11:AN35 AO11:AO34">
    <cfRule type="cellIs" dxfId="861" priority="24" operator="greaterThan">
      <formula>0.99</formula>
    </cfRule>
  </conditionalFormatting>
  <conditionalFormatting sqref="AQ11:AQ34">
    <cfRule type="cellIs" dxfId="860" priority="23" operator="equal">
      <formula>0</formula>
    </cfRule>
  </conditionalFormatting>
  <conditionalFormatting sqref="AQ11:AQ34">
    <cfRule type="cellIs" dxfId="859" priority="22" operator="greaterThan">
      <formula>1179</formula>
    </cfRule>
  </conditionalFormatting>
  <conditionalFormatting sqref="AQ11:AQ34">
    <cfRule type="cellIs" dxfId="858" priority="21" operator="greaterThan">
      <formula>99</formula>
    </cfRule>
  </conditionalFormatting>
  <conditionalFormatting sqref="AQ11:AQ34">
    <cfRule type="cellIs" dxfId="857" priority="20" operator="greaterThan">
      <formula>0.99</formula>
    </cfRule>
  </conditionalFormatting>
  <conditionalFormatting sqref="Z11:Z34">
    <cfRule type="containsText" dxfId="856" priority="16" operator="containsText" text="N/A">
      <formula>NOT(ISERROR(SEARCH("N/A",Z11)))</formula>
    </cfRule>
    <cfRule type="cellIs" dxfId="855" priority="19" operator="equal">
      <formula>0</formula>
    </cfRule>
  </conditionalFormatting>
  <conditionalFormatting sqref="Z11:Z34">
    <cfRule type="cellIs" dxfId="854" priority="18" operator="greaterThanOrEqual">
      <formula>1185</formula>
    </cfRule>
  </conditionalFormatting>
  <conditionalFormatting sqref="Z11:Z34">
    <cfRule type="cellIs" dxfId="853" priority="17" operator="between">
      <formula>0.1</formula>
      <formula>1184</formula>
    </cfRule>
  </conditionalFormatting>
  <conditionalFormatting sqref="AJ11:AN35">
    <cfRule type="cellIs" dxfId="852" priority="15" operator="equal">
      <formula>0</formula>
    </cfRule>
  </conditionalFormatting>
  <conditionalFormatting sqref="AJ11:AN35">
    <cfRule type="cellIs" dxfId="851" priority="14" operator="greaterThan">
      <formula>1179</formula>
    </cfRule>
  </conditionalFormatting>
  <conditionalFormatting sqref="AJ11:AN35">
    <cfRule type="cellIs" dxfId="850" priority="13" operator="greaterThan">
      <formula>99</formula>
    </cfRule>
  </conditionalFormatting>
  <conditionalFormatting sqref="AJ11:AN35">
    <cfRule type="cellIs" dxfId="849" priority="12" operator="greaterThan">
      <formula>0.99</formula>
    </cfRule>
  </conditionalFormatting>
  <conditionalFormatting sqref="AP11:AP34">
    <cfRule type="cellIs" dxfId="848" priority="11" operator="equal">
      <formula>0</formula>
    </cfRule>
  </conditionalFormatting>
  <conditionalFormatting sqref="AP11:AP34">
    <cfRule type="cellIs" dxfId="847" priority="10" operator="greaterThan">
      <formula>1179</formula>
    </cfRule>
  </conditionalFormatting>
  <conditionalFormatting sqref="AP11:AP34">
    <cfRule type="cellIs" dxfId="846" priority="9" operator="greaterThan">
      <formula>99</formula>
    </cfRule>
  </conditionalFormatting>
  <conditionalFormatting sqref="AP11:AP34">
    <cfRule type="cellIs" dxfId="845" priority="8" operator="greaterThan">
      <formula>0.99</formula>
    </cfRule>
  </conditionalFormatting>
  <conditionalFormatting sqref="AH32:AH34">
    <cfRule type="cellIs" dxfId="844" priority="6" operator="greaterThan">
      <formula>$AH$8</formula>
    </cfRule>
    <cfRule type="cellIs" dxfId="843" priority="7" operator="greaterThan">
      <formula>$AH$8</formula>
    </cfRule>
  </conditionalFormatting>
  <conditionalFormatting sqref="AI11:AI34">
    <cfRule type="cellIs" dxfId="842" priority="5" operator="greaterThan">
      <formula>$AI$8</formula>
    </cfRule>
  </conditionalFormatting>
  <conditionalFormatting sqref="AL11:AL34">
    <cfRule type="cellIs" dxfId="841" priority="4" operator="equal">
      <formula>0</formula>
    </cfRule>
  </conditionalFormatting>
  <conditionalFormatting sqref="AL11:AL34">
    <cfRule type="cellIs" dxfId="840" priority="3" operator="greaterThan">
      <formula>1179</formula>
    </cfRule>
  </conditionalFormatting>
  <conditionalFormatting sqref="AL11:AL34">
    <cfRule type="cellIs" dxfId="839" priority="2" operator="greaterThan">
      <formula>99</formula>
    </cfRule>
  </conditionalFormatting>
  <conditionalFormatting sqref="AL11:AL34">
    <cfRule type="cellIs" dxfId="83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Y16" zoomScaleNormal="100" workbookViewId="0">
      <selection activeCell="AI51" sqref="AI51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42473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27768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12'!Q34</f>
        <v>78005253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12'!AG34</f>
        <v>45599324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12'!AP34</f>
        <v>10631289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102</v>
      </c>
      <c r="Q11" s="111">
        <v>78009641</v>
      </c>
      <c r="R11" s="46">
        <f>IF(ISBLANK(Q11),"-",Q11-Q10)</f>
        <v>4388</v>
      </c>
      <c r="S11" s="47">
        <f>R11*24/1000</f>
        <v>105.312</v>
      </c>
      <c r="T11" s="47">
        <f>R11/1000</f>
        <v>4.3879999999999999</v>
      </c>
      <c r="U11" s="112">
        <v>4.8</v>
      </c>
      <c r="V11" s="112">
        <f t="shared" ref="V11:V34" si="1">U11</f>
        <v>4.8</v>
      </c>
      <c r="W11" s="113" t="s">
        <v>124</v>
      </c>
      <c r="X11" s="115">
        <v>0</v>
      </c>
      <c r="Y11" s="115">
        <v>0</v>
      </c>
      <c r="Z11" s="115">
        <v>1067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45600156</v>
      </c>
      <c r="AH11" s="49">
        <f>IF(ISBLANK(AG11),"-",AG11-AG10)</f>
        <v>832</v>
      </c>
      <c r="AI11" s="50">
        <f>AH11/T11</f>
        <v>189.60802187784867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0.65</v>
      </c>
      <c r="AP11" s="115">
        <v>10632468</v>
      </c>
      <c r="AQ11" s="115">
        <f t="shared" ref="AQ11:AQ34" si="2">AP11-AP10</f>
        <v>1179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98</v>
      </c>
      <c r="Q12" s="111">
        <v>78014025</v>
      </c>
      <c r="R12" s="46">
        <f t="shared" ref="R12:R34" si="5">IF(ISBLANK(Q12),"-",Q12-Q11)</f>
        <v>4384</v>
      </c>
      <c r="S12" s="47">
        <f t="shared" ref="S12:S34" si="6">R12*24/1000</f>
        <v>105.21599999999999</v>
      </c>
      <c r="T12" s="47">
        <f t="shared" ref="T12:T34" si="7">R12/1000</f>
        <v>4.3840000000000003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1047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45600986</v>
      </c>
      <c r="AH12" s="49">
        <f>IF(ISBLANK(AG12),"-",AG12-AG11)</f>
        <v>830</v>
      </c>
      <c r="AI12" s="50">
        <f t="shared" ref="AI12:AI34" si="8">AH12/T12</f>
        <v>189.32481751824815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0.65</v>
      </c>
      <c r="AP12" s="115">
        <v>10633880</v>
      </c>
      <c r="AQ12" s="115">
        <f t="shared" si="2"/>
        <v>1412</v>
      </c>
      <c r="AR12" s="118">
        <v>1.07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96</v>
      </c>
      <c r="Q13" s="111">
        <v>78018114</v>
      </c>
      <c r="R13" s="46">
        <f t="shared" si="5"/>
        <v>4089</v>
      </c>
      <c r="S13" s="47">
        <f t="shared" si="6"/>
        <v>98.135999999999996</v>
      </c>
      <c r="T13" s="47">
        <f t="shared" si="7"/>
        <v>4.0890000000000004</v>
      </c>
      <c r="U13" s="112">
        <v>7.5</v>
      </c>
      <c r="V13" s="112">
        <f t="shared" si="1"/>
        <v>7.5</v>
      </c>
      <c r="W13" s="113" t="s">
        <v>124</v>
      </c>
      <c r="X13" s="115">
        <v>0</v>
      </c>
      <c r="Y13" s="115">
        <v>0</v>
      </c>
      <c r="Z13" s="115">
        <v>996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45601704</v>
      </c>
      <c r="AH13" s="49">
        <f>IF(ISBLANK(AG13),"-",AG13-AG12)</f>
        <v>718</v>
      </c>
      <c r="AI13" s="50">
        <f t="shared" si="8"/>
        <v>175.59305453656148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0.65</v>
      </c>
      <c r="AP13" s="115">
        <v>10634978</v>
      </c>
      <c r="AQ13" s="115">
        <f t="shared" si="2"/>
        <v>1098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116</v>
      </c>
      <c r="P14" s="111">
        <v>95</v>
      </c>
      <c r="Q14" s="111">
        <v>78021984</v>
      </c>
      <c r="R14" s="46">
        <f t="shared" si="5"/>
        <v>3870</v>
      </c>
      <c r="S14" s="47">
        <f t="shared" si="6"/>
        <v>92.88</v>
      </c>
      <c r="T14" s="47">
        <f t="shared" si="7"/>
        <v>3.87</v>
      </c>
      <c r="U14" s="112">
        <v>8.4</v>
      </c>
      <c r="V14" s="112">
        <f t="shared" si="1"/>
        <v>8.4</v>
      </c>
      <c r="W14" s="113" t="s">
        <v>124</v>
      </c>
      <c r="X14" s="115">
        <v>0</v>
      </c>
      <c r="Y14" s="115">
        <v>0</v>
      </c>
      <c r="Z14" s="115">
        <v>976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45602404</v>
      </c>
      <c r="AH14" s="49">
        <f t="shared" ref="AH14:AH34" si="9">IF(ISBLANK(AG14),"-",AG14-AG13)</f>
        <v>700</v>
      </c>
      <c r="AI14" s="50">
        <f t="shared" si="8"/>
        <v>180.87855297157623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0.65</v>
      </c>
      <c r="AP14" s="115">
        <v>10635861</v>
      </c>
      <c r="AQ14" s="115">
        <f t="shared" si="2"/>
        <v>883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149</v>
      </c>
      <c r="P15" s="111">
        <v>107</v>
      </c>
      <c r="Q15" s="111">
        <v>78026198</v>
      </c>
      <c r="R15" s="46">
        <f t="shared" si="5"/>
        <v>4214</v>
      </c>
      <c r="S15" s="47">
        <f t="shared" si="6"/>
        <v>101.136</v>
      </c>
      <c r="T15" s="47">
        <f t="shared" si="7"/>
        <v>4.2140000000000004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1017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45603128</v>
      </c>
      <c r="AH15" s="49">
        <f t="shared" si="9"/>
        <v>724</v>
      </c>
      <c r="AI15" s="50">
        <f t="shared" si="8"/>
        <v>171.80825818699572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0.65</v>
      </c>
      <c r="AP15" s="115">
        <v>10636931</v>
      </c>
      <c r="AQ15" s="115">
        <f t="shared" si="2"/>
        <v>1070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123</v>
      </c>
      <c r="Q16" s="111">
        <v>78031256</v>
      </c>
      <c r="R16" s="46">
        <f t="shared" si="5"/>
        <v>5058</v>
      </c>
      <c r="S16" s="47">
        <f t="shared" si="6"/>
        <v>121.392</v>
      </c>
      <c r="T16" s="47">
        <f t="shared" si="7"/>
        <v>5.0579999999999998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45604020</v>
      </c>
      <c r="AH16" s="49">
        <f t="shared" si="9"/>
        <v>892</v>
      </c>
      <c r="AI16" s="50">
        <f t="shared" si="8"/>
        <v>176.3542902332938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10636931</v>
      </c>
      <c r="AQ16" s="115"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135</v>
      </c>
      <c r="P17" s="111">
        <v>150</v>
      </c>
      <c r="Q17" s="111">
        <v>78037314</v>
      </c>
      <c r="R17" s="46">
        <f t="shared" si="5"/>
        <v>6058</v>
      </c>
      <c r="S17" s="47">
        <f t="shared" si="6"/>
        <v>145.392</v>
      </c>
      <c r="T17" s="47">
        <f t="shared" si="7"/>
        <v>6.0579999999999998</v>
      </c>
      <c r="U17" s="112">
        <v>9.1</v>
      </c>
      <c r="V17" s="112">
        <f t="shared" si="1"/>
        <v>9.1</v>
      </c>
      <c r="W17" s="113" t="s">
        <v>130</v>
      </c>
      <c r="X17" s="115">
        <v>1017</v>
      </c>
      <c r="Y17" s="115">
        <v>0</v>
      </c>
      <c r="Z17" s="115">
        <v>1186</v>
      </c>
      <c r="AA17" s="115">
        <v>1185</v>
      </c>
      <c r="AB17" s="115">
        <v>1186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45605344</v>
      </c>
      <c r="AH17" s="49">
        <f t="shared" si="9"/>
        <v>1324</v>
      </c>
      <c r="AI17" s="50">
        <f t="shared" si="8"/>
        <v>218.55397821063059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10636931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149</v>
      </c>
      <c r="Q18" s="111">
        <v>78043656</v>
      </c>
      <c r="R18" s="46">
        <f t="shared" si="5"/>
        <v>6342</v>
      </c>
      <c r="S18" s="47">
        <f t="shared" si="6"/>
        <v>152.208</v>
      </c>
      <c r="T18" s="47">
        <f t="shared" si="7"/>
        <v>6.3419999999999996</v>
      </c>
      <c r="U18" s="112">
        <v>8.5</v>
      </c>
      <c r="V18" s="112">
        <f t="shared" si="1"/>
        <v>8.5</v>
      </c>
      <c r="W18" s="113" t="s">
        <v>130</v>
      </c>
      <c r="X18" s="115">
        <v>1016</v>
      </c>
      <c r="Y18" s="115">
        <v>0</v>
      </c>
      <c r="Z18" s="115">
        <v>1187</v>
      </c>
      <c r="AA18" s="115">
        <v>1185</v>
      </c>
      <c r="AB18" s="115">
        <v>1186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45606732</v>
      </c>
      <c r="AH18" s="49">
        <f t="shared" si="9"/>
        <v>1388</v>
      </c>
      <c r="AI18" s="50">
        <f t="shared" si="8"/>
        <v>218.85840428886789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10636931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151</v>
      </c>
      <c r="Q19" s="111">
        <v>78049898</v>
      </c>
      <c r="R19" s="46">
        <f t="shared" si="5"/>
        <v>6242</v>
      </c>
      <c r="S19" s="47">
        <f t="shared" si="6"/>
        <v>149.80799999999999</v>
      </c>
      <c r="T19" s="47">
        <f t="shared" si="7"/>
        <v>6.242</v>
      </c>
      <c r="U19" s="112">
        <v>8</v>
      </c>
      <c r="V19" s="112">
        <f t="shared" si="1"/>
        <v>8</v>
      </c>
      <c r="W19" s="113" t="s">
        <v>130</v>
      </c>
      <c r="X19" s="115">
        <v>1015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45608112</v>
      </c>
      <c r="AH19" s="49">
        <f t="shared" si="9"/>
        <v>1380</v>
      </c>
      <c r="AI19" s="50">
        <f t="shared" si="8"/>
        <v>221.08298622236464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10636931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141</v>
      </c>
      <c r="P20" s="111">
        <v>147</v>
      </c>
      <c r="Q20" s="111">
        <v>78056334</v>
      </c>
      <c r="R20" s="46">
        <f t="shared" si="5"/>
        <v>6436</v>
      </c>
      <c r="S20" s="47">
        <f t="shared" si="6"/>
        <v>154.464</v>
      </c>
      <c r="T20" s="47">
        <f t="shared" si="7"/>
        <v>6.4359999999999999</v>
      </c>
      <c r="U20" s="112">
        <v>7.5</v>
      </c>
      <c r="V20" s="112">
        <f t="shared" si="1"/>
        <v>7.5</v>
      </c>
      <c r="W20" s="113" t="s">
        <v>130</v>
      </c>
      <c r="X20" s="115">
        <v>1017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45609510</v>
      </c>
      <c r="AH20" s="49">
        <f t="shared" si="9"/>
        <v>1398</v>
      </c>
      <c r="AI20" s="50">
        <f t="shared" si="8"/>
        <v>217.21566190180238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10636931</v>
      </c>
      <c r="AQ20" s="115">
        <f t="shared" si="2"/>
        <v>0</v>
      </c>
      <c r="AR20" s="53">
        <v>1.29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142</v>
      </c>
      <c r="P21" s="111">
        <v>150</v>
      </c>
      <c r="Q21" s="111">
        <v>78062352</v>
      </c>
      <c r="R21" s="46">
        <f t="shared" si="5"/>
        <v>6018</v>
      </c>
      <c r="S21" s="47">
        <f t="shared" si="6"/>
        <v>144.43199999999999</v>
      </c>
      <c r="T21" s="47">
        <f t="shared" si="7"/>
        <v>6.0179999999999998</v>
      </c>
      <c r="U21" s="112">
        <v>7</v>
      </c>
      <c r="V21" s="112">
        <f t="shared" si="1"/>
        <v>7</v>
      </c>
      <c r="W21" s="113" t="s">
        <v>130</v>
      </c>
      <c r="X21" s="115">
        <v>1016</v>
      </c>
      <c r="Y21" s="115">
        <v>0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45610844</v>
      </c>
      <c r="AH21" s="49">
        <f t="shared" si="9"/>
        <v>1334</v>
      </c>
      <c r="AI21" s="50">
        <f t="shared" si="8"/>
        <v>221.66832834828847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10636931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145</v>
      </c>
      <c r="Q22" s="111">
        <v>78068492</v>
      </c>
      <c r="R22" s="46">
        <f t="shared" si="5"/>
        <v>6140</v>
      </c>
      <c r="S22" s="47">
        <f t="shared" si="6"/>
        <v>147.36000000000001</v>
      </c>
      <c r="T22" s="47">
        <f t="shared" si="7"/>
        <v>6.14</v>
      </c>
      <c r="U22" s="112">
        <v>6.6</v>
      </c>
      <c r="V22" s="112">
        <f t="shared" si="1"/>
        <v>6.6</v>
      </c>
      <c r="W22" s="113" t="s">
        <v>130</v>
      </c>
      <c r="X22" s="115">
        <v>1015</v>
      </c>
      <c r="Y22" s="115">
        <v>0</v>
      </c>
      <c r="Z22" s="115">
        <v>1188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45612204</v>
      </c>
      <c r="AH22" s="49">
        <f t="shared" si="9"/>
        <v>1360</v>
      </c>
      <c r="AI22" s="50">
        <f t="shared" si="8"/>
        <v>221.49837133550488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10636931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146</v>
      </c>
      <c r="Q23" s="111">
        <v>78074438</v>
      </c>
      <c r="R23" s="46">
        <f t="shared" si="5"/>
        <v>5946</v>
      </c>
      <c r="S23" s="47">
        <f t="shared" si="6"/>
        <v>142.70400000000001</v>
      </c>
      <c r="T23" s="47">
        <f t="shared" si="7"/>
        <v>5.9459999999999997</v>
      </c>
      <c r="U23" s="112">
        <v>6.2</v>
      </c>
      <c r="V23" s="112">
        <f t="shared" si="1"/>
        <v>6.2</v>
      </c>
      <c r="W23" s="113" t="s">
        <v>130</v>
      </c>
      <c r="X23" s="115">
        <v>1016</v>
      </c>
      <c r="Y23" s="115">
        <v>0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45613552</v>
      </c>
      <c r="AH23" s="49">
        <f t="shared" si="9"/>
        <v>1348</v>
      </c>
      <c r="AI23" s="50">
        <f t="shared" si="8"/>
        <v>226.70702993609149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10636931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148</v>
      </c>
      <c r="Q24" s="111">
        <v>78080665</v>
      </c>
      <c r="R24" s="46">
        <f t="shared" si="5"/>
        <v>6227</v>
      </c>
      <c r="S24" s="47">
        <f t="shared" si="6"/>
        <v>149.44800000000001</v>
      </c>
      <c r="T24" s="47">
        <f t="shared" si="7"/>
        <v>6.2270000000000003</v>
      </c>
      <c r="U24" s="112">
        <v>5.7</v>
      </c>
      <c r="V24" s="112">
        <f t="shared" si="1"/>
        <v>5.7</v>
      </c>
      <c r="W24" s="113" t="s">
        <v>130</v>
      </c>
      <c r="X24" s="115">
        <v>0</v>
      </c>
      <c r="Y24" s="115">
        <v>1078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45614948</v>
      </c>
      <c r="AH24" s="49">
        <f>IF(ISBLANK(AG24),"-",AG24-AG23)</f>
        <v>1396</v>
      </c>
      <c r="AI24" s="50">
        <f t="shared" si="8"/>
        <v>224.18500080295487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10636931</v>
      </c>
      <c r="AQ24" s="115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146</v>
      </c>
      <c r="Q25" s="111">
        <v>78086783</v>
      </c>
      <c r="R25" s="46">
        <f t="shared" si="5"/>
        <v>6118</v>
      </c>
      <c r="S25" s="47">
        <f t="shared" si="6"/>
        <v>146.83199999999999</v>
      </c>
      <c r="T25" s="47">
        <f t="shared" si="7"/>
        <v>6.1180000000000003</v>
      </c>
      <c r="U25" s="112">
        <v>5.2</v>
      </c>
      <c r="V25" s="112">
        <f t="shared" si="1"/>
        <v>5.2</v>
      </c>
      <c r="W25" s="113" t="s">
        <v>130</v>
      </c>
      <c r="X25" s="115">
        <v>0</v>
      </c>
      <c r="Y25" s="115">
        <v>1047</v>
      </c>
      <c r="Z25" s="115">
        <v>1188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45616324</v>
      </c>
      <c r="AH25" s="49">
        <f t="shared" si="9"/>
        <v>1376</v>
      </c>
      <c r="AI25" s="50">
        <f t="shared" si="8"/>
        <v>224.91010134030728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10636931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143</v>
      </c>
      <c r="Q26" s="111">
        <v>78092809</v>
      </c>
      <c r="R26" s="46">
        <f t="shared" si="5"/>
        <v>6026</v>
      </c>
      <c r="S26" s="47">
        <f t="shared" si="6"/>
        <v>144.624</v>
      </c>
      <c r="T26" s="47">
        <f t="shared" si="7"/>
        <v>6.0259999999999998</v>
      </c>
      <c r="U26" s="112">
        <v>4.7</v>
      </c>
      <c r="V26" s="112">
        <f t="shared" si="1"/>
        <v>4.7</v>
      </c>
      <c r="W26" s="113" t="s">
        <v>130</v>
      </c>
      <c r="X26" s="115">
        <v>0</v>
      </c>
      <c r="Y26" s="115">
        <v>1046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45617688</v>
      </c>
      <c r="AH26" s="49">
        <f t="shared" si="9"/>
        <v>1364</v>
      </c>
      <c r="AI26" s="50">
        <f t="shared" si="8"/>
        <v>226.35247261865251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10636931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145</v>
      </c>
      <c r="Q27" s="111">
        <v>78098879</v>
      </c>
      <c r="R27" s="46">
        <f t="shared" si="5"/>
        <v>6070</v>
      </c>
      <c r="S27" s="47">
        <f t="shared" si="6"/>
        <v>145.68</v>
      </c>
      <c r="T27" s="47">
        <f t="shared" si="7"/>
        <v>6.07</v>
      </c>
      <c r="U27" s="112">
        <v>4.2</v>
      </c>
      <c r="V27" s="112">
        <f t="shared" si="1"/>
        <v>4.2</v>
      </c>
      <c r="W27" s="113" t="s">
        <v>130</v>
      </c>
      <c r="X27" s="115">
        <v>0</v>
      </c>
      <c r="Y27" s="115">
        <v>1047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45619052</v>
      </c>
      <c r="AH27" s="49">
        <f t="shared" si="9"/>
        <v>1364</v>
      </c>
      <c r="AI27" s="50">
        <f t="shared" si="8"/>
        <v>224.71169686985172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10636931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143</v>
      </c>
      <c r="Q28" s="111">
        <v>78104951</v>
      </c>
      <c r="R28" s="46">
        <f t="shared" si="5"/>
        <v>6072</v>
      </c>
      <c r="S28" s="47">
        <f t="shared" si="6"/>
        <v>145.72800000000001</v>
      </c>
      <c r="T28" s="47">
        <f t="shared" si="7"/>
        <v>6.0720000000000001</v>
      </c>
      <c r="U28" s="112">
        <v>3.6</v>
      </c>
      <c r="V28" s="112">
        <f t="shared" si="1"/>
        <v>3.6</v>
      </c>
      <c r="W28" s="113" t="s">
        <v>130</v>
      </c>
      <c r="X28" s="115">
        <v>0</v>
      </c>
      <c r="Y28" s="115">
        <v>1046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45620420</v>
      </c>
      <c r="AH28" s="49">
        <f t="shared" si="9"/>
        <v>1368</v>
      </c>
      <c r="AI28" s="50">
        <f t="shared" si="8"/>
        <v>225.29644268774703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10636931</v>
      </c>
      <c r="AQ28" s="115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141</v>
      </c>
      <c r="Q29" s="111">
        <v>78110982</v>
      </c>
      <c r="R29" s="46">
        <f t="shared" si="5"/>
        <v>6031</v>
      </c>
      <c r="S29" s="47">
        <f t="shared" si="6"/>
        <v>144.744</v>
      </c>
      <c r="T29" s="47">
        <f t="shared" si="7"/>
        <v>6.0309999999999997</v>
      </c>
      <c r="U29" s="112">
        <v>3.2</v>
      </c>
      <c r="V29" s="112">
        <f t="shared" si="1"/>
        <v>3.2</v>
      </c>
      <c r="W29" s="113" t="s">
        <v>130</v>
      </c>
      <c r="X29" s="115">
        <v>0</v>
      </c>
      <c r="Y29" s="115">
        <v>1048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45621772</v>
      </c>
      <c r="AH29" s="49">
        <f t="shared" si="9"/>
        <v>1352</v>
      </c>
      <c r="AI29" s="50">
        <f t="shared" si="8"/>
        <v>224.17509534073952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10636931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142</v>
      </c>
      <c r="Q30" s="111">
        <v>78116932</v>
      </c>
      <c r="R30" s="46">
        <f t="shared" si="5"/>
        <v>5950</v>
      </c>
      <c r="S30" s="47">
        <f t="shared" si="6"/>
        <v>142.80000000000001</v>
      </c>
      <c r="T30" s="47">
        <f t="shared" si="7"/>
        <v>5.95</v>
      </c>
      <c r="U30" s="112">
        <v>2.9</v>
      </c>
      <c r="V30" s="112">
        <f t="shared" si="1"/>
        <v>2.9</v>
      </c>
      <c r="W30" s="113" t="s">
        <v>130</v>
      </c>
      <c r="X30" s="115">
        <v>0</v>
      </c>
      <c r="Y30" s="115">
        <v>1016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45623116</v>
      </c>
      <c r="AH30" s="49">
        <f t="shared" si="9"/>
        <v>1344</v>
      </c>
      <c r="AI30" s="50">
        <f t="shared" si="8"/>
        <v>225.88235294117646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10636931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138</v>
      </c>
      <c r="Q31" s="111">
        <v>78122461</v>
      </c>
      <c r="R31" s="46">
        <f t="shared" si="5"/>
        <v>5529</v>
      </c>
      <c r="S31" s="47">
        <f t="shared" si="6"/>
        <v>132.696</v>
      </c>
      <c r="T31" s="47">
        <f t="shared" si="7"/>
        <v>5.5289999999999999</v>
      </c>
      <c r="U31" s="112">
        <v>2.2000000000000002</v>
      </c>
      <c r="V31" s="112">
        <f t="shared" si="1"/>
        <v>2.2000000000000002</v>
      </c>
      <c r="W31" s="113" t="s">
        <v>134</v>
      </c>
      <c r="X31" s="115">
        <v>0</v>
      </c>
      <c r="Y31" s="115">
        <v>1148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45624208</v>
      </c>
      <c r="AH31" s="49">
        <f t="shared" si="9"/>
        <v>1092</v>
      </c>
      <c r="AI31" s="50">
        <f t="shared" si="8"/>
        <v>197.50406945198046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10636931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6</v>
      </c>
      <c r="E32" s="41">
        <f t="shared" si="0"/>
        <v>4.2253521126760569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127</v>
      </c>
      <c r="Q32" s="111">
        <v>78127883</v>
      </c>
      <c r="R32" s="46">
        <f t="shared" si="5"/>
        <v>5422</v>
      </c>
      <c r="S32" s="47">
        <f t="shared" si="6"/>
        <v>130.12799999999999</v>
      </c>
      <c r="T32" s="47">
        <f t="shared" si="7"/>
        <v>5.4219999999999997</v>
      </c>
      <c r="U32" s="112">
        <v>1.6</v>
      </c>
      <c r="V32" s="112">
        <f t="shared" si="1"/>
        <v>1.6</v>
      </c>
      <c r="W32" s="113" t="s">
        <v>134</v>
      </c>
      <c r="X32" s="115">
        <v>0</v>
      </c>
      <c r="Y32" s="115">
        <v>1016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45625264</v>
      </c>
      <c r="AH32" s="49">
        <f t="shared" si="9"/>
        <v>1056</v>
      </c>
      <c r="AI32" s="50">
        <f t="shared" si="8"/>
        <v>194.76208041313168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10636931</v>
      </c>
      <c r="AQ32" s="115">
        <f t="shared" si="2"/>
        <v>0</v>
      </c>
      <c r="AR32" s="53">
        <v>0.9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136</v>
      </c>
      <c r="P33" s="111">
        <v>114</v>
      </c>
      <c r="Q33" s="111">
        <v>78132272</v>
      </c>
      <c r="R33" s="46">
        <f t="shared" si="5"/>
        <v>4389</v>
      </c>
      <c r="S33" s="47">
        <f t="shared" si="6"/>
        <v>105.336</v>
      </c>
      <c r="T33" s="47">
        <f t="shared" si="7"/>
        <v>4.3890000000000002</v>
      </c>
      <c r="U33" s="112">
        <v>2</v>
      </c>
      <c r="V33" s="112">
        <f t="shared" si="1"/>
        <v>2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1188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45626204</v>
      </c>
      <c r="AH33" s="49">
        <f t="shared" si="9"/>
        <v>940</v>
      </c>
      <c r="AI33" s="50">
        <f t="shared" si="8"/>
        <v>214.17179311916152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0.6</v>
      </c>
      <c r="AP33" s="115">
        <v>10637476</v>
      </c>
      <c r="AQ33" s="115">
        <f t="shared" si="2"/>
        <v>545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145</v>
      </c>
      <c r="P34" s="111">
        <v>106</v>
      </c>
      <c r="Q34" s="111">
        <v>78137357</v>
      </c>
      <c r="R34" s="46">
        <f t="shared" si="5"/>
        <v>5085</v>
      </c>
      <c r="S34" s="47">
        <f t="shared" si="6"/>
        <v>122.04</v>
      </c>
      <c r="T34" s="47">
        <f t="shared" si="7"/>
        <v>5.085</v>
      </c>
      <c r="U34" s="112">
        <v>3.1</v>
      </c>
      <c r="V34" s="112">
        <f t="shared" si="1"/>
        <v>3.1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1117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45627092</v>
      </c>
      <c r="AH34" s="49">
        <f t="shared" si="9"/>
        <v>888</v>
      </c>
      <c r="AI34" s="50">
        <f t="shared" si="8"/>
        <v>174.63126843657818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0.6</v>
      </c>
      <c r="AP34" s="115">
        <v>10638578</v>
      </c>
      <c r="AQ34" s="115">
        <f t="shared" si="2"/>
        <v>1102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132104</v>
      </c>
      <c r="S35" s="65">
        <f>AVERAGE(S11:S34)</f>
        <v>132.10399999999998</v>
      </c>
      <c r="T35" s="65">
        <f>SUM(T11:T34)</f>
        <v>132.10400000000001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27768</v>
      </c>
      <c r="AH35" s="67">
        <f>SUM(AH11:AH34)</f>
        <v>27768</v>
      </c>
      <c r="AI35" s="68">
        <f>$AH$35/$T35</f>
        <v>210.19802579785622</v>
      </c>
      <c r="AJ35" s="98"/>
      <c r="AK35" s="98"/>
      <c r="AL35" s="98"/>
      <c r="AM35" s="98"/>
      <c r="AN35" s="98"/>
      <c r="AO35" s="69"/>
      <c r="AP35" s="70">
        <f>AP34-AP10</f>
        <v>7289</v>
      </c>
      <c r="AQ35" s="71">
        <f>SUM(AQ11:AQ34)</f>
        <v>7289</v>
      </c>
      <c r="AR35" s="72">
        <f>AVERAGE(AR11:AR34)</f>
        <v>1.135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193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37" t="s">
        <v>194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195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138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8" t="s">
        <v>173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140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157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 t="s">
        <v>142</v>
      </c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 t="s">
        <v>187</v>
      </c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3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837" priority="32" operator="containsText" text="N/A">
      <formula>NOT(ISERROR(SEARCH("N/A",X11)))</formula>
    </cfRule>
    <cfRule type="cellIs" dxfId="836" priority="45" operator="equal">
      <formula>0</formula>
    </cfRule>
  </conditionalFormatting>
  <conditionalFormatting sqref="AC11:AE34 AA11:AA34 X11:Y34">
    <cfRule type="cellIs" dxfId="835" priority="44" operator="greaterThanOrEqual">
      <formula>1185</formula>
    </cfRule>
  </conditionalFormatting>
  <conditionalFormatting sqref="AC11:AE34 AA11:AA34 X11:Y34">
    <cfRule type="cellIs" dxfId="834" priority="43" operator="between">
      <formula>0.1</formula>
      <formula>1184</formula>
    </cfRule>
  </conditionalFormatting>
  <conditionalFormatting sqref="X8">
    <cfRule type="cellIs" dxfId="833" priority="42" operator="equal">
      <formula>0</formula>
    </cfRule>
  </conditionalFormatting>
  <conditionalFormatting sqref="X8">
    <cfRule type="cellIs" dxfId="832" priority="41" operator="greaterThan">
      <formula>1179</formula>
    </cfRule>
  </conditionalFormatting>
  <conditionalFormatting sqref="X8">
    <cfRule type="cellIs" dxfId="831" priority="40" operator="greaterThan">
      <formula>99</formula>
    </cfRule>
  </conditionalFormatting>
  <conditionalFormatting sqref="X8">
    <cfRule type="cellIs" dxfId="830" priority="39" operator="greaterThan">
      <formula>0.99</formula>
    </cfRule>
  </conditionalFormatting>
  <conditionalFormatting sqref="AB8">
    <cfRule type="cellIs" dxfId="829" priority="38" operator="equal">
      <formula>0</formula>
    </cfRule>
  </conditionalFormatting>
  <conditionalFormatting sqref="AB8">
    <cfRule type="cellIs" dxfId="828" priority="37" operator="greaterThan">
      <formula>1179</formula>
    </cfRule>
  </conditionalFormatting>
  <conditionalFormatting sqref="AB8">
    <cfRule type="cellIs" dxfId="827" priority="36" operator="greaterThan">
      <formula>99</formula>
    </cfRule>
  </conditionalFormatting>
  <conditionalFormatting sqref="AB8">
    <cfRule type="cellIs" dxfId="826" priority="35" operator="greaterThan">
      <formula>0.99</formula>
    </cfRule>
  </conditionalFormatting>
  <conditionalFormatting sqref="AH11:AH31">
    <cfRule type="cellIs" dxfId="825" priority="33" operator="greaterThan">
      <formula>$AH$8</formula>
    </cfRule>
    <cfRule type="cellIs" dxfId="824" priority="34" operator="greaterThan">
      <formula>$AH$8</formula>
    </cfRule>
  </conditionalFormatting>
  <conditionalFormatting sqref="AB11:AB34">
    <cfRule type="containsText" dxfId="823" priority="28" operator="containsText" text="N/A">
      <formula>NOT(ISERROR(SEARCH("N/A",AB11)))</formula>
    </cfRule>
    <cfRule type="cellIs" dxfId="822" priority="31" operator="equal">
      <formula>0</formula>
    </cfRule>
  </conditionalFormatting>
  <conditionalFormatting sqref="AB11:AB34">
    <cfRule type="cellIs" dxfId="821" priority="30" operator="greaterThanOrEqual">
      <formula>1185</formula>
    </cfRule>
  </conditionalFormatting>
  <conditionalFormatting sqref="AB11:AB34">
    <cfRule type="cellIs" dxfId="820" priority="29" operator="between">
      <formula>0.1</formula>
      <formula>1184</formula>
    </cfRule>
  </conditionalFormatting>
  <conditionalFormatting sqref="AO11:AO34 AN11:AN35">
    <cfRule type="cellIs" dxfId="819" priority="27" operator="equal">
      <formula>0</formula>
    </cfRule>
  </conditionalFormatting>
  <conditionalFormatting sqref="AO11:AO34 AN11:AN35">
    <cfRule type="cellIs" dxfId="818" priority="26" operator="greaterThan">
      <formula>1179</formula>
    </cfRule>
  </conditionalFormatting>
  <conditionalFormatting sqref="AO11:AO34 AN11:AN35">
    <cfRule type="cellIs" dxfId="817" priority="25" operator="greaterThan">
      <formula>99</formula>
    </cfRule>
  </conditionalFormatting>
  <conditionalFormatting sqref="AO11:AO34 AN11:AN35">
    <cfRule type="cellIs" dxfId="816" priority="24" operator="greaterThan">
      <formula>0.99</formula>
    </cfRule>
  </conditionalFormatting>
  <conditionalFormatting sqref="AQ11:AQ34">
    <cfRule type="cellIs" dxfId="815" priority="23" operator="equal">
      <formula>0</formula>
    </cfRule>
  </conditionalFormatting>
  <conditionalFormatting sqref="AQ11:AQ34">
    <cfRule type="cellIs" dxfId="814" priority="22" operator="greaterThan">
      <formula>1179</formula>
    </cfRule>
  </conditionalFormatting>
  <conditionalFormatting sqref="AQ11:AQ34">
    <cfRule type="cellIs" dxfId="813" priority="21" operator="greaterThan">
      <formula>99</formula>
    </cfRule>
  </conditionalFormatting>
  <conditionalFormatting sqref="AQ11:AQ34">
    <cfRule type="cellIs" dxfId="812" priority="20" operator="greaterThan">
      <formula>0.99</formula>
    </cfRule>
  </conditionalFormatting>
  <conditionalFormatting sqref="Z11:Z34">
    <cfRule type="containsText" dxfId="811" priority="16" operator="containsText" text="N/A">
      <formula>NOT(ISERROR(SEARCH("N/A",Z11)))</formula>
    </cfRule>
    <cfRule type="cellIs" dxfId="810" priority="19" operator="equal">
      <formula>0</formula>
    </cfRule>
  </conditionalFormatting>
  <conditionalFormatting sqref="Z11:Z34">
    <cfRule type="cellIs" dxfId="809" priority="18" operator="greaterThanOrEqual">
      <formula>1185</formula>
    </cfRule>
  </conditionalFormatting>
  <conditionalFormatting sqref="Z11:Z34">
    <cfRule type="cellIs" dxfId="808" priority="17" operator="between">
      <formula>0.1</formula>
      <formula>1184</formula>
    </cfRule>
  </conditionalFormatting>
  <conditionalFormatting sqref="AJ11:AN35">
    <cfRule type="cellIs" dxfId="807" priority="15" operator="equal">
      <formula>0</formula>
    </cfRule>
  </conditionalFormatting>
  <conditionalFormatting sqref="AJ11:AN35">
    <cfRule type="cellIs" dxfId="806" priority="14" operator="greaterThan">
      <formula>1179</formula>
    </cfRule>
  </conditionalFormatting>
  <conditionalFormatting sqref="AJ11:AN35">
    <cfRule type="cellIs" dxfId="805" priority="13" operator="greaterThan">
      <formula>99</formula>
    </cfRule>
  </conditionalFormatting>
  <conditionalFormatting sqref="AJ11:AN35">
    <cfRule type="cellIs" dxfId="804" priority="12" operator="greaterThan">
      <formula>0.99</formula>
    </cfRule>
  </conditionalFormatting>
  <conditionalFormatting sqref="AP11:AP34">
    <cfRule type="cellIs" dxfId="803" priority="11" operator="equal">
      <formula>0</formula>
    </cfRule>
  </conditionalFormatting>
  <conditionalFormatting sqref="AP11:AP34">
    <cfRule type="cellIs" dxfId="802" priority="10" operator="greaterThan">
      <formula>1179</formula>
    </cfRule>
  </conditionalFormatting>
  <conditionalFormatting sqref="AP11:AP34">
    <cfRule type="cellIs" dxfId="801" priority="9" operator="greaterThan">
      <formula>99</formula>
    </cfRule>
  </conditionalFormatting>
  <conditionalFormatting sqref="AP11:AP34">
    <cfRule type="cellIs" dxfId="800" priority="8" operator="greaterThan">
      <formula>0.99</formula>
    </cfRule>
  </conditionalFormatting>
  <conditionalFormatting sqref="AH32:AH34">
    <cfRule type="cellIs" dxfId="799" priority="6" operator="greaterThan">
      <formula>$AH$8</formula>
    </cfRule>
    <cfRule type="cellIs" dxfId="798" priority="7" operator="greaterThan">
      <formula>$AH$8</formula>
    </cfRule>
  </conditionalFormatting>
  <conditionalFormatting sqref="AI11:AI34">
    <cfRule type="cellIs" dxfId="797" priority="5" operator="greaterThan">
      <formula>$AI$8</formula>
    </cfRule>
  </conditionalFormatting>
  <conditionalFormatting sqref="AL11:AL34">
    <cfRule type="cellIs" dxfId="796" priority="4" operator="equal">
      <formula>0</formula>
    </cfRule>
  </conditionalFormatting>
  <conditionalFormatting sqref="AL11:AL34">
    <cfRule type="cellIs" dxfId="795" priority="3" operator="greaterThan">
      <formula>1179</formula>
    </cfRule>
  </conditionalFormatting>
  <conditionalFormatting sqref="AL11:AL34">
    <cfRule type="cellIs" dxfId="794" priority="2" operator="greaterThan">
      <formula>99</formula>
    </cfRule>
  </conditionalFormatting>
  <conditionalFormatting sqref="AL11:AL34">
    <cfRule type="cellIs" dxfId="79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7" zoomScaleNormal="100" workbookViewId="0">
      <selection activeCell="AQ42" sqref="AQ42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128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42474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27816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13'!Q34</f>
        <v>78137357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13'!AG34</f>
        <v>45627092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13'!AP34</f>
        <v>10638578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108</v>
      </c>
      <c r="Q11" s="111">
        <v>78142027</v>
      </c>
      <c r="R11" s="46">
        <f>IF(ISBLANK(Q11),"-",Q11-Q10)</f>
        <v>4670</v>
      </c>
      <c r="S11" s="47">
        <f>R11*24/1000</f>
        <v>112.08</v>
      </c>
      <c r="T11" s="47">
        <f>R11/1000</f>
        <v>4.67</v>
      </c>
      <c r="U11" s="112">
        <v>4.8</v>
      </c>
      <c r="V11" s="112">
        <f t="shared" ref="V11:V34" si="1">U11</f>
        <v>4.8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1067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45627959</v>
      </c>
      <c r="AH11" s="49">
        <f>IF(ISBLANK(AG11),"-",AG11-AG10)</f>
        <v>867</v>
      </c>
      <c r="AI11" s="50">
        <f>AH11/T11</f>
        <v>185.65310492505353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0.7</v>
      </c>
      <c r="AP11" s="115">
        <v>10639804</v>
      </c>
      <c r="AQ11" s="115">
        <f t="shared" ref="AQ11:AQ34" si="2">AP11-AP10</f>
        <v>1226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134</v>
      </c>
      <c r="P12" s="111">
        <v>103</v>
      </c>
      <c r="Q12" s="111">
        <v>78146235</v>
      </c>
      <c r="R12" s="46">
        <f t="shared" ref="R12:R34" si="5">IF(ISBLANK(Q12),"-",Q12-Q11)</f>
        <v>4208</v>
      </c>
      <c r="S12" s="47">
        <f t="shared" ref="S12:S34" si="6">R12*24/1000</f>
        <v>100.992</v>
      </c>
      <c r="T12" s="47">
        <f t="shared" ref="T12:T34" si="7">R12/1000</f>
        <v>4.2080000000000002</v>
      </c>
      <c r="U12" s="112">
        <v>6.7</v>
      </c>
      <c r="V12" s="112">
        <f t="shared" si="1"/>
        <v>6.7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45628705</v>
      </c>
      <c r="AH12" s="49">
        <f>IF(ISBLANK(AG12),"-",AG12-AG11)</f>
        <v>746</v>
      </c>
      <c r="AI12" s="50">
        <f t="shared" ref="AI12:AI34" si="8">AH12/T12</f>
        <v>177.28136882129277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0.7</v>
      </c>
      <c r="AP12" s="115">
        <v>10641143</v>
      </c>
      <c r="AQ12" s="115">
        <f t="shared" si="2"/>
        <v>1339</v>
      </c>
      <c r="AR12" s="118">
        <v>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132</v>
      </c>
      <c r="P13" s="111">
        <v>102</v>
      </c>
      <c r="Q13" s="111">
        <v>78150178</v>
      </c>
      <c r="R13" s="46">
        <f t="shared" si="5"/>
        <v>3943</v>
      </c>
      <c r="S13" s="47">
        <f t="shared" si="6"/>
        <v>94.632000000000005</v>
      </c>
      <c r="T13" s="47">
        <f t="shared" si="7"/>
        <v>3.9430000000000001</v>
      </c>
      <c r="U13" s="112">
        <v>7.2</v>
      </c>
      <c r="V13" s="112">
        <f t="shared" si="1"/>
        <v>7.2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997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45629452</v>
      </c>
      <c r="AH13" s="49">
        <f>IF(ISBLANK(AG13),"-",AG13-AG12)</f>
        <v>747</v>
      </c>
      <c r="AI13" s="50">
        <f t="shared" si="8"/>
        <v>189.44965762110067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0.7</v>
      </c>
      <c r="AP13" s="115">
        <v>10642363</v>
      </c>
      <c r="AQ13" s="115">
        <f t="shared" si="2"/>
        <v>1220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125</v>
      </c>
      <c r="P14" s="111">
        <v>95</v>
      </c>
      <c r="Q14" s="111">
        <v>78154172</v>
      </c>
      <c r="R14" s="46">
        <f t="shared" si="5"/>
        <v>3994</v>
      </c>
      <c r="S14" s="47">
        <f t="shared" si="6"/>
        <v>95.855999999999995</v>
      </c>
      <c r="T14" s="47">
        <f t="shared" si="7"/>
        <v>3.9940000000000002</v>
      </c>
      <c r="U14" s="112">
        <v>8.1999999999999993</v>
      </c>
      <c r="V14" s="112">
        <f t="shared" si="1"/>
        <v>8.1999999999999993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977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45630172</v>
      </c>
      <c r="AH14" s="49">
        <f t="shared" ref="AH14:AH34" si="9">IF(ISBLANK(AG14),"-",AG14-AG13)</f>
        <v>720</v>
      </c>
      <c r="AI14" s="50">
        <f t="shared" si="8"/>
        <v>180.2704056084126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0.7</v>
      </c>
      <c r="AP14" s="115">
        <v>10643327</v>
      </c>
      <c r="AQ14" s="115">
        <f t="shared" si="2"/>
        <v>964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145</v>
      </c>
      <c r="P15" s="111">
        <v>103</v>
      </c>
      <c r="Q15" s="111">
        <v>78158411</v>
      </c>
      <c r="R15" s="46">
        <f t="shared" si="5"/>
        <v>4239</v>
      </c>
      <c r="S15" s="47">
        <f t="shared" si="6"/>
        <v>101.736</v>
      </c>
      <c r="T15" s="47">
        <f t="shared" si="7"/>
        <v>4.2389999999999999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45630896</v>
      </c>
      <c r="AH15" s="49">
        <f t="shared" si="9"/>
        <v>724</v>
      </c>
      <c r="AI15" s="50">
        <f t="shared" si="8"/>
        <v>170.79499882047654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0.7</v>
      </c>
      <c r="AP15" s="115">
        <v>10644380</v>
      </c>
      <c r="AQ15" s="115">
        <f t="shared" si="2"/>
        <v>1053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128</v>
      </c>
      <c r="Q16" s="111">
        <v>78163333</v>
      </c>
      <c r="R16" s="46">
        <f t="shared" si="5"/>
        <v>4922</v>
      </c>
      <c r="S16" s="47">
        <f t="shared" si="6"/>
        <v>118.128</v>
      </c>
      <c r="T16" s="47">
        <f t="shared" si="7"/>
        <v>4.9219999999999997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45631756</v>
      </c>
      <c r="AH16" s="49">
        <f t="shared" si="9"/>
        <v>860</v>
      </c>
      <c r="AI16" s="50">
        <f t="shared" si="8"/>
        <v>174.72572125152379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10644380</v>
      </c>
      <c r="AQ16" s="115"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146</v>
      </c>
      <c r="Q17" s="111">
        <v>78169374</v>
      </c>
      <c r="R17" s="46">
        <f t="shared" si="5"/>
        <v>6041</v>
      </c>
      <c r="S17" s="47">
        <f t="shared" si="6"/>
        <v>144.98400000000001</v>
      </c>
      <c r="T17" s="47">
        <f t="shared" si="7"/>
        <v>6.0410000000000004</v>
      </c>
      <c r="U17" s="112">
        <v>9.1</v>
      </c>
      <c r="V17" s="112">
        <f t="shared" si="1"/>
        <v>9.1</v>
      </c>
      <c r="W17" s="113" t="s">
        <v>130</v>
      </c>
      <c r="X17" s="115">
        <v>0</v>
      </c>
      <c r="Y17" s="115">
        <v>1037</v>
      </c>
      <c r="Z17" s="115">
        <v>1187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45633092</v>
      </c>
      <c r="AH17" s="49">
        <f t="shared" si="9"/>
        <v>1336</v>
      </c>
      <c r="AI17" s="50">
        <f t="shared" si="8"/>
        <v>221.15543784141698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10644380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153</v>
      </c>
      <c r="Q18" s="111">
        <v>78175653</v>
      </c>
      <c r="R18" s="46">
        <f t="shared" si="5"/>
        <v>6279</v>
      </c>
      <c r="S18" s="47">
        <f t="shared" si="6"/>
        <v>150.696</v>
      </c>
      <c r="T18" s="47">
        <f t="shared" si="7"/>
        <v>6.2789999999999999</v>
      </c>
      <c r="U18" s="112">
        <v>8.4</v>
      </c>
      <c r="V18" s="112">
        <f t="shared" si="1"/>
        <v>8.4</v>
      </c>
      <c r="W18" s="113" t="s">
        <v>130</v>
      </c>
      <c r="X18" s="115">
        <v>0</v>
      </c>
      <c r="Y18" s="115">
        <v>1026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45634444</v>
      </c>
      <c r="AH18" s="49">
        <f t="shared" si="9"/>
        <v>1352</v>
      </c>
      <c r="AI18" s="50">
        <f t="shared" si="8"/>
        <v>215.32091097308489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10644380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146</v>
      </c>
      <c r="Q19" s="111">
        <v>78181904</v>
      </c>
      <c r="R19" s="46">
        <f t="shared" si="5"/>
        <v>6251</v>
      </c>
      <c r="S19" s="47">
        <f t="shared" si="6"/>
        <v>150.024</v>
      </c>
      <c r="T19" s="47">
        <f t="shared" si="7"/>
        <v>6.2510000000000003</v>
      </c>
      <c r="U19" s="112">
        <v>7.8</v>
      </c>
      <c r="V19" s="112">
        <f t="shared" si="1"/>
        <v>7.8</v>
      </c>
      <c r="W19" s="113" t="s">
        <v>130</v>
      </c>
      <c r="X19" s="115">
        <v>0</v>
      </c>
      <c r="Y19" s="115">
        <v>1048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45635854</v>
      </c>
      <c r="AH19" s="49">
        <f t="shared" si="9"/>
        <v>1410</v>
      </c>
      <c r="AI19" s="50">
        <f t="shared" si="8"/>
        <v>225.56390977443607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10644380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160</v>
      </c>
      <c r="Q20" s="111">
        <v>78188194</v>
      </c>
      <c r="R20" s="46">
        <f t="shared" si="5"/>
        <v>6290</v>
      </c>
      <c r="S20" s="47">
        <f t="shared" si="6"/>
        <v>150.96</v>
      </c>
      <c r="T20" s="47">
        <f t="shared" si="7"/>
        <v>6.29</v>
      </c>
      <c r="U20" s="112">
        <v>7.3</v>
      </c>
      <c r="V20" s="112">
        <f t="shared" si="1"/>
        <v>7.3</v>
      </c>
      <c r="W20" s="113" t="s">
        <v>130</v>
      </c>
      <c r="X20" s="115">
        <v>0</v>
      </c>
      <c r="Y20" s="115">
        <v>1027</v>
      </c>
      <c r="Z20" s="115">
        <v>1187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45637244</v>
      </c>
      <c r="AH20" s="49">
        <f t="shared" si="9"/>
        <v>1390</v>
      </c>
      <c r="AI20" s="50">
        <f t="shared" si="8"/>
        <v>220.98569157392686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10644380</v>
      </c>
      <c r="AQ20" s="115">
        <f t="shared" si="2"/>
        <v>0</v>
      </c>
      <c r="AR20" s="53">
        <v>1.24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142</v>
      </c>
      <c r="P21" s="111">
        <v>155</v>
      </c>
      <c r="Q21" s="111">
        <v>78194476</v>
      </c>
      <c r="R21" s="46">
        <f t="shared" si="5"/>
        <v>6282</v>
      </c>
      <c r="S21" s="47">
        <f t="shared" si="6"/>
        <v>150.768</v>
      </c>
      <c r="T21" s="47">
        <f t="shared" si="7"/>
        <v>6.282</v>
      </c>
      <c r="U21" s="112">
        <v>6.8</v>
      </c>
      <c r="V21" s="112">
        <f t="shared" si="1"/>
        <v>6.8</v>
      </c>
      <c r="W21" s="113" t="s">
        <v>130</v>
      </c>
      <c r="X21" s="115">
        <v>0</v>
      </c>
      <c r="Y21" s="115">
        <v>1006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45638621</v>
      </c>
      <c r="AH21" s="49">
        <f t="shared" si="9"/>
        <v>1377</v>
      </c>
      <c r="AI21" s="50">
        <f t="shared" si="8"/>
        <v>219.19770773638967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10644380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141</v>
      </c>
      <c r="Q22" s="111">
        <v>78200603</v>
      </c>
      <c r="R22" s="46">
        <f t="shared" si="5"/>
        <v>6127</v>
      </c>
      <c r="S22" s="47">
        <f t="shared" si="6"/>
        <v>147.048</v>
      </c>
      <c r="T22" s="47">
        <f t="shared" si="7"/>
        <v>6.1269999999999998</v>
      </c>
      <c r="U22" s="112">
        <v>6.4</v>
      </c>
      <c r="V22" s="112">
        <f t="shared" si="1"/>
        <v>6.4</v>
      </c>
      <c r="W22" s="113" t="s">
        <v>130</v>
      </c>
      <c r="X22" s="115">
        <v>0</v>
      </c>
      <c r="Y22" s="115">
        <v>1008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45639941</v>
      </c>
      <c r="AH22" s="49">
        <f t="shared" si="9"/>
        <v>1320</v>
      </c>
      <c r="AI22" s="50">
        <f t="shared" si="8"/>
        <v>215.43985637342908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10644380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140</v>
      </c>
      <c r="Q23" s="111">
        <v>78206587</v>
      </c>
      <c r="R23" s="46">
        <f t="shared" si="5"/>
        <v>5984</v>
      </c>
      <c r="S23" s="47">
        <f t="shared" si="6"/>
        <v>143.61600000000001</v>
      </c>
      <c r="T23" s="47">
        <f t="shared" si="7"/>
        <v>5.984</v>
      </c>
      <c r="U23" s="112">
        <v>6</v>
      </c>
      <c r="V23" s="112">
        <f t="shared" si="1"/>
        <v>6</v>
      </c>
      <c r="W23" s="113" t="s">
        <v>130</v>
      </c>
      <c r="X23" s="115">
        <v>0</v>
      </c>
      <c r="Y23" s="115">
        <v>1017</v>
      </c>
      <c r="Z23" s="115">
        <v>1187</v>
      </c>
      <c r="AA23" s="115">
        <v>1185</v>
      </c>
      <c r="AB23" s="115">
        <v>1188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45641332</v>
      </c>
      <c r="AH23" s="49">
        <f t="shared" si="9"/>
        <v>1391</v>
      </c>
      <c r="AI23" s="50">
        <f t="shared" si="8"/>
        <v>232.45320855614975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10644380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144</v>
      </c>
      <c r="Q24" s="111">
        <v>78212852</v>
      </c>
      <c r="R24" s="46">
        <f t="shared" si="5"/>
        <v>6265</v>
      </c>
      <c r="S24" s="47">
        <f t="shared" si="6"/>
        <v>150.36000000000001</v>
      </c>
      <c r="T24" s="47">
        <f t="shared" si="7"/>
        <v>6.2649999999999997</v>
      </c>
      <c r="U24" s="112">
        <v>5.6</v>
      </c>
      <c r="V24" s="112">
        <f t="shared" si="1"/>
        <v>5.6</v>
      </c>
      <c r="W24" s="113" t="s">
        <v>130</v>
      </c>
      <c r="X24" s="115">
        <v>0</v>
      </c>
      <c r="Y24" s="115">
        <v>1078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45642784</v>
      </c>
      <c r="AH24" s="49">
        <f>IF(ISBLANK(AG24),"-",AG24-AG23)</f>
        <v>1452</v>
      </c>
      <c r="AI24" s="50">
        <f t="shared" si="8"/>
        <v>231.7637669592977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10644380</v>
      </c>
      <c r="AQ24" s="115">
        <f t="shared" si="2"/>
        <v>0</v>
      </c>
      <c r="AR24" s="53">
        <v>0.94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132</v>
      </c>
      <c r="P25" s="111">
        <v>145</v>
      </c>
      <c r="Q25" s="111">
        <v>78218922</v>
      </c>
      <c r="R25" s="46">
        <f t="shared" si="5"/>
        <v>6070</v>
      </c>
      <c r="S25" s="47">
        <f t="shared" si="6"/>
        <v>145.68</v>
      </c>
      <c r="T25" s="47">
        <f t="shared" si="7"/>
        <v>6.07</v>
      </c>
      <c r="U25" s="112">
        <v>5</v>
      </c>
      <c r="V25" s="112">
        <f t="shared" si="1"/>
        <v>5</v>
      </c>
      <c r="W25" s="113" t="s">
        <v>130</v>
      </c>
      <c r="X25" s="115">
        <v>0</v>
      </c>
      <c r="Y25" s="115">
        <v>1078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45644092</v>
      </c>
      <c r="AH25" s="49">
        <f t="shared" si="9"/>
        <v>1308</v>
      </c>
      <c r="AI25" s="50">
        <f t="shared" si="8"/>
        <v>215.48599670510708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10644380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146</v>
      </c>
      <c r="Q26" s="111">
        <v>78224985</v>
      </c>
      <c r="R26" s="46">
        <f t="shared" si="5"/>
        <v>6063</v>
      </c>
      <c r="S26" s="47">
        <f t="shared" si="6"/>
        <v>145.512</v>
      </c>
      <c r="T26" s="47">
        <f t="shared" si="7"/>
        <v>6.0629999999999997</v>
      </c>
      <c r="U26" s="112">
        <v>4.5</v>
      </c>
      <c r="V26" s="112">
        <f t="shared" si="1"/>
        <v>4.5</v>
      </c>
      <c r="W26" s="113" t="s">
        <v>130</v>
      </c>
      <c r="X26" s="115">
        <v>0</v>
      </c>
      <c r="Y26" s="115">
        <v>1077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45645452</v>
      </c>
      <c r="AH26" s="49">
        <f t="shared" si="9"/>
        <v>1360</v>
      </c>
      <c r="AI26" s="50">
        <f t="shared" si="8"/>
        <v>224.31139699818573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10644380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145</v>
      </c>
      <c r="Q27" s="111">
        <v>78231003</v>
      </c>
      <c r="R27" s="46">
        <f t="shared" si="5"/>
        <v>6018</v>
      </c>
      <c r="S27" s="47">
        <f t="shared" si="6"/>
        <v>144.43199999999999</v>
      </c>
      <c r="T27" s="47">
        <f t="shared" si="7"/>
        <v>6.0179999999999998</v>
      </c>
      <c r="U27" s="112">
        <v>3.8</v>
      </c>
      <c r="V27" s="112">
        <f t="shared" si="1"/>
        <v>3.8</v>
      </c>
      <c r="W27" s="113" t="s">
        <v>130</v>
      </c>
      <c r="X27" s="115">
        <v>0</v>
      </c>
      <c r="Y27" s="115">
        <v>1047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45646824</v>
      </c>
      <c r="AH27" s="49">
        <f t="shared" si="9"/>
        <v>1372</v>
      </c>
      <c r="AI27" s="50">
        <f t="shared" si="8"/>
        <v>227.98271851113327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10644380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143</v>
      </c>
      <c r="Q28" s="111">
        <v>78237075</v>
      </c>
      <c r="R28" s="46">
        <f t="shared" si="5"/>
        <v>6072</v>
      </c>
      <c r="S28" s="47">
        <f t="shared" si="6"/>
        <v>145.72800000000001</v>
      </c>
      <c r="T28" s="47">
        <f t="shared" si="7"/>
        <v>6.0720000000000001</v>
      </c>
      <c r="U28" s="112">
        <v>3.3</v>
      </c>
      <c r="V28" s="112">
        <f t="shared" si="1"/>
        <v>3.3</v>
      </c>
      <c r="W28" s="113" t="s">
        <v>130</v>
      </c>
      <c r="X28" s="115">
        <v>0</v>
      </c>
      <c r="Y28" s="115">
        <v>1046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45648196</v>
      </c>
      <c r="AH28" s="49">
        <f t="shared" si="9"/>
        <v>1372</v>
      </c>
      <c r="AI28" s="50">
        <f t="shared" si="8"/>
        <v>225.95520421607378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10644380</v>
      </c>
      <c r="AQ28" s="115">
        <f t="shared" si="2"/>
        <v>0</v>
      </c>
      <c r="AR28" s="53">
        <v>0.92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145</v>
      </c>
      <c r="Q29" s="111">
        <v>78243162</v>
      </c>
      <c r="R29" s="46">
        <f t="shared" si="5"/>
        <v>6087</v>
      </c>
      <c r="S29" s="47">
        <f t="shared" si="6"/>
        <v>146.08799999999999</v>
      </c>
      <c r="T29" s="47">
        <f t="shared" si="7"/>
        <v>6.0869999999999997</v>
      </c>
      <c r="U29" s="112">
        <v>2.8</v>
      </c>
      <c r="V29" s="112">
        <f t="shared" si="1"/>
        <v>2.8</v>
      </c>
      <c r="W29" s="113" t="s">
        <v>130</v>
      </c>
      <c r="X29" s="115">
        <v>0</v>
      </c>
      <c r="Y29" s="115">
        <v>1078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45649572</v>
      </c>
      <c r="AH29" s="49">
        <f t="shared" si="9"/>
        <v>1376</v>
      </c>
      <c r="AI29" s="50">
        <f t="shared" si="8"/>
        <v>226.05552817479875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10644380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143</v>
      </c>
      <c r="Q30" s="111">
        <v>78249198</v>
      </c>
      <c r="R30" s="46">
        <f t="shared" si="5"/>
        <v>6036</v>
      </c>
      <c r="S30" s="47">
        <f t="shared" si="6"/>
        <v>144.864</v>
      </c>
      <c r="T30" s="47">
        <f t="shared" si="7"/>
        <v>6.0359999999999996</v>
      </c>
      <c r="U30" s="112">
        <v>2.5</v>
      </c>
      <c r="V30" s="112">
        <f t="shared" si="1"/>
        <v>2.5</v>
      </c>
      <c r="W30" s="113" t="s">
        <v>130</v>
      </c>
      <c r="X30" s="115">
        <v>0</v>
      </c>
      <c r="Y30" s="115">
        <v>1016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45650924</v>
      </c>
      <c r="AH30" s="49">
        <f t="shared" si="9"/>
        <v>1352</v>
      </c>
      <c r="AI30" s="50">
        <f t="shared" si="8"/>
        <v>223.9893969516236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10644380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140</v>
      </c>
      <c r="Q31" s="111">
        <v>78254724</v>
      </c>
      <c r="R31" s="46">
        <f t="shared" si="5"/>
        <v>5526</v>
      </c>
      <c r="S31" s="47">
        <f t="shared" si="6"/>
        <v>132.624</v>
      </c>
      <c r="T31" s="47">
        <f t="shared" si="7"/>
        <v>5.5259999999999998</v>
      </c>
      <c r="U31" s="112">
        <v>1.8</v>
      </c>
      <c r="V31" s="112">
        <f t="shared" si="1"/>
        <v>1.8</v>
      </c>
      <c r="W31" s="113" t="s">
        <v>134</v>
      </c>
      <c r="X31" s="115">
        <v>0</v>
      </c>
      <c r="Y31" s="115">
        <v>1098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45652004</v>
      </c>
      <c r="AH31" s="49">
        <f t="shared" si="9"/>
        <v>1080</v>
      </c>
      <c r="AI31" s="50">
        <f t="shared" si="8"/>
        <v>195.4397394136808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10644380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133</v>
      </c>
      <c r="Q32" s="111">
        <v>78260156</v>
      </c>
      <c r="R32" s="46">
        <f t="shared" si="5"/>
        <v>5432</v>
      </c>
      <c r="S32" s="47">
        <f t="shared" si="6"/>
        <v>130.36799999999999</v>
      </c>
      <c r="T32" s="47">
        <f t="shared" si="7"/>
        <v>5.4320000000000004</v>
      </c>
      <c r="U32" s="112">
        <v>1.3</v>
      </c>
      <c r="V32" s="112">
        <f t="shared" si="1"/>
        <v>1.3</v>
      </c>
      <c r="W32" s="113" t="s">
        <v>134</v>
      </c>
      <c r="X32" s="115">
        <v>0</v>
      </c>
      <c r="Y32" s="115">
        <v>1017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45653052</v>
      </c>
      <c r="AH32" s="49">
        <f t="shared" si="9"/>
        <v>1048</v>
      </c>
      <c r="AI32" s="50">
        <f t="shared" si="8"/>
        <v>192.93078055964654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10644380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136</v>
      </c>
      <c r="P33" s="111">
        <v>116</v>
      </c>
      <c r="Q33" s="111">
        <v>78265044</v>
      </c>
      <c r="R33" s="46">
        <f t="shared" si="5"/>
        <v>4888</v>
      </c>
      <c r="S33" s="47">
        <f t="shared" si="6"/>
        <v>117.312</v>
      </c>
      <c r="T33" s="47">
        <f t="shared" si="7"/>
        <v>4.8879999999999999</v>
      </c>
      <c r="U33" s="112">
        <v>1.7</v>
      </c>
      <c r="V33" s="112">
        <f t="shared" si="1"/>
        <v>1.7</v>
      </c>
      <c r="W33" s="113" t="s">
        <v>124</v>
      </c>
      <c r="X33" s="115">
        <v>0</v>
      </c>
      <c r="Y33" s="115">
        <v>0</v>
      </c>
      <c r="Z33" s="115">
        <v>1187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45653984</v>
      </c>
      <c r="AH33" s="49">
        <f t="shared" si="9"/>
        <v>932</v>
      </c>
      <c r="AI33" s="50">
        <f t="shared" si="8"/>
        <v>190.67103109656301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0.6</v>
      </c>
      <c r="AP33" s="115">
        <v>10644914</v>
      </c>
      <c r="AQ33" s="115">
        <f t="shared" si="2"/>
        <v>534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145</v>
      </c>
      <c r="P34" s="111">
        <v>111</v>
      </c>
      <c r="Q34" s="111">
        <v>78269799</v>
      </c>
      <c r="R34" s="46">
        <f t="shared" si="5"/>
        <v>4755</v>
      </c>
      <c r="S34" s="47">
        <f t="shared" si="6"/>
        <v>114.12</v>
      </c>
      <c r="T34" s="47">
        <f t="shared" si="7"/>
        <v>4.7549999999999999</v>
      </c>
      <c r="U34" s="112">
        <v>2.7</v>
      </c>
      <c r="V34" s="112">
        <f t="shared" si="1"/>
        <v>2.7</v>
      </c>
      <c r="W34" s="113" t="s">
        <v>124</v>
      </c>
      <c r="X34" s="115">
        <v>0</v>
      </c>
      <c r="Y34" s="115">
        <v>0</v>
      </c>
      <c r="Z34" s="115">
        <v>1157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45654908</v>
      </c>
      <c r="AH34" s="49">
        <f t="shared" si="9"/>
        <v>924</v>
      </c>
      <c r="AI34" s="50">
        <f t="shared" si="8"/>
        <v>194.32176656151421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0.6</v>
      </c>
      <c r="AP34" s="115">
        <v>10645876</v>
      </c>
      <c r="AQ34" s="115">
        <f t="shared" si="2"/>
        <v>962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132442</v>
      </c>
      <c r="S35" s="65">
        <f>AVERAGE(S11:S34)</f>
        <v>132.44199999999998</v>
      </c>
      <c r="T35" s="65">
        <f>SUM(T11:T34)</f>
        <v>132.44200000000001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27816</v>
      </c>
      <c r="AH35" s="67">
        <f>SUM(AH11:AH34)</f>
        <v>27816</v>
      </c>
      <c r="AI35" s="68">
        <f>$AH$35/$T35</f>
        <v>210.02401051026109</v>
      </c>
      <c r="AJ35" s="98"/>
      <c r="AK35" s="98"/>
      <c r="AL35" s="98"/>
      <c r="AM35" s="98"/>
      <c r="AN35" s="98"/>
      <c r="AO35" s="69"/>
      <c r="AP35" s="70">
        <f>AP34-AP10</f>
        <v>7298</v>
      </c>
      <c r="AQ35" s="71">
        <f>SUM(AQ11:AQ34)</f>
        <v>7298</v>
      </c>
      <c r="AR35" s="72">
        <f>AVERAGE(AR11:AR34)</f>
        <v>1.0383333333333333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197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191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92" priority="32" operator="containsText" text="N/A">
      <formula>NOT(ISERROR(SEARCH("N/A",X11)))</formula>
    </cfRule>
    <cfRule type="cellIs" dxfId="791" priority="45" operator="equal">
      <formula>0</formula>
    </cfRule>
  </conditionalFormatting>
  <conditionalFormatting sqref="AC11:AE34 X11:Y34 AA11:AA34">
    <cfRule type="cellIs" dxfId="790" priority="44" operator="greaterThanOrEqual">
      <formula>1185</formula>
    </cfRule>
  </conditionalFormatting>
  <conditionalFormatting sqref="AC11:AE34 X11:Y34 AA11:AA34">
    <cfRule type="cellIs" dxfId="789" priority="43" operator="between">
      <formula>0.1</formula>
      <formula>1184</formula>
    </cfRule>
  </conditionalFormatting>
  <conditionalFormatting sqref="X8">
    <cfRule type="cellIs" dxfId="788" priority="42" operator="equal">
      <formula>0</formula>
    </cfRule>
  </conditionalFormatting>
  <conditionalFormatting sqref="X8">
    <cfRule type="cellIs" dxfId="787" priority="41" operator="greaterThan">
      <formula>1179</formula>
    </cfRule>
  </conditionalFormatting>
  <conditionalFormatting sqref="X8">
    <cfRule type="cellIs" dxfId="786" priority="40" operator="greaterThan">
      <formula>99</formula>
    </cfRule>
  </conditionalFormatting>
  <conditionalFormatting sqref="X8">
    <cfRule type="cellIs" dxfId="785" priority="39" operator="greaterThan">
      <formula>0.99</formula>
    </cfRule>
  </conditionalFormatting>
  <conditionalFormatting sqref="AB8">
    <cfRule type="cellIs" dxfId="784" priority="38" operator="equal">
      <formula>0</formula>
    </cfRule>
  </conditionalFormatting>
  <conditionalFormatting sqref="AB8">
    <cfRule type="cellIs" dxfId="783" priority="37" operator="greaterThan">
      <formula>1179</formula>
    </cfRule>
  </conditionalFormatting>
  <conditionalFormatting sqref="AB8">
    <cfRule type="cellIs" dxfId="782" priority="36" operator="greaterThan">
      <formula>99</formula>
    </cfRule>
  </conditionalFormatting>
  <conditionalFormatting sqref="AB8">
    <cfRule type="cellIs" dxfId="781" priority="35" operator="greaterThan">
      <formula>0.99</formula>
    </cfRule>
  </conditionalFormatting>
  <conditionalFormatting sqref="AH11:AH31">
    <cfRule type="cellIs" dxfId="780" priority="33" operator="greaterThan">
      <formula>$AH$8</formula>
    </cfRule>
    <cfRule type="cellIs" dxfId="779" priority="34" operator="greaterThan">
      <formula>$AH$8</formula>
    </cfRule>
  </conditionalFormatting>
  <conditionalFormatting sqref="AB11:AB34">
    <cfRule type="containsText" dxfId="778" priority="28" operator="containsText" text="N/A">
      <formula>NOT(ISERROR(SEARCH("N/A",AB11)))</formula>
    </cfRule>
    <cfRule type="cellIs" dxfId="777" priority="31" operator="equal">
      <formula>0</formula>
    </cfRule>
  </conditionalFormatting>
  <conditionalFormatting sqref="AB11:AB34">
    <cfRule type="cellIs" dxfId="776" priority="30" operator="greaterThanOrEqual">
      <formula>1185</formula>
    </cfRule>
  </conditionalFormatting>
  <conditionalFormatting sqref="AB11:AB34">
    <cfRule type="cellIs" dxfId="775" priority="29" operator="between">
      <formula>0.1</formula>
      <formula>1184</formula>
    </cfRule>
  </conditionalFormatting>
  <conditionalFormatting sqref="AO11:AO34 AN11:AN35">
    <cfRule type="cellIs" dxfId="774" priority="27" operator="equal">
      <formula>0</formula>
    </cfRule>
  </conditionalFormatting>
  <conditionalFormatting sqref="AO11:AO34 AN11:AN35">
    <cfRule type="cellIs" dxfId="773" priority="26" operator="greaterThan">
      <formula>1179</formula>
    </cfRule>
  </conditionalFormatting>
  <conditionalFormatting sqref="AO11:AO34 AN11:AN35">
    <cfRule type="cellIs" dxfId="772" priority="25" operator="greaterThan">
      <formula>99</formula>
    </cfRule>
  </conditionalFormatting>
  <conditionalFormatting sqref="AO11:AO34 AN11:AN35">
    <cfRule type="cellIs" dxfId="771" priority="24" operator="greaterThan">
      <formula>0.99</formula>
    </cfRule>
  </conditionalFormatting>
  <conditionalFormatting sqref="AQ11:AQ34">
    <cfRule type="cellIs" dxfId="770" priority="23" operator="equal">
      <formula>0</formula>
    </cfRule>
  </conditionalFormatting>
  <conditionalFormatting sqref="AQ11:AQ34">
    <cfRule type="cellIs" dxfId="769" priority="22" operator="greaterThan">
      <formula>1179</formula>
    </cfRule>
  </conditionalFormatting>
  <conditionalFormatting sqref="AQ11:AQ34">
    <cfRule type="cellIs" dxfId="768" priority="21" operator="greaterThan">
      <formula>99</formula>
    </cfRule>
  </conditionalFormatting>
  <conditionalFormatting sqref="AQ11:AQ34">
    <cfRule type="cellIs" dxfId="767" priority="20" operator="greaterThan">
      <formula>0.99</formula>
    </cfRule>
  </conditionalFormatting>
  <conditionalFormatting sqref="Z11:Z34">
    <cfRule type="containsText" dxfId="766" priority="16" operator="containsText" text="N/A">
      <formula>NOT(ISERROR(SEARCH("N/A",Z11)))</formula>
    </cfRule>
    <cfRule type="cellIs" dxfId="765" priority="19" operator="equal">
      <formula>0</formula>
    </cfRule>
  </conditionalFormatting>
  <conditionalFormatting sqref="Z11:Z34">
    <cfRule type="cellIs" dxfId="764" priority="18" operator="greaterThanOrEqual">
      <formula>1185</formula>
    </cfRule>
  </conditionalFormatting>
  <conditionalFormatting sqref="Z11:Z34">
    <cfRule type="cellIs" dxfId="763" priority="17" operator="between">
      <formula>0.1</formula>
      <formula>1184</formula>
    </cfRule>
  </conditionalFormatting>
  <conditionalFormatting sqref="AJ11:AN35">
    <cfRule type="cellIs" dxfId="762" priority="15" operator="equal">
      <formula>0</formula>
    </cfRule>
  </conditionalFormatting>
  <conditionalFormatting sqref="AJ11:AN35">
    <cfRule type="cellIs" dxfId="761" priority="14" operator="greaterThan">
      <formula>1179</formula>
    </cfRule>
  </conditionalFormatting>
  <conditionalFormatting sqref="AJ11:AN35">
    <cfRule type="cellIs" dxfId="760" priority="13" operator="greaterThan">
      <formula>99</formula>
    </cfRule>
  </conditionalFormatting>
  <conditionalFormatting sqref="AJ11:AN35">
    <cfRule type="cellIs" dxfId="759" priority="12" operator="greaterThan">
      <formula>0.99</formula>
    </cfRule>
  </conditionalFormatting>
  <conditionalFormatting sqref="AP11:AP34">
    <cfRule type="cellIs" dxfId="758" priority="11" operator="equal">
      <formula>0</formula>
    </cfRule>
  </conditionalFormatting>
  <conditionalFormatting sqref="AP11:AP34">
    <cfRule type="cellIs" dxfId="757" priority="10" operator="greaterThan">
      <formula>1179</formula>
    </cfRule>
  </conditionalFormatting>
  <conditionalFormatting sqref="AP11:AP34">
    <cfRule type="cellIs" dxfId="756" priority="9" operator="greaterThan">
      <formula>99</formula>
    </cfRule>
  </conditionalFormatting>
  <conditionalFormatting sqref="AP11:AP34">
    <cfRule type="cellIs" dxfId="755" priority="8" operator="greaterThan">
      <formula>0.99</formula>
    </cfRule>
  </conditionalFormatting>
  <conditionalFormatting sqref="AH32:AH34">
    <cfRule type="cellIs" dxfId="754" priority="6" operator="greaterThan">
      <formula>$AH$8</formula>
    </cfRule>
    <cfRule type="cellIs" dxfId="753" priority="7" operator="greaterThan">
      <formula>$AH$8</formula>
    </cfRule>
  </conditionalFormatting>
  <conditionalFormatting sqref="AI11:AI34">
    <cfRule type="cellIs" dxfId="752" priority="5" operator="greaterThan">
      <formula>$AI$8</formula>
    </cfRule>
  </conditionalFormatting>
  <conditionalFormatting sqref="AL11:AL34">
    <cfRule type="cellIs" dxfId="751" priority="4" operator="equal">
      <formula>0</formula>
    </cfRule>
  </conditionalFormatting>
  <conditionalFormatting sqref="AL11:AL34">
    <cfRule type="cellIs" dxfId="750" priority="3" operator="greaterThan">
      <formula>1179</formula>
    </cfRule>
  </conditionalFormatting>
  <conditionalFormatting sqref="AL11:AL34">
    <cfRule type="cellIs" dxfId="749" priority="2" operator="greaterThan">
      <formula>99</formula>
    </cfRule>
  </conditionalFormatting>
  <conditionalFormatting sqref="AL11:AL34">
    <cfRule type="cellIs" dxfId="74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G7" zoomScaleNormal="100" workbookViewId="0">
      <selection activeCell="I42" sqref="I42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42475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27636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14'!Q34</f>
        <v>78269799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14'!AG34</f>
        <v>45654908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14'!AP34</f>
        <v>10645876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4</v>
      </c>
      <c r="E11" s="41">
        <f t="shared" ref="E11:E34" si="0">D11/1.42</f>
        <v>2.8169014084507045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102</v>
      </c>
      <c r="Q11" s="111">
        <v>78274343</v>
      </c>
      <c r="R11" s="46">
        <f>IF(ISBLANK(Q11),"-",Q11-Q10)</f>
        <v>4544</v>
      </c>
      <c r="S11" s="47">
        <f>R11*24/1000</f>
        <v>109.056</v>
      </c>
      <c r="T11" s="47">
        <f>R11/1000</f>
        <v>4.5439999999999996</v>
      </c>
      <c r="U11" s="112">
        <v>3.9</v>
      </c>
      <c r="V11" s="112">
        <f t="shared" ref="V11:V34" si="1">U11</f>
        <v>3.9</v>
      </c>
      <c r="W11" s="113" t="s">
        <v>124</v>
      </c>
      <c r="X11" s="115">
        <v>0</v>
      </c>
      <c r="Y11" s="115">
        <v>0</v>
      </c>
      <c r="Z11" s="115">
        <v>1117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45655780</v>
      </c>
      <c r="AH11" s="49">
        <f>IF(ISBLANK(AG11),"-",AG11-AG10)</f>
        <v>872</v>
      </c>
      <c r="AI11" s="50">
        <f>AH11/T11</f>
        <v>191.90140845070425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0.7</v>
      </c>
      <c r="AP11" s="115">
        <v>10646832</v>
      </c>
      <c r="AQ11" s="115">
        <f t="shared" ref="AQ11:AQ34" si="2">AP11-AP10</f>
        <v>956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5</v>
      </c>
      <c r="E12" s="41">
        <f t="shared" si="0"/>
        <v>3.5211267605633805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135</v>
      </c>
      <c r="P12" s="111">
        <v>107</v>
      </c>
      <c r="Q12" s="111">
        <v>78278843</v>
      </c>
      <c r="R12" s="46">
        <f t="shared" ref="R12:R34" si="5">IF(ISBLANK(Q12),"-",Q12-Q11)</f>
        <v>4500</v>
      </c>
      <c r="S12" s="47">
        <f t="shared" ref="S12:S34" si="6">R12*24/1000</f>
        <v>108</v>
      </c>
      <c r="T12" s="47">
        <f t="shared" ref="T12:T34" si="7">R12/1000</f>
        <v>4.5</v>
      </c>
      <c r="U12" s="112">
        <v>5.4</v>
      </c>
      <c r="V12" s="112">
        <f t="shared" si="1"/>
        <v>5.4</v>
      </c>
      <c r="W12" s="113" t="s">
        <v>124</v>
      </c>
      <c r="X12" s="115">
        <v>0</v>
      </c>
      <c r="Y12" s="115">
        <v>0</v>
      </c>
      <c r="Z12" s="115">
        <v>1078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45656620</v>
      </c>
      <c r="AH12" s="49">
        <f>IF(ISBLANK(AG12),"-",AG12-AG11)</f>
        <v>840</v>
      </c>
      <c r="AI12" s="50">
        <f t="shared" ref="AI12:AI34" si="8">AH12/T12</f>
        <v>186.66666666666666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0.7</v>
      </c>
      <c r="AP12" s="115">
        <v>10647937</v>
      </c>
      <c r="AQ12" s="115">
        <f t="shared" si="2"/>
        <v>1105</v>
      </c>
      <c r="AR12" s="118">
        <v>1.04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132</v>
      </c>
      <c r="P13" s="111">
        <v>100</v>
      </c>
      <c r="Q13" s="111">
        <v>78283096</v>
      </c>
      <c r="R13" s="46">
        <f t="shared" si="5"/>
        <v>4253</v>
      </c>
      <c r="S13" s="47">
        <f t="shared" si="6"/>
        <v>102.072</v>
      </c>
      <c r="T13" s="47">
        <f t="shared" si="7"/>
        <v>4.2530000000000001</v>
      </c>
      <c r="U13" s="112">
        <v>6.5</v>
      </c>
      <c r="V13" s="112">
        <f t="shared" si="1"/>
        <v>6.5</v>
      </c>
      <c r="W13" s="113" t="s">
        <v>124</v>
      </c>
      <c r="X13" s="115">
        <v>0</v>
      </c>
      <c r="Y13" s="115">
        <v>0</v>
      </c>
      <c r="Z13" s="115">
        <v>1047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45657396</v>
      </c>
      <c r="AH13" s="49">
        <f>IF(ISBLANK(AG13),"-",AG13-AG12)</f>
        <v>776</v>
      </c>
      <c r="AI13" s="50">
        <f t="shared" si="8"/>
        <v>182.45944039501529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0.7</v>
      </c>
      <c r="AP13" s="115">
        <v>10649119</v>
      </c>
      <c r="AQ13" s="115">
        <f t="shared" si="2"/>
        <v>1182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8</v>
      </c>
      <c r="E14" s="41">
        <f t="shared" si="0"/>
        <v>5.6338028169014089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107</v>
      </c>
      <c r="Q14" s="111">
        <v>78287396</v>
      </c>
      <c r="R14" s="46">
        <f t="shared" si="5"/>
        <v>4300</v>
      </c>
      <c r="S14" s="47">
        <f t="shared" si="6"/>
        <v>103.2</v>
      </c>
      <c r="T14" s="47">
        <f t="shared" si="7"/>
        <v>4.3</v>
      </c>
      <c r="U14" s="112">
        <v>7.6</v>
      </c>
      <c r="V14" s="112">
        <f t="shared" si="1"/>
        <v>7.6</v>
      </c>
      <c r="W14" s="113" t="s">
        <v>124</v>
      </c>
      <c r="X14" s="115">
        <v>0</v>
      </c>
      <c r="Y14" s="115">
        <v>0</v>
      </c>
      <c r="Z14" s="115">
        <v>1017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45658164</v>
      </c>
      <c r="AH14" s="49">
        <f t="shared" ref="AH14:AH34" si="9">IF(ISBLANK(AG14),"-",AG14-AG13)</f>
        <v>768</v>
      </c>
      <c r="AI14" s="50">
        <f t="shared" si="8"/>
        <v>178.6046511627907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0.7</v>
      </c>
      <c r="AP14" s="115">
        <v>10650164</v>
      </c>
      <c r="AQ14" s="115">
        <f t="shared" si="2"/>
        <v>1045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9</v>
      </c>
      <c r="E15" s="41">
        <f t="shared" si="0"/>
        <v>6.3380281690140849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143</v>
      </c>
      <c r="P15" s="111">
        <v>104</v>
      </c>
      <c r="Q15" s="111">
        <v>78291853</v>
      </c>
      <c r="R15" s="46">
        <f t="shared" si="5"/>
        <v>4457</v>
      </c>
      <c r="S15" s="47">
        <f t="shared" si="6"/>
        <v>106.968</v>
      </c>
      <c r="T15" s="47">
        <f t="shared" si="7"/>
        <v>4.4569999999999999</v>
      </c>
      <c r="U15" s="112">
        <v>8.5</v>
      </c>
      <c r="V15" s="112">
        <f t="shared" si="1"/>
        <v>8.5</v>
      </c>
      <c r="W15" s="113" t="s">
        <v>124</v>
      </c>
      <c r="X15" s="115">
        <v>0</v>
      </c>
      <c r="Y15" s="115">
        <v>0</v>
      </c>
      <c r="Z15" s="115">
        <v>1047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45658936</v>
      </c>
      <c r="AH15" s="49">
        <f t="shared" si="9"/>
        <v>772</v>
      </c>
      <c r="AI15" s="50">
        <f t="shared" si="8"/>
        <v>173.21067982948173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0.7</v>
      </c>
      <c r="AP15" s="115">
        <v>10651008</v>
      </c>
      <c r="AQ15" s="115">
        <f t="shared" si="2"/>
        <v>844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8</v>
      </c>
      <c r="E16" s="41">
        <f t="shared" si="0"/>
        <v>5.6338028169014089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121</v>
      </c>
      <c r="Q16" s="111">
        <v>78296555</v>
      </c>
      <c r="R16" s="46">
        <f t="shared" si="5"/>
        <v>4702</v>
      </c>
      <c r="S16" s="47">
        <f t="shared" si="6"/>
        <v>112.848</v>
      </c>
      <c r="T16" s="47">
        <f t="shared" si="7"/>
        <v>4.702</v>
      </c>
      <c r="U16" s="112">
        <v>8.5</v>
      </c>
      <c r="V16" s="112">
        <f t="shared" si="1"/>
        <v>8.5</v>
      </c>
      <c r="W16" s="113" t="s">
        <v>124</v>
      </c>
      <c r="X16" s="115">
        <v>0</v>
      </c>
      <c r="Y16" s="115">
        <v>0</v>
      </c>
      <c r="Z16" s="115">
        <v>1187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45659780</v>
      </c>
      <c r="AH16" s="49">
        <f t="shared" si="9"/>
        <v>844</v>
      </c>
      <c r="AI16" s="50">
        <f t="shared" si="8"/>
        <v>179.49808592088473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10651008</v>
      </c>
      <c r="AQ16" s="115"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143</v>
      </c>
      <c r="P17" s="111">
        <v>145</v>
      </c>
      <c r="Q17" s="111">
        <v>78302786</v>
      </c>
      <c r="R17" s="46">
        <f t="shared" si="5"/>
        <v>6231</v>
      </c>
      <c r="S17" s="47">
        <f t="shared" si="6"/>
        <v>149.54400000000001</v>
      </c>
      <c r="T17" s="47">
        <f t="shared" si="7"/>
        <v>6.2309999999999999</v>
      </c>
      <c r="U17" s="112">
        <v>8</v>
      </c>
      <c r="V17" s="112">
        <f t="shared" si="1"/>
        <v>8</v>
      </c>
      <c r="W17" s="113" t="s">
        <v>130</v>
      </c>
      <c r="X17" s="115">
        <v>1017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45661132</v>
      </c>
      <c r="AH17" s="49">
        <f t="shared" si="9"/>
        <v>1352</v>
      </c>
      <c r="AI17" s="50">
        <f t="shared" si="8"/>
        <v>216.97961803883808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10651008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148</v>
      </c>
      <c r="Q18" s="111">
        <v>78309118</v>
      </c>
      <c r="R18" s="46">
        <f t="shared" si="5"/>
        <v>6332</v>
      </c>
      <c r="S18" s="47">
        <f t="shared" si="6"/>
        <v>151.96799999999999</v>
      </c>
      <c r="T18" s="47">
        <f t="shared" si="7"/>
        <v>6.3319999999999999</v>
      </c>
      <c r="U18" s="112">
        <v>7.5</v>
      </c>
      <c r="V18" s="112">
        <f t="shared" si="1"/>
        <v>7.5</v>
      </c>
      <c r="W18" s="113" t="s">
        <v>130</v>
      </c>
      <c r="X18" s="115">
        <v>1017</v>
      </c>
      <c r="Y18" s="115">
        <v>0</v>
      </c>
      <c r="Z18" s="115">
        <v>1186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45662520</v>
      </c>
      <c r="AH18" s="49">
        <f t="shared" si="9"/>
        <v>1388</v>
      </c>
      <c r="AI18" s="50">
        <f t="shared" si="8"/>
        <v>219.20404295641188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10651008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4</v>
      </c>
      <c r="E19" s="41">
        <f t="shared" si="0"/>
        <v>2.8169014084507045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147</v>
      </c>
      <c r="Q19" s="111">
        <v>78315318</v>
      </c>
      <c r="R19" s="46">
        <f t="shared" si="5"/>
        <v>6200</v>
      </c>
      <c r="S19" s="47">
        <f t="shared" si="6"/>
        <v>148.80000000000001</v>
      </c>
      <c r="T19" s="47">
        <f t="shared" si="7"/>
        <v>6.2</v>
      </c>
      <c r="U19" s="112">
        <v>7</v>
      </c>
      <c r="V19" s="112">
        <f t="shared" si="1"/>
        <v>7</v>
      </c>
      <c r="W19" s="113" t="s">
        <v>130</v>
      </c>
      <c r="X19" s="115">
        <v>1017</v>
      </c>
      <c r="Y19" s="115">
        <v>0</v>
      </c>
      <c r="Z19" s="115">
        <v>1186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45663892</v>
      </c>
      <c r="AH19" s="49">
        <f t="shared" si="9"/>
        <v>1372</v>
      </c>
      <c r="AI19" s="50">
        <f t="shared" si="8"/>
        <v>221.29032258064515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10651008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4</v>
      </c>
      <c r="E20" s="41">
        <f t="shared" si="0"/>
        <v>2.8169014084507045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150</v>
      </c>
      <c r="Q20" s="111">
        <v>78321526</v>
      </c>
      <c r="R20" s="46">
        <f t="shared" si="5"/>
        <v>6208</v>
      </c>
      <c r="S20" s="47">
        <f t="shared" si="6"/>
        <v>148.99199999999999</v>
      </c>
      <c r="T20" s="47">
        <f t="shared" si="7"/>
        <v>6.2080000000000002</v>
      </c>
      <c r="U20" s="112">
        <v>6.5</v>
      </c>
      <c r="V20" s="112">
        <f t="shared" si="1"/>
        <v>6.5</v>
      </c>
      <c r="W20" s="113" t="s">
        <v>130</v>
      </c>
      <c r="X20" s="115">
        <v>1016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45665260</v>
      </c>
      <c r="AH20" s="49">
        <f t="shared" si="9"/>
        <v>1368</v>
      </c>
      <c r="AI20" s="50">
        <f t="shared" si="8"/>
        <v>220.36082474226802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10651008</v>
      </c>
      <c r="AQ20" s="115">
        <f t="shared" si="2"/>
        <v>0</v>
      </c>
      <c r="AR20" s="53">
        <v>1.19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4</v>
      </c>
      <c r="E21" s="41">
        <f t="shared" si="0"/>
        <v>2.8169014084507045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146</v>
      </c>
      <c r="Q21" s="111">
        <v>78327692</v>
      </c>
      <c r="R21" s="46">
        <f t="shared" si="5"/>
        <v>6166</v>
      </c>
      <c r="S21" s="47">
        <f t="shared" si="6"/>
        <v>147.98400000000001</v>
      </c>
      <c r="T21" s="47">
        <f t="shared" si="7"/>
        <v>6.1660000000000004</v>
      </c>
      <c r="U21" s="112">
        <v>6</v>
      </c>
      <c r="V21" s="112">
        <f t="shared" si="1"/>
        <v>6</v>
      </c>
      <c r="W21" s="113" t="s">
        <v>130</v>
      </c>
      <c r="X21" s="115">
        <v>1016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45666616</v>
      </c>
      <c r="AH21" s="49">
        <f t="shared" si="9"/>
        <v>1356</v>
      </c>
      <c r="AI21" s="50">
        <f t="shared" si="8"/>
        <v>219.91566655854686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10651008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144</v>
      </c>
      <c r="Q22" s="111">
        <v>78333877</v>
      </c>
      <c r="R22" s="46">
        <f t="shared" si="5"/>
        <v>6185</v>
      </c>
      <c r="S22" s="47">
        <f t="shared" si="6"/>
        <v>148.44</v>
      </c>
      <c r="T22" s="47">
        <f t="shared" si="7"/>
        <v>6.1849999999999996</v>
      </c>
      <c r="U22" s="112">
        <v>5.5</v>
      </c>
      <c r="V22" s="112">
        <f t="shared" si="1"/>
        <v>5.5</v>
      </c>
      <c r="W22" s="113" t="s">
        <v>130</v>
      </c>
      <c r="X22" s="115">
        <v>1015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45667976</v>
      </c>
      <c r="AH22" s="49">
        <f t="shared" si="9"/>
        <v>1360</v>
      </c>
      <c r="AI22" s="50">
        <f t="shared" si="8"/>
        <v>219.88682295877123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10651008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163</v>
      </c>
      <c r="Q23" s="111">
        <v>78339968</v>
      </c>
      <c r="R23" s="46">
        <f t="shared" si="5"/>
        <v>6091</v>
      </c>
      <c r="S23" s="47">
        <f t="shared" si="6"/>
        <v>146.184</v>
      </c>
      <c r="T23" s="47">
        <f t="shared" si="7"/>
        <v>6.0910000000000002</v>
      </c>
      <c r="U23" s="112">
        <v>5.0999999999999996</v>
      </c>
      <c r="V23" s="112">
        <f t="shared" si="1"/>
        <v>5.0999999999999996</v>
      </c>
      <c r="W23" s="113" t="s">
        <v>130</v>
      </c>
      <c r="X23" s="115">
        <v>1005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45669332</v>
      </c>
      <c r="AH23" s="49">
        <f t="shared" si="9"/>
        <v>1356</v>
      </c>
      <c r="AI23" s="50">
        <f t="shared" si="8"/>
        <v>222.62354293219502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10651008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3</v>
      </c>
      <c r="E24" s="41">
        <f t="shared" si="0"/>
        <v>2.1126760563380285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160</v>
      </c>
      <c r="Q24" s="111">
        <v>78346106</v>
      </c>
      <c r="R24" s="46">
        <f t="shared" si="5"/>
        <v>6138</v>
      </c>
      <c r="S24" s="47">
        <f t="shared" si="6"/>
        <v>147.31200000000001</v>
      </c>
      <c r="T24" s="47">
        <f t="shared" si="7"/>
        <v>6.1379999999999999</v>
      </c>
      <c r="U24" s="112">
        <v>4.7</v>
      </c>
      <c r="V24" s="112">
        <f t="shared" si="1"/>
        <v>4.7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45670692</v>
      </c>
      <c r="AH24" s="49">
        <f>IF(ISBLANK(AG24),"-",AG24-AG23)</f>
        <v>1360</v>
      </c>
      <c r="AI24" s="50">
        <f t="shared" si="8"/>
        <v>221.57054415118932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10651008</v>
      </c>
      <c r="AQ24" s="115">
        <f t="shared" si="2"/>
        <v>0</v>
      </c>
      <c r="AR24" s="53">
        <v>1.01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143</v>
      </c>
      <c r="Q25" s="111">
        <v>78352146</v>
      </c>
      <c r="R25" s="46">
        <f t="shared" si="5"/>
        <v>6040</v>
      </c>
      <c r="S25" s="47">
        <f t="shared" si="6"/>
        <v>144.96</v>
      </c>
      <c r="T25" s="47">
        <f t="shared" si="7"/>
        <v>6.04</v>
      </c>
      <c r="U25" s="112">
        <v>4.5</v>
      </c>
      <c r="V25" s="112">
        <f t="shared" si="1"/>
        <v>4.5</v>
      </c>
      <c r="W25" s="113" t="s">
        <v>130</v>
      </c>
      <c r="X25" s="115">
        <v>1047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45672040</v>
      </c>
      <c r="AH25" s="49">
        <f t="shared" si="9"/>
        <v>1348</v>
      </c>
      <c r="AI25" s="50">
        <f t="shared" si="8"/>
        <v>223.17880794701986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10651008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142</v>
      </c>
      <c r="Q26" s="111">
        <v>78358122</v>
      </c>
      <c r="R26" s="46">
        <f t="shared" si="5"/>
        <v>5976</v>
      </c>
      <c r="S26" s="47">
        <f t="shared" si="6"/>
        <v>143.42400000000001</v>
      </c>
      <c r="T26" s="47">
        <f t="shared" si="7"/>
        <v>5.976</v>
      </c>
      <c r="U26" s="112">
        <v>4.2</v>
      </c>
      <c r="V26" s="112">
        <f t="shared" si="1"/>
        <v>4.2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45673376</v>
      </c>
      <c r="AH26" s="49">
        <f t="shared" si="9"/>
        <v>1336</v>
      </c>
      <c r="AI26" s="50">
        <f t="shared" si="8"/>
        <v>223.56091030789827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10651008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143</v>
      </c>
      <c r="Q27" s="111">
        <v>78364145</v>
      </c>
      <c r="R27" s="46">
        <f t="shared" si="5"/>
        <v>6023</v>
      </c>
      <c r="S27" s="47">
        <f t="shared" si="6"/>
        <v>144.55199999999999</v>
      </c>
      <c r="T27" s="47">
        <f t="shared" si="7"/>
        <v>6.0229999999999997</v>
      </c>
      <c r="U27" s="112">
        <v>3.7</v>
      </c>
      <c r="V27" s="112">
        <f t="shared" si="1"/>
        <v>3.7</v>
      </c>
      <c r="W27" s="113" t="s">
        <v>130</v>
      </c>
      <c r="X27" s="115">
        <v>1078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45674724</v>
      </c>
      <c r="AH27" s="49">
        <f t="shared" si="9"/>
        <v>1348</v>
      </c>
      <c r="AI27" s="50">
        <f t="shared" si="8"/>
        <v>223.80873318944049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10651008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145</v>
      </c>
      <c r="Q28" s="111">
        <v>78370195</v>
      </c>
      <c r="R28" s="46">
        <f t="shared" si="5"/>
        <v>6050</v>
      </c>
      <c r="S28" s="47">
        <f t="shared" si="6"/>
        <v>145.19999999999999</v>
      </c>
      <c r="T28" s="47">
        <f t="shared" si="7"/>
        <v>6.05</v>
      </c>
      <c r="U28" s="112">
        <v>3.4</v>
      </c>
      <c r="V28" s="112">
        <f t="shared" si="1"/>
        <v>3.4</v>
      </c>
      <c r="W28" s="113" t="s">
        <v>130</v>
      </c>
      <c r="X28" s="115">
        <v>1046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45676076</v>
      </c>
      <c r="AH28" s="49">
        <f t="shared" si="9"/>
        <v>1352</v>
      </c>
      <c r="AI28" s="50">
        <f t="shared" si="8"/>
        <v>223.47107438016531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10651008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141</v>
      </c>
      <c r="Q29" s="111">
        <v>78376130</v>
      </c>
      <c r="R29" s="46">
        <f t="shared" si="5"/>
        <v>5935</v>
      </c>
      <c r="S29" s="47">
        <f t="shared" si="6"/>
        <v>142.44</v>
      </c>
      <c r="T29" s="47">
        <f t="shared" si="7"/>
        <v>5.9349999999999996</v>
      </c>
      <c r="U29" s="112">
        <v>3.2</v>
      </c>
      <c r="V29" s="112">
        <f t="shared" si="1"/>
        <v>3.2</v>
      </c>
      <c r="W29" s="113" t="s">
        <v>130</v>
      </c>
      <c r="X29" s="115">
        <v>1047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45677412</v>
      </c>
      <c r="AH29" s="49">
        <f t="shared" si="9"/>
        <v>1336</v>
      </c>
      <c r="AI29" s="50">
        <f t="shared" si="8"/>
        <v>225.10530749789388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10651008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138</v>
      </c>
      <c r="Q30" s="111">
        <v>78382065</v>
      </c>
      <c r="R30" s="46">
        <f t="shared" si="5"/>
        <v>5935</v>
      </c>
      <c r="S30" s="47">
        <f t="shared" si="6"/>
        <v>142.44</v>
      </c>
      <c r="T30" s="47">
        <f t="shared" si="7"/>
        <v>5.9349999999999996</v>
      </c>
      <c r="U30" s="112">
        <v>2.9</v>
      </c>
      <c r="V30" s="112">
        <f t="shared" si="1"/>
        <v>2.9</v>
      </c>
      <c r="W30" s="113" t="s">
        <v>130</v>
      </c>
      <c r="X30" s="115">
        <v>995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45678748</v>
      </c>
      <c r="AH30" s="49">
        <f t="shared" si="9"/>
        <v>1336</v>
      </c>
      <c r="AI30" s="50">
        <f t="shared" si="8"/>
        <v>225.10530749789388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10651008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130</v>
      </c>
      <c r="Q31" s="111">
        <v>78387437</v>
      </c>
      <c r="R31" s="46">
        <f t="shared" si="5"/>
        <v>5372</v>
      </c>
      <c r="S31" s="47">
        <f t="shared" si="6"/>
        <v>128.928</v>
      </c>
      <c r="T31" s="47">
        <f t="shared" si="7"/>
        <v>5.3719999999999999</v>
      </c>
      <c r="U31" s="112">
        <v>2.5</v>
      </c>
      <c r="V31" s="112">
        <f t="shared" si="1"/>
        <v>2.5</v>
      </c>
      <c r="W31" s="113" t="s">
        <v>134</v>
      </c>
      <c r="X31" s="115">
        <v>1098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45679796</v>
      </c>
      <c r="AH31" s="49">
        <f t="shared" si="9"/>
        <v>1048</v>
      </c>
      <c r="AI31" s="50">
        <f t="shared" si="8"/>
        <v>195.08562918838422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10651008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107</v>
      </c>
      <c r="P32" s="111">
        <v>123</v>
      </c>
      <c r="Q32" s="111">
        <v>78392705</v>
      </c>
      <c r="R32" s="46">
        <f t="shared" si="5"/>
        <v>5268</v>
      </c>
      <c r="S32" s="47">
        <f t="shared" si="6"/>
        <v>126.432</v>
      </c>
      <c r="T32" s="47">
        <f t="shared" si="7"/>
        <v>5.2679999999999998</v>
      </c>
      <c r="U32" s="112">
        <v>1.7</v>
      </c>
      <c r="V32" s="112">
        <f t="shared" si="1"/>
        <v>1.7</v>
      </c>
      <c r="W32" s="113" t="s">
        <v>134</v>
      </c>
      <c r="X32" s="115">
        <v>1097</v>
      </c>
      <c r="Y32" s="115">
        <v>0</v>
      </c>
      <c r="Z32" s="115">
        <v>1098</v>
      </c>
      <c r="AA32" s="115">
        <v>0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45680796</v>
      </c>
      <c r="AH32" s="49">
        <f t="shared" si="9"/>
        <v>1000</v>
      </c>
      <c r="AI32" s="50">
        <f t="shared" si="8"/>
        <v>189.82536066818528</v>
      </c>
      <c r="AJ32" s="98">
        <v>1</v>
      </c>
      <c r="AK32" s="98">
        <v>0</v>
      </c>
      <c r="AL32" s="98">
        <v>1</v>
      </c>
      <c r="AM32" s="98">
        <v>0</v>
      </c>
      <c r="AN32" s="98">
        <v>1</v>
      </c>
      <c r="AO32" s="98">
        <v>0</v>
      </c>
      <c r="AP32" s="115">
        <v>10651008</v>
      </c>
      <c r="AQ32" s="115">
        <f t="shared" si="2"/>
        <v>0</v>
      </c>
      <c r="AR32" s="53">
        <v>1.04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139</v>
      </c>
      <c r="P33" s="111">
        <v>125</v>
      </c>
      <c r="Q33" s="111">
        <v>78397450</v>
      </c>
      <c r="R33" s="46">
        <f t="shared" si="5"/>
        <v>4745</v>
      </c>
      <c r="S33" s="47">
        <f t="shared" si="6"/>
        <v>113.88</v>
      </c>
      <c r="T33" s="47">
        <f t="shared" si="7"/>
        <v>4.7450000000000001</v>
      </c>
      <c r="U33" s="112">
        <v>2.1</v>
      </c>
      <c r="V33" s="112">
        <f t="shared" si="1"/>
        <v>2.1</v>
      </c>
      <c r="W33" s="113" t="s">
        <v>124</v>
      </c>
      <c r="X33" s="115">
        <v>0</v>
      </c>
      <c r="Y33" s="115">
        <v>0</v>
      </c>
      <c r="Z33" s="115">
        <v>1157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45681652</v>
      </c>
      <c r="AH33" s="49">
        <f t="shared" si="9"/>
        <v>856</v>
      </c>
      <c r="AI33" s="50">
        <f t="shared" si="8"/>
        <v>180.40042149631191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0.6</v>
      </c>
      <c r="AP33" s="115">
        <v>10651688</v>
      </c>
      <c r="AQ33" s="115">
        <f t="shared" si="2"/>
        <v>680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113</v>
      </c>
      <c r="Q34" s="111">
        <v>78402193</v>
      </c>
      <c r="R34" s="46">
        <f t="shared" si="5"/>
        <v>4743</v>
      </c>
      <c r="S34" s="47">
        <f t="shared" si="6"/>
        <v>113.83199999999999</v>
      </c>
      <c r="T34" s="47">
        <f t="shared" si="7"/>
        <v>4.7430000000000003</v>
      </c>
      <c r="U34" s="112">
        <v>3.2</v>
      </c>
      <c r="V34" s="112">
        <f t="shared" si="1"/>
        <v>3.2</v>
      </c>
      <c r="W34" s="113" t="s">
        <v>124</v>
      </c>
      <c r="X34" s="115">
        <v>0</v>
      </c>
      <c r="Y34" s="115">
        <v>0</v>
      </c>
      <c r="Z34" s="115">
        <v>1159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45682544</v>
      </c>
      <c r="AH34" s="49">
        <f t="shared" si="9"/>
        <v>892</v>
      </c>
      <c r="AI34" s="50">
        <f t="shared" si="8"/>
        <v>188.06662449926205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0.6</v>
      </c>
      <c r="AP34" s="115">
        <v>10652710</v>
      </c>
      <c r="AQ34" s="115">
        <f t="shared" si="2"/>
        <v>1022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132394</v>
      </c>
      <c r="S35" s="65">
        <f>AVERAGE(S11:S34)</f>
        <v>132.39399999999998</v>
      </c>
      <c r="T35" s="65">
        <f>SUM(T11:T34)</f>
        <v>132.39400000000001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27636</v>
      </c>
      <c r="AH35" s="67">
        <f>SUM(AH11:AH34)</f>
        <v>27636</v>
      </c>
      <c r="AI35" s="68">
        <f>$AH$35/$T35</f>
        <v>208.74057736755441</v>
      </c>
      <c r="AJ35" s="98"/>
      <c r="AK35" s="98"/>
      <c r="AL35" s="98"/>
      <c r="AM35" s="98"/>
      <c r="AN35" s="98"/>
      <c r="AO35" s="69"/>
      <c r="AP35" s="70">
        <f>AP34-AP10</f>
        <v>6834</v>
      </c>
      <c r="AQ35" s="71">
        <f>SUM(AQ11:AQ34)</f>
        <v>6834</v>
      </c>
      <c r="AR35" s="72">
        <f>AVERAGE(AR11:AR34)</f>
        <v>1.075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199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200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64" t="s">
        <v>201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64" t="s">
        <v>208</v>
      </c>
      <c r="C52" s="165"/>
      <c r="D52" s="166"/>
      <c r="E52" s="165"/>
      <c r="F52" s="165"/>
      <c r="G52" s="165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141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 t="s">
        <v>142</v>
      </c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 t="s">
        <v>187</v>
      </c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 t="s">
        <v>202</v>
      </c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 t="s">
        <v>203</v>
      </c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6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3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47" priority="32" operator="containsText" text="N/A">
      <formula>NOT(ISERROR(SEARCH("N/A",X11)))</formula>
    </cfRule>
    <cfRule type="cellIs" dxfId="746" priority="45" operator="equal">
      <formula>0</formula>
    </cfRule>
  </conditionalFormatting>
  <conditionalFormatting sqref="AC11:AE34 X11:Y34 AA11:AA34">
    <cfRule type="cellIs" dxfId="745" priority="44" operator="greaterThanOrEqual">
      <formula>1185</formula>
    </cfRule>
  </conditionalFormatting>
  <conditionalFormatting sqref="AC11:AE34 X11:Y34 AA11:AA34">
    <cfRule type="cellIs" dxfId="744" priority="43" operator="between">
      <formula>0.1</formula>
      <formula>1184</formula>
    </cfRule>
  </conditionalFormatting>
  <conditionalFormatting sqref="X8">
    <cfRule type="cellIs" dxfId="743" priority="42" operator="equal">
      <formula>0</formula>
    </cfRule>
  </conditionalFormatting>
  <conditionalFormatting sqref="X8">
    <cfRule type="cellIs" dxfId="742" priority="41" operator="greaterThan">
      <formula>1179</formula>
    </cfRule>
  </conditionalFormatting>
  <conditionalFormatting sqref="X8">
    <cfRule type="cellIs" dxfId="741" priority="40" operator="greaterThan">
      <formula>99</formula>
    </cfRule>
  </conditionalFormatting>
  <conditionalFormatting sqref="X8">
    <cfRule type="cellIs" dxfId="740" priority="39" operator="greaterThan">
      <formula>0.99</formula>
    </cfRule>
  </conditionalFormatting>
  <conditionalFormatting sqref="AB8">
    <cfRule type="cellIs" dxfId="739" priority="38" operator="equal">
      <formula>0</formula>
    </cfRule>
  </conditionalFormatting>
  <conditionalFormatting sqref="AB8">
    <cfRule type="cellIs" dxfId="738" priority="37" operator="greaterThan">
      <formula>1179</formula>
    </cfRule>
  </conditionalFormatting>
  <conditionalFormatting sqref="AB8">
    <cfRule type="cellIs" dxfId="737" priority="36" operator="greaterThan">
      <formula>99</formula>
    </cfRule>
  </conditionalFormatting>
  <conditionalFormatting sqref="AB8">
    <cfRule type="cellIs" dxfId="736" priority="35" operator="greaterThan">
      <formula>0.99</formula>
    </cfRule>
  </conditionalFormatting>
  <conditionalFormatting sqref="AH11:AH31">
    <cfRule type="cellIs" dxfId="735" priority="33" operator="greaterThan">
      <formula>$AH$8</formula>
    </cfRule>
    <cfRule type="cellIs" dxfId="734" priority="34" operator="greaterThan">
      <formula>$AH$8</formula>
    </cfRule>
  </conditionalFormatting>
  <conditionalFormatting sqref="AB11:AB34">
    <cfRule type="containsText" dxfId="733" priority="28" operator="containsText" text="N/A">
      <formula>NOT(ISERROR(SEARCH("N/A",AB11)))</formula>
    </cfRule>
    <cfRule type="cellIs" dxfId="732" priority="31" operator="equal">
      <formula>0</formula>
    </cfRule>
  </conditionalFormatting>
  <conditionalFormatting sqref="AB11:AB34">
    <cfRule type="cellIs" dxfId="731" priority="30" operator="greaterThanOrEqual">
      <formula>1185</formula>
    </cfRule>
  </conditionalFormatting>
  <conditionalFormatting sqref="AB11:AB34">
    <cfRule type="cellIs" dxfId="730" priority="29" operator="between">
      <formula>0.1</formula>
      <formula>1184</formula>
    </cfRule>
  </conditionalFormatting>
  <conditionalFormatting sqref="AO11:AO34 AN11:AN35">
    <cfRule type="cellIs" dxfId="729" priority="27" operator="equal">
      <formula>0</formula>
    </cfRule>
  </conditionalFormatting>
  <conditionalFormatting sqref="AO11:AO34 AN11:AN35">
    <cfRule type="cellIs" dxfId="728" priority="26" operator="greaterThan">
      <formula>1179</formula>
    </cfRule>
  </conditionalFormatting>
  <conditionalFormatting sqref="AO11:AO34 AN11:AN35">
    <cfRule type="cellIs" dxfId="727" priority="25" operator="greaterThan">
      <formula>99</formula>
    </cfRule>
  </conditionalFormatting>
  <conditionalFormatting sqref="AO11:AO34 AN11:AN35">
    <cfRule type="cellIs" dxfId="726" priority="24" operator="greaterThan">
      <formula>0.99</formula>
    </cfRule>
  </conditionalFormatting>
  <conditionalFormatting sqref="AQ11:AQ34">
    <cfRule type="cellIs" dxfId="725" priority="23" operator="equal">
      <formula>0</formula>
    </cfRule>
  </conditionalFormatting>
  <conditionalFormatting sqref="AQ11:AQ34">
    <cfRule type="cellIs" dxfId="724" priority="22" operator="greaterThan">
      <formula>1179</formula>
    </cfRule>
  </conditionalFormatting>
  <conditionalFormatting sqref="AQ11:AQ34">
    <cfRule type="cellIs" dxfId="723" priority="21" operator="greaterThan">
      <formula>99</formula>
    </cfRule>
  </conditionalFormatting>
  <conditionalFormatting sqref="AQ11:AQ34">
    <cfRule type="cellIs" dxfId="722" priority="20" operator="greaterThan">
      <formula>0.99</formula>
    </cfRule>
  </conditionalFormatting>
  <conditionalFormatting sqref="Z11:Z34">
    <cfRule type="containsText" dxfId="721" priority="16" operator="containsText" text="N/A">
      <formula>NOT(ISERROR(SEARCH("N/A",Z11)))</formula>
    </cfRule>
    <cfRule type="cellIs" dxfId="720" priority="19" operator="equal">
      <formula>0</formula>
    </cfRule>
  </conditionalFormatting>
  <conditionalFormatting sqref="Z11:Z34">
    <cfRule type="cellIs" dxfId="719" priority="18" operator="greaterThanOrEqual">
      <formula>1185</formula>
    </cfRule>
  </conditionalFormatting>
  <conditionalFormatting sqref="Z11:Z34">
    <cfRule type="cellIs" dxfId="718" priority="17" operator="between">
      <formula>0.1</formula>
      <formula>1184</formula>
    </cfRule>
  </conditionalFormatting>
  <conditionalFormatting sqref="AJ11:AN35">
    <cfRule type="cellIs" dxfId="717" priority="15" operator="equal">
      <formula>0</formula>
    </cfRule>
  </conditionalFormatting>
  <conditionalFormatting sqref="AJ11:AN35">
    <cfRule type="cellIs" dxfId="716" priority="14" operator="greaterThan">
      <formula>1179</formula>
    </cfRule>
  </conditionalFormatting>
  <conditionalFormatting sqref="AJ11:AN35">
    <cfRule type="cellIs" dxfId="715" priority="13" operator="greaterThan">
      <formula>99</formula>
    </cfRule>
  </conditionalFormatting>
  <conditionalFormatting sqref="AJ11:AN35">
    <cfRule type="cellIs" dxfId="714" priority="12" operator="greaterThan">
      <formula>0.99</formula>
    </cfRule>
  </conditionalFormatting>
  <conditionalFormatting sqref="AP11:AP34">
    <cfRule type="cellIs" dxfId="713" priority="11" operator="equal">
      <formula>0</formula>
    </cfRule>
  </conditionalFormatting>
  <conditionalFormatting sqref="AP11:AP34">
    <cfRule type="cellIs" dxfId="712" priority="10" operator="greaterThan">
      <formula>1179</formula>
    </cfRule>
  </conditionalFormatting>
  <conditionalFormatting sqref="AP11:AP34">
    <cfRule type="cellIs" dxfId="711" priority="9" operator="greaterThan">
      <formula>99</formula>
    </cfRule>
  </conditionalFormatting>
  <conditionalFormatting sqref="AP11:AP34">
    <cfRule type="cellIs" dxfId="710" priority="8" operator="greaterThan">
      <formula>0.99</formula>
    </cfRule>
  </conditionalFormatting>
  <conditionalFormatting sqref="AH32:AH34">
    <cfRule type="cellIs" dxfId="709" priority="6" operator="greaterThan">
      <formula>$AH$8</formula>
    </cfRule>
    <cfRule type="cellIs" dxfId="708" priority="7" operator="greaterThan">
      <formula>$AH$8</formula>
    </cfRule>
  </conditionalFormatting>
  <conditionalFormatting sqref="AI11:AI34">
    <cfRule type="cellIs" dxfId="707" priority="5" operator="greaterThan">
      <formula>$AI$8</formula>
    </cfRule>
  </conditionalFormatting>
  <conditionalFormatting sqref="AL11:AL34">
    <cfRule type="cellIs" dxfId="706" priority="4" operator="equal">
      <formula>0</formula>
    </cfRule>
  </conditionalFormatting>
  <conditionalFormatting sqref="AL11:AL34">
    <cfRule type="cellIs" dxfId="705" priority="3" operator="greaterThan">
      <formula>1179</formula>
    </cfRule>
  </conditionalFormatting>
  <conditionalFormatting sqref="AL11:AL34">
    <cfRule type="cellIs" dxfId="704" priority="2" operator="greaterThan">
      <formula>99</formula>
    </cfRule>
  </conditionalFormatting>
  <conditionalFormatting sqref="AL11:AL34">
    <cfRule type="cellIs" dxfId="70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C10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128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42476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27808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15'!Q34</f>
        <v>78402193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15'!AG34</f>
        <v>45682544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15'!AP34</f>
        <v>10652710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137</v>
      </c>
      <c r="P11" s="111">
        <v>107</v>
      </c>
      <c r="Q11" s="111">
        <v>78406809</v>
      </c>
      <c r="R11" s="46">
        <f>IF(ISBLANK(Q11),"-",Q11-Q10)</f>
        <v>4616</v>
      </c>
      <c r="S11" s="47">
        <f>R11*24/1000</f>
        <v>110.78400000000001</v>
      </c>
      <c r="T11" s="47">
        <f>R11/1000</f>
        <v>4.6159999999999997</v>
      </c>
      <c r="U11" s="112">
        <v>4.3</v>
      </c>
      <c r="V11" s="112">
        <f t="shared" ref="V11:V34" si="1">U11</f>
        <v>4.3</v>
      </c>
      <c r="W11" s="113" t="s">
        <v>124</v>
      </c>
      <c r="X11" s="115">
        <v>0</v>
      </c>
      <c r="Y11" s="115">
        <v>0</v>
      </c>
      <c r="Z11" s="115">
        <v>1097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45683412</v>
      </c>
      <c r="AH11" s="49">
        <f>IF(ISBLANK(AG11),"-",AG11-AG10)</f>
        <v>868</v>
      </c>
      <c r="AI11" s="50">
        <f>AH11/T11</f>
        <v>188.04159445407279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0.7</v>
      </c>
      <c r="AP11" s="115">
        <v>10653637</v>
      </c>
      <c r="AQ11" s="115">
        <f t="shared" ref="AQ11:AQ34" si="2">AP11-AP10</f>
        <v>927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138</v>
      </c>
      <c r="P12" s="111">
        <v>102</v>
      </c>
      <c r="Q12" s="111">
        <v>78411250</v>
      </c>
      <c r="R12" s="46">
        <f t="shared" ref="R12:R34" si="5">IF(ISBLANK(Q12),"-",Q12-Q11)</f>
        <v>4441</v>
      </c>
      <c r="S12" s="47">
        <f t="shared" ref="S12:S34" si="6">R12*24/1000</f>
        <v>106.584</v>
      </c>
      <c r="T12" s="47">
        <f t="shared" ref="T12:T34" si="7">R12/1000</f>
        <v>4.4409999999999998</v>
      </c>
      <c r="U12" s="112">
        <v>5.5</v>
      </c>
      <c r="V12" s="112">
        <f t="shared" si="1"/>
        <v>5.5</v>
      </c>
      <c r="W12" s="113" t="s">
        <v>124</v>
      </c>
      <c r="X12" s="115">
        <v>0</v>
      </c>
      <c r="Y12" s="115">
        <v>0</v>
      </c>
      <c r="Z12" s="115">
        <v>1078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45684220</v>
      </c>
      <c r="AH12" s="49">
        <f>IF(ISBLANK(AG12),"-",AG12-AG11)</f>
        <v>808</v>
      </c>
      <c r="AI12" s="50">
        <f t="shared" ref="AI12:AI34" si="8">AH12/T12</f>
        <v>181.94100427831569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0.7</v>
      </c>
      <c r="AP12" s="115">
        <v>10654837</v>
      </c>
      <c r="AQ12" s="115">
        <f t="shared" si="2"/>
        <v>1200</v>
      </c>
      <c r="AR12" s="118">
        <v>1.07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100</v>
      </c>
      <c r="Q13" s="111">
        <v>78415551</v>
      </c>
      <c r="R13" s="46">
        <f t="shared" si="5"/>
        <v>4301</v>
      </c>
      <c r="S13" s="47">
        <f t="shared" si="6"/>
        <v>103.224</v>
      </c>
      <c r="T13" s="47">
        <f t="shared" si="7"/>
        <v>4.3010000000000002</v>
      </c>
      <c r="U13" s="112">
        <v>6.8</v>
      </c>
      <c r="V13" s="112">
        <f t="shared" si="1"/>
        <v>6.8</v>
      </c>
      <c r="W13" s="113" t="s">
        <v>124</v>
      </c>
      <c r="X13" s="115">
        <v>0</v>
      </c>
      <c r="Y13" s="115">
        <v>0</v>
      </c>
      <c r="Z13" s="115">
        <v>1017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45684992</v>
      </c>
      <c r="AH13" s="49">
        <f>IF(ISBLANK(AG13),"-",AG13-AG12)</f>
        <v>772</v>
      </c>
      <c r="AI13" s="50">
        <f t="shared" si="8"/>
        <v>179.49314112996976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0.7</v>
      </c>
      <c r="AP13" s="115">
        <v>10656073</v>
      </c>
      <c r="AQ13" s="115">
        <f t="shared" si="2"/>
        <v>1236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8</v>
      </c>
      <c r="E14" s="41">
        <f t="shared" si="0"/>
        <v>5.6338028169014089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117</v>
      </c>
      <c r="P14" s="111">
        <v>96</v>
      </c>
      <c r="Q14" s="111">
        <v>78419759</v>
      </c>
      <c r="R14" s="46">
        <f t="shared" si="5"/>
        <v>4208</v>
      </c>
      <c r="S14" s="47">
        <f t="shared" si="6"/>
        <v>100.992</v>
      </c>
      <c r="T14" s="47">
        <f t="shared" si="7"/>
        <v>4.2080000000000002</v>
      </c>
      <c r="U14" s="112">
        <v>7.8</v>
      </c>
      <c r="V14" s="112">
        <f t="shared" si="1"/>
        <v>7.8</v>
      </c>
      <c r="W14" s="113" t="s">
        <v>124</v>
      </c>
      <c r="X14" s="115">
        <v>0</v>
      </c>
      <c r="Y14" s="115">
        <v>0</v>
      </c>
      <c r="Z14" s="115">
        <v>1017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45685744</v>
      </c>
      <c r="AH14" s="49">
        <f t="shared" ref="AH14:AH34" si="9">IF(ISBLANK(AG14),"-",AG14-AG13)</f>
        <v>752</v>
      </c>
      <c r="AI14" s="50">
        <f t="shared" si="8"/>
        <v>178.70722433460077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0.7</v>
      </c>
      <c r="AP14" s="115">
        <v>10656894</v>
      </c>
      <c r="AQ14" s="115">
        <f t="shared" si="2"/>
        <v>821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9</v>
      </c>
      <c r="E15" s="41">
        <f t="shared" si="0"/>
        <v>6.3380281690140849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136</v>
      </c>
      <c r="P15" s="111">
        <v>106</v>
      </c>
      <c r="Q15" s="111">
        <v>78424151</v>
      </c>
      <c r="R15" s="46">
        <f t="shared" si="5"/>
        <v>4392</v>
      </c>
      <c r="S15" s="47">
        <f t="shared" si="6"/>
        <v>105.408</v>
      </c>
      <c r="T15" s="47">
        <f t="shared" si="7"/>
        <v>4.3920000000000003</v>
      </c>
      <c r="U15" s="112">
        <v>8.8000000000000007</v>
      </c>
      <c r="V15" s="112">
        <f t="shared" si="1"/>
        <v>8.8000000000000007</v>
      </c>
      <c r="W15" s="113" t="s">
        <v>124</v>
      </c>
      <c r="X15" s="115">
        <v>0</v>
      </c>
      <c r="Y15" s="115">
        <v>0</v>
      </c>
      <c r="Z15" s="115">
        <v>1027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45686508</v>
      </c>
      <c r="AH15" s="49">
        <f t="shared" si="9"/>
        <v>764</v>
      </c>
      <c r="AI15" s="50">
        <f t="shared" si="8"/>
        <v>173.95264116575589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0.7</v>
      </c>
      <c r="AP15" s="115">
        <v>10657779</v>
      </c>
      <c r="AQ15" s="115">
        <f t="shared" si="2"/>
        <v>885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126</v>
      </c>
      <c r="Q16" s="111">
        <v>78429386</v>
      </c>
      <c r="R16" s="46">
        <f t="shared" si="5"/>
        <v>5235</v>
      </c>
      <c r="S16" s="47">
        <f t="shared" si="6"/>
        <v>125.64</v>
      </c>
      <c r="T16" s="47">
        <f t="shared" si="7"/>
        <v>5.2350000000000003</v>
      </c>
      <c r="U16" s="112">
        <v>8.8000000000000007</v>
      </c>
      <c r="V16" s="112">
        <f t="shared" si="1"/>
        <v>8.8000000000000007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45687456</v>
      </c>
      <c r="AH16" s="49">
        <f t="shared" si="9"/>
        <v>948</v>
      </c>
      <c r="AI16" s="50">
        <f t="shared" si="8"/>
        <v>181.08882521489971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10657779</v>
      </c>
      <c r="AQ16" s="115"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137</v>
      </c>
      <c r="P17" s="111">
        <v>144</v>
      </c>
      <c r="Q17" s="111">
        <v>78434968</v>
      </c>
      <c r="R17" s="46">
        <f t="shared" si="5"/>
        <v>5582</v>
      </c>
      <c r="S17" s="47">
        <f t="shared" si="6"/>
        <v>133.96799999999999</v>
      </c>
      <c r="T17" s="47">
        <f t="shared" si="7"/>
        <v>5.5819999999999999</v>
      </c>
      <c r="U17" s="112">
        <v>8.4</v>
      </c>
      <c r="V17" s="112">
        <f t="shared" si="1"/>
        <v>8.4</v>
      </c>
      <c r="W17" s="113" t="s">
        <v>130</v>
      </c>
      <c r="X17" s="115">
        <v>0</v>
      </c>
      <c r="Y17" s="115">
        <v>1016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45688668</v>
      </c>
      <c r="AH17" s="49">
        <f t="shared" si="9"/>
        <v>1212</v>
      </c>
      <c r="AI17" s="50">
        <f t="shared" si="8"/>
        <v>217.12647796488713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10657779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141</v>
      </c>
      <c r="P18" s="111">
        <v>154</v>
      </c>
      <c r="Q18" s="111">
        <v>78441304</v>
      </c>
      <c r="R18" s="46">
        <f t="shared" si="5"/>
        <v>6336</v>
      </c>
      <c r="S18" s="47">
        <f t="shared" si="6"/>
        <v>152.06399999999999</v>
      </c>
      <c r="T18" s="47">
        <f t="shared" si="7"/>
        <v>6.3360000000000003</v>
      </c>
      <c r="U18" s="112">
        <v>8</v>
      </c>
      <c r="V18" s="112">
        <f t="shared" si="1"/>
        <v>8</v>
      </c>
      <c r="W18" s="113" t="s">
        <v>130</v>
      </c>
      <c r="X18" s="115">
        <v>0</v>
      </c>
      <c r="Y18" s="115">
        <v>1017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45690060</v>
      </c>
      <c r="AH18" s="49">
        <f t="shared" si="9"/>
        <v>1392</v>
      </c>
      <c r="AI18" s="50">
        <f t="shared" si="8"/>
        <v>219.69696969696969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10657779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152</v>
      </c>
      <c r="Q19" s="111">
        <v>78447496</v>
      </c>
      <c r="R19" s="46">
        <f t="shared" si="5"/>
        <v>6192</v>
      </c>
      <c r="S19" s="47">
        <f t="shared" si="6"/>
        <v>148.608</v>
      </c>
      <c r="T19" s="47">
        <f t="shared" si="7"/>
        <v>6.1920000000000002</v>
      </c>
      <c r="U19" s="112">
        <v>7.5</v>
      </c>
      <c r="V19" s="112">
        <f t="shared" si="1"/>
        <v>7.5</v>
      </c>
      <c r="W19" s="113" t="s">
        <v>130</v>
      </c>
      <c r="X19" s="115">
        <v>0</v>
      </c>
      <c r="Y19" s="115">
        <v>1016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45691428</v>
      </c>
      <c r="AH19" s="49">
        <f t="shared" si="9"/>
        <v>1368</v>
      </c>
      <c r="AI19" s="50">
        <f t="shared" si="8"/>
        <v>220.93023255813952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10657779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150</v>
      </c>
      <c r="Q20" s="111">
        <v>78453836</v>
      </c>
      <c r="R20" s="46">
        <f t="shared" si="5"/>
        <v>6340</v>
      </c>
      <c r="S20" s="47">
        <f t="shared" si="6"/>
        <v>152.16</v>
      </c>
      <c r="T20" s="47">
        <f t="shared" si="7"/>
        <v>6.34</v>
      </c>
      <c r="U20" s="112">
        <v>6.9</v>
      </c>
      <c r="V20" s="112">
        <f t="shared" si="1"/>
        <v>6.9</v>
      </c>
      <c r="W20" s="113" t="s">
        <v>130</v>
      </c>
      <c r="X20" s="115">
        <v>0</v>
      </c>
      <c r="Y20" s="115">
        <v>1016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45692808</v>
      </c>
      <c r="AH20" s="49">
        <f t="shared" si="9"/>
        <v>1380</v>
      </c>
      <c r="AI20" s="50">
        <f t="shared" si="8"/>
        <v>217.66561514195584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10657779</v>
      </c>
      <c r="AQ20" s="115">
        <f t="shared" si="2"/>
        <v>0</v>
      </c>
      <c r="AR20" s="53">
        <v>1.22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4</v>
      </c>
      <c r="E21" s="41">
        <f t="shared" si="0"/>
        <v>2.8169014084507045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146</v>
      </c>
      <c r="Q21" s="111">
        <v>78460018</v>
      </c>
      <c r="R21" s="46">
        <f t="shared" si="5"/>
        <v>6182</v>
      </c>
      <c r="S21" s="47">
        <f t="shared" si="6"/>
        <v>148.36799999999999</v>
      </c>
      <c r="T21" s="47">
        <f t="shared" si="7"/>
        <v>6.1820000000000004</v>
      </c>
      <c r="U21" s="112">
        <v>6.4</v>
      </c>
      <c r="V21" s="112">
        <f t="shared" si="1"/>
        <v>6.4</v>
      </c>
      <c r="W21" s="113" t="s">
        <v>130</v>
      </c>
      <c r="X21" s="115">
        <v>0</v>
      </c>
      <c r="Y21" s="115">
        <v>1017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45694164</v>
      </c>
      <c r="AH21" s="49">
        <f t="shared" si="9"/>
        <v>1356</v>
      </c>
      <c r="AI21" s="50">
        <f t="shared" si="8"/>
        <v>219.34648980912326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10657779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147</v>
      </c>
      <c r="Q22" s="111">
        <v>78466144</v>
      </c>
      <c r="R22" s="46">
        <f t="shared" si="5"/>
        <v>6126</v>
      </c>
      <c r="S22" s="47">
        <f t="shared" si="6"/>
        <v>147.024</v>
      </c>
      <c r="T22" s="47">
        <f t="shared" si="7"/>
        <v>6.1260000000000003</v>
      </c>
      <c r="U22" s="112">
        <v>6</v>
      </c>
      <c r="V22" s="112">
        <f t="shared" si="1"/>
        <v>6</v>
      </c>
      <c r="W22" s="113" t="s">
        <v>130</v>
      </c>
      <c r="X22" s="115">
        <v>0</v>
      </c>
      <c r="Y22" s="115">
        <v>1016</v>
      </c>
      <c r="Z22" s="115">
        <v>1186</v>
      </c>
      <c r="AA22" s="115">
        <v>1185</v>
      </c>
      <c r="AB22" s="115">
        <v>1186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45695524</v>
      </c>
      <c r="AH22" s="49">
        <f t="shared" si="9"/>
        <v>1360</v>
      </c>
      <c r="AI22" s="50">
        <f t="shared" si="8"/>
        <v>222.00457068233757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10657779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153</v>
      </c>
      <c r="Q23" s="111">
        <v>78472286</v>
      </c>
      <c r="R23" s="46">
        <f t="shared" si="5"/>
        <v>6142</v>
      </c>
      <c r="S23" s="47">
        <f t="shared" si="6"/>
        <v>147.40799999999999</v>
      </c>
      <c r="T23" s="47">
        <f t="shared" si="7"/>
        <v>6.1420000000000003</v>
      </c>
      <c r="U23" s="112">
        <v>5.5</v>
      </c>
      <c r="V23" s="112">
        <f t="shared" si="1"/>
        <v>5.5</v>
      </c>
      <c r="W23" s="113" t="s">
        <v>130</v>
      </c>
      <c r="X23" s="115">
        <v>0</v>
      </c>
      <c r="Y23" s="115">
        <v>1016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45696892</v>
      </c>
      <c r="AH23" s="49">
        <f t="shared" si="9"/>
        <v>1368</v>
      </c>
      <c r="AI23" s="50">
        <f t="shared" si="8"/>
        <v>222.72875284923475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10657779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138</v>
      </c>
      <c r="P24" s="111">
        <v>142</v>
      </c>
      <c r="Q24" s="111">
        <v>78478348</v>
      </c>
      <c r="R24" s="46">
        <f t="shared" si="5"/>
        <v>6062</v>
      </c>
      <c r="S24" s="47">
        <f t="shared" si="6"/>
        <v>145.488</v>
      </c>
      <c r="T24" s="47">
        <f t="shared" si="7"/>
        <v>6.0620000000000003</v>
      </c>
      <c r="U24" s="112">
        <v>5.0999999999999996</v>
      </c>
      <c r="V24" s="112">
        <f t="shared" si="1"/>
        <v>5.0999999999999996</v>
      </c>
      <c r="W24" s="113" t="s">
        <v>130</v>
      </c>
      <c r="X24" s="115">
        <v>0</v>
      </c>
      <c r="Y24" s="115">
        <v>1015</v>
      </c>
      <c r="Z24" s="115">
        <v>1186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45698236</v>
      </c>
      <c r="AH24" s="49">
        <f>IF(ISBLANK(AG24),"-",AG24-AG23)</f>
        <v>1344</v>
      </c>
      <c r="AI24" s="50">
        <f t="shared" si="8"/>
        <v>221.70900692840647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10657779</v>
      </c>
      <c r="AQ24" s="115">
        <f t="shared" si="2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141</v>
      </c>
      <c r="P25" s="111">
        <v>141</v>
      </c>
      <c r="Q25" s="111">
        <v>78484470</v>
      </c>
      <c r="R25" s="46">
        <f t="shared" si="5"/>
        <v>6122</v>
      </c>
      <c r="S25" s="47">
        <f t="shared" si="6"/>
        <v>146.928</v>
      </c>
      <c r="T25" s="47">
        <f t="shared" si="7"/>
        <v>6.1219999999999999</v>
      </c>
      <c r="U25" s="112">
        <v>4.7</v>
      </c>
      <c r="V25" s="112">
        <f t="shared" si="1"/>
        <v>4.7</v>
      </c>
      <c r="W25" s="113" t="s">
        <v>130</v>
      </c>
      <c r="X25" s="115">
        <v>0</v>
      </c>
      <c r="Y25" s="115">
        <v>1005</v>
      </c>
      <c r="Z25" s="115">
        <v>1186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45699544</v>
      </c>
      <c r="AH25" s="49">
        <f t="shared" si="9"/>
        <v>1308</v>
      </c>
      <c r="AI25" s="50">
        <f t="shared" si="8"/>
        <v>213.65566808232603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10657779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136</v>
      </c>
      <c r="P26" s="111">
        <v>144</v>
      </c>
      <c r="Q26" s="111">
        <v>78490477</v>
      </c>
      <c r="R26" s="46">
        <f t="shared" si="5"/>
        <v>6007</v>
      </c>
      <c r="S26" s="47">
        <f t="shared" si="6"/>
        <v>144.16800000000001</v>
      </c>
      <c r="T26" s="47">
        <f t="shared" si="7"/>
        <v>6.0069999999999997</v>
      </c>
      <c r="U26" s="112">
        <v>4.5</v>
      </c>
      <c r="V26" s="112">
        <f t="shared" si="1"/>
        <v>4.5</v>
      </c>
      <c r="W26" s="113" t="s">
        <v>130</v>
      </c>
      <c r="X26" s="115">
        <v>0</v>
      </c>
      <c r="Y26" s="115">
        <v>996</v>
      </c>
      <c r="Z26" s="115">
        <v>1186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45700932</v>
      </c>
      <c r="AH26" s="49">
        <f t="shared" si="9"/>
        <v>1388</v>
      </c>
      <c r="AI26" s="50">
        <f t="shared" si="8"/>
        <v>231.06375894789414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10657779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142</v>
      </c>
      <c r="Q27" s="111">
        <v>78496465</v>
      </c>
      <c r="R27" s="46">
        <f t="shared" si="5"/>
        <v>5988</v>
      </c>
      <c r="S27" s="47">
        <f t="shared" si="6"/>
        <v>143.71199999999999</v>
      </c>
      <c r="T27" s="47">
        <f t="shared" si="7"/>
        <v>5.9880000000000004</v>
      </c>
      <c r="U27" s="112">
        <v>4</v>
      </c>
      <c r="V27" s="112">
        <f t="shared" si="1"/>
        <v>4</v>
      </c>
      <c r="W27" s="113" t="s">
        <v>130</v>
      </c>
      <c r="X27" s="115">
        <v>0</v>
      </c>
      <c r="Y27" s="115">
        <v>1015</v>
      </c>
      <c r="Z27" s="115">
        <v>1186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45702276</v>
      </c>
      <c r="AH27" s="49">
        <f t="shared" si="9"/>
        <v>1344</v>
      </c>
      <c r="AI27" s="50">
        <f t="shared" si="8"/>
        <v>224.44889779559117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10657779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138</v>
      </c>
      <c r="Q28" s="111">
        <v>78502427</v>
      </c>
      <c r="R28" s="46">
        <f t="shared" si="5"/>
        <v>5962</v>
      </c>
      <c r="S28" s="47">
        <f t="shared" si="6"/>
        <v>143.08799999999999</v>
      </c>
      <c r="T28" s="47">
        <f t="shared" si="7"/>
        <v>5.9619999999999997</v>
      </c>
      <c r="U28" s="112">
        <v>3.6</v>
      </c>
      <c r="V28" s="112">
        <f t="shared" si="1"/>
        <v>3.6</v>
      </c>
      <c r="W28" s="113" t="s">
        <v>130</v>
      </c>
      <c r="X28" s="115">
        <v>0</v>
      </c>
      <c r="Y28" s="115">
        <v>996</v>
      </c>
      <c r="Z28" s="115">
        <v>1186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45703612</v>
      </c>
      <c r="AH28" s="49">
        <f t="shared" si="9"/>
        <v>1336</v>
      </c>
      <c r="AI28" s="50">
        <f t="shared" si="8"/>
        <v>224.08587722240858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10657779</v>
      </c>
      <c r="AQ28" s="115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141</v>
      </c>
      <c r="P29" s="111">
        <v>135</v>
      </c>
      <c r="Q29" s="111">
        <v>78508386</v>
      </c>
      <c r="R29" s="46">
        <f t="shared" si="5"/>
        <v>5959</v>
      </c>
      <c r="S29" s="47">
        <f t="shared" si="6"/>
        <v>143.01599999999999</v>
      </c>
      <c r="T29" s="47">
        <f t="shared" si="7"/>
        <v>5.9589999999999996</v>
      </c>
      <c r="U29" s="112">
        <v>3.5</v>
      </c>
      <c r="V29" s="112">
        <f t="shared" si="1"/>
        <v>3.5</v>
      </c>
      <c r="W29" s="113" t="s">
        <v>130</v>
      </c>
      <c r="X29" s="115">
        <v>0</v>
      </c>
      <c r="Y29" s="115">
        <v>996</v>
      </c>
      <c r="Z29" s="115">
        <v>1186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45704940</v>
      </c>
      <c r="AH29" s="49">
        <f t="shared" si="9"/>
        <v>1328</v>
      </c>
      <c r="AI29" s="50">
        <f t="shared" si="8"/>
        <v>222.85618392347712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10657779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140</v>
      </c>
      <c r="P30" s="111">
        <v>138</v>
      </c>
      <c r="Q30" s="111">
        <v>78514337</v>
      </c>
      <c r="R30" s="46">
        <f t="shared" si="5"/>
        <v>5951</v>
      </c>
      <c r="S30" s="47">
        <f t="shared" si="6"/>
        <v>142.82400000000001</v>
      </c>
      <c r="T30" s="47">
        <f t="shared" si="7"/>
        <v>5.9509999999999996</v>
      </c>
      <c r="U30" s="112">
        <v>3.3</v>
      </c>
      <c r="V30" s="112">
        <f t="shared" si="1"/>
        <v>3.3</v>
      </c>
      <c r="W30" s="113" t="s">
        <v>130</v>
      </c>
      <c r="X30" s="115">
        <v>0</v>
      </c>
      <c r="Y30" s="115">
        <v>996</v>
      </c>
      <c r="Z30" s="115">
        <v>1186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45706276</v>
      </c>
      <c r="AH30" s="49">
        <f t="shared" si="9"/>
        <v>1336</v>
      </c>
      <c r="AI30" s="50">
        <f t="shared" si="8"/>
        <v>224.50008401949253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10657779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132</v>
      </c>
      <c r="Q31" s="111">
        <v>78519995</v>
      </c>
      <c r="R31" s="46">
        <f t="shared" si="5"/>
        <v>5658</v>
      </c>
      <c r="S31" s="47">
        <f t="shared" si="6"/>
        <v>135.792</v>
      </c>
      <c r="T31" s="47">
        <f t="shared" si="7"/>
        <v>5.6580000000000004</v>
      </c>
      <c r="U31" s="112">
        <v>2.6</v>
      </c>
      <c r="V31" s="112">
        <f t="shared" si="1"/>
        <v>2.6</v>
      </c>
      <c r="W31" s="113" t="s">
        <v>134</v>
      </c>
      <c r="X31" s="115">
        <v>0</v>
      </c>
      <c r="Y31" s="115">
        <v>1098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45707392</v>
      </c>
      <c r="AH31" s="49">
        <f t="shared" si="9"/>
        <v>1116</v>
      </c>
      <c r="AI31" s="50">
        <f t="shared" si="8"/>
        <v>197.24284199363731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10657779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6</v>
      </c>
      <c r="E32" s="41">
        <f t="shared" si="0"/>
        <v>4.2253521126760569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113</v>
      </c>
      <c r="P32" s="111">
        <v>131</v>
      </c>
      <c r="Q32" s="111">
        <v>78525693</v>
      </c>
      <c r="R32" s="46">
        <f t="shared" si="5"/>
        <v>5698</v>
      </c>
      <c r="S32" s="47">
        <f t="shared" si="6"/>
        <v>136.75200000000001</v>
      </c>
      <c r="T32" s="47">
        <f t="shared" si="7"/>
        <v>5.6980000000000004</v>
      </c>
      <c r="U32" s="112">
        <v>1.8</v>
      </c>
      <c r="V32" s="112">
        <f t="shared" si="1"/>
        <v>1.8</v>
      </c>
      <c r="W32" s="113" t="s">
        <v>134</v>
      </c>
      <c r="X32" s="115">
        <v>0</v>
      </c>
      <c r="Y32" s="115">
        <v>1078</v>
      </c>
      <c r="Z32" s="115">
        <v>0</v>
      </c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45708508</v>
      </c>
      <c r="AH32" s="49">
        <f t="shared" si="9"/>
        <v>1116</v>
      </c>
      <c r="AI32" s="50">
        <f t="shared" si="8"/>
        <v>195.85819585819584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10657779</v>
      </c>
      <c r="AQ32" s="115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117</v>
      </c>
      <c r="Q33" s="111">
        <v>78530530</v>
      </c>
      <c r="R33" s="46">
        <f t="shared" si="5"/>
        <v>4837</v>
      </c>
      <c r="S33" s="47">
        <f t="shared" si="6"/>
        <v>116.08799999999999</v>
      </c>
      <c r="T33" s="47">
        <f t="shared" si="7"/>
        <v>4.8369999999999997</v>
      </c>
      <c r="U33" s="112">
        <v>2.2000000000000002</v>
      </c>
      <c r="V33" s="112">
        <f t="shared" si="1"/>
        <v>2.2000000000000002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1168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45709452</v>
      </c>
      <c r="AH33" s="49">
        <f t="shared" si="9"/>
        <v>944</v>
      </c>
      <c r="AI33" s="50">
        <f t="shared" si="8"/>
        <v>195.16229067603888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0.62</v>
      </c>
      <c r="AP33" s="115">
        <v>10658339</v>
      </c>
      <c r="AQ33" s="115">
        <f t="shared" si="2"/>
        <v>560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112</v>
      </c>
      <c r="Q34" s="111">
        <v>78535247</v>
      </c>
      <c r="R34" s="46">
        <f t="shared" si="5"/>
        <v>4717</v>
      </c>
      <c r="S34" s="47">
        <f t="shared" si="6"/>
        <v>113.208</v>
      </c>
      <c r="T34" s="47">
        <f t="shared" si="7"/>
        <v>4.7169999999999996</v>
      </c>
      <c r="U34" s="112">
        <v>3</v>
      </c>
      <c r="V34" s="112">
        <f t="shared" si="1"/>
        <v>3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1148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45710352</v>
      </c>
      <c r="AH34" s="49">
        <f t="shared" si="9"/>
        <v>900</v>
      </c>
      <c r="AI34" s="50">
        <f t="shared" si="8"/>
        <v>190.79923680305279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0.62</v>
      </c>
      <c r="AP34" s="115">
        <v>10659123</v>
      </c>
      <c r="AQ34" s="115">
        <f t="shared" si="2"/>
        <v>784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133054</v>
      </c>
      <c r="S35" s="65">
        <f>AVERAGE(S11:S34)</f>
        <v>133.05400000000003</v>
      </c>
      <c r="T35" s="65">
        <f>SUM(T11:T34)</f>
        <v>133.054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27808</v>
      </c>
      <c r="AH35" s="67">
        <f>SUM(AH11:AH34)</f>
        <v>27808</v>
      </c>
      <c r="AI35" s="68">
        <f>$AH$35/$T35</f>
        <v>208.99785049679076</v>
      </c>
      <c r="AJ35" s="98"/>
      <c r="AK35" s="98"/>
      <c r="AL35" s="98"/>
      <c r="AM35" s="98"/>
      <c r="AN35" s="98"/>
      <c r="AO35" s="69"/>
      <c r="AP35" s="70">
        <f>AP34-AP10</f>
        <v>6413</v>
      </c>
      <c r="AQ35" s="71">
        <f>SUM(AQ11:AQ34)</f>
        <v>6413</v>
      </c>
      <c r="AR35" s="72">
        <f>AVERAGE(AR11:AR34)</f>
        <v>1.1233333333333333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204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205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4" t="s">
        <v>140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38" t="s">
        <v>173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65"/>
      <c r="D52" s="166"/>
      <c r="E52" s="165"/>
      <c r="F52" s="165"/>
      <c r="G52" s="165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191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6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02" priority="32" operator="containsText" text="N/A">
      <formula>NOT(ISERROR(SEARCH("N/A",X11)))</formula>
    </cfRule>
    <cfRule type="cellIs" dxfId="701" priority="45" operator="equal">
      <formula>0</formula>
    </cfRule>
  </conditionalFormatting>
  <conditionalFormatting sqref="AC11:AE34 X11:Y34 AA11:AA34">
    <cfRule type="cellIs" dxfId="700" priority="44" operator="greaterThanOrEqual">
      <formula>1185</formula>
    </cfRule>
  </conditionalFormatting>
  <conditionalFormatting sqref="AC11:AE34 X11:Y34 AA11:AA34">
    <cfRule type="cellIs" dxfId="699" priority="43" operator="between">
      <formula>0.1</formula>
      <formula>1184</formula>
    </cfRule>
  </conditionalFormatting>
  <conditionalFormatting sqref="X8">
    <cfRule type="cellIs" dxfId="698" priority="42" operator="equal">
      <formula>0</formula>
    </cfRule>
  </conditionalFormatting>
  <conditionalFormatting sqref="X8">
    <cfRule type="cellIs" dxfId="697" priority="41" operator="greaterThan">
      <formula>1179</formula>
    </cfRule>
  </conditionalFormatting>
  <conditionalFormatting sqref="X8">
    <cfRule type="cellIs" dxfId="696" priority="40" operator="greaterThan">
      <formula>99</formula>
    </cfRule>
  </conditionalFormatting>
  <conditionalFormatting sqref="X8">
    <cfRule type="cellIs" dxfId="695" priority="39" operator="greaterThan">
      <formula>0.99</formula>
    </cfRule>
  </conditionalFormatting>
  <conditionalFormatting sqref="AB8">
    <cfRule type="cellIs" dxfId="694" priority="38" operator="equal">
      <formula>0</formula>
    </cfRule>
  </conditionalFormatting>
  <conditionalFormatting sqref="AB8">
    <cfRule type="cellIs" dxfId="693" priority="37" operator="greaterThan">
      <formula>1179</formula>
    </cfRule>
  </conditionalFormatting>
  <conditionalFormatting sqref="AB8">
    <cfRule type="cellIs" dxfId="692" priority="36" operator="greaterThan">
      <formula>99</formula>
    </cfRule>
  </conditionalFormatting>
  <conditionalFormatting sqref="AB8">
    <cfRule type="cellIs" dxfId="691" priority="35" operator="greaterThan">
      <formula>0.99</formula>
    </cfRule>
  </conditionalFormatting>
  <conditionalFormatting sqref="AH11:AH31">
    <cfRule type="cellIs" dxfId="690" priority="33" operator="greaterThan">
      <formula>$AH$8</formula>
    </cfRule>
    <cfRule type="cellIs" dxfId="689" priority="34" operator="greaterThan">
      <formula>$AH$8</formula>
    </cfRule>
  </conditionalFormatting>
  <conditionalFormatting sqref="AB11:AB34">
    <cfRule type="containsText" dxfId="688" priority="28" operator="containsText" text="N/A">
      <formula>NOT(ISERROR(SEARCH("N/A",AB11)))</formula>
    </cfRule>
    <cfRule type="cellIs" dxfId="687" priority="31" operator="equal">
      <formula>0</formula>
    </cfRule>
  </conditionalFormatting>
  <conditionalFormatting sqref="AB11:AB34">
    <cfRule type="cellIs" dxfId="686" priority="30" operator="greaterThanOrEqual">
      <formula>1185</formula>
    </cfRule>
  </conditionalFormatting>
  <conditionalFormatting sqref="AB11:AB34">
    <cfRule type="cellIs" dxfId="685" priority="29" operator="between">
      <formula>0.1</formula>
      <formula>1184</formula>
    </cfRule>
  </conditionalFormatting>
  <conditionalFormatting sqref="AO11:AO34 AN11:AN35">
    <cfRule type="cellIs" dxfId="684" priority="27" operator="equal">
      <formula>0</formula>
    </cfRule>
  </conditionalFormatting>
  <conditionalFormatting sqref="AO11:AO34 AN11:AN35">
    <cfRule type="cellIs" dxfId="683" priority="26" operator="greaterThan">
      <formula>1179</formula>
    </cfRule>
  </conditionalFormatting>
  <conditionalFormatting sqref="AO11:AO34 AN11:AN35">
    <cfRule type="cellIs" dxfId="682" priority="25" operator="greaterThan">
      <formula>99</formula>
    </cfRule>
  </conditionalFormatting>
  <conditionalFormatting sqref="AO11:AO34 AN11:AN35">
    <cfRule type="cellIs" dxfId="681" priority="24" operator="greaterThan">
      <formula>0.99</formula>
    </cfRule>
  </conditionalFormatting>
  <conditionalFormatting sqref="AQ11:AQ34">
    <cfRule type="cellIs" dxfId="680" priority="23" operator="equal">
      <formula>0</formula>
    </cfRule>
  </conditionalFormatting>
  <conditionalFormatting sqref="AQ11:AQ34">
    <cfRule type="cellIs" dxfId="679" priority="22" operator="greaterThan">
      <formula>1179</formula>
    </cfRule>
  </conditionalFormatting>
  <conditionalFormatting sqref="AQ11:AQ34">
    <cfRule type="cellIs" dxfId="678" priority="21" operator="greaterThan">
      <formula>99</formula>
    </cfRule>
  </conditionalFormatting>
  <conditionalFormatting sqref="AQ11:AQ34">
    <cfRule type="cellIs" dxfId="677" priority="20" operator="greaterThan">
      <formula>0.99</formula>
    </cfRule>
  </conditionalFormatting>
  <conditionalFormatting sqref="Z11:Z34">
    <cfRule type="containsText" dxfId="676" priority="16" operator="containsText" text="N/A">
      <formula>NOT(ISERROR(SEARCH("N/A",Z11)))</formula>
    </cfRule>
    <cfRule type="cellIs" dxfId="675" priority="19" operator="equal">
      <formula>0</formula>
    </cfRule>
  </conditionalFormatting>
  <conditionalFormatting sqref="Z11:Z34">
    <cfRule type="cellIs" dxfId="674" priority="18" operator="greaterThanOrEqual">
      <formula>1185</formula>
    </cfRule>
  </conditionalFormatting>
  <conditionalFormatting sqref="Z11:Z34">
    <cfRule type="cellIs" dxfId="673" priority="17" operator="between">
      <formula>0.1</formula>
      <formula>1184</formula>
    </cfRule>
  </conditionalFormatting>
  <conditionalFormatting sqref="AJ11:AN35">
    <cfRule type="cellIs" dxfId="672" priority="15" operator="equal">
      <formula>0</formula>
    </cfRule>
  </conditionalFormatting>
  <conditionalFormatting sqref="AJ11:AN35">
    <cfRule type="cellIs" dxfId="671" priority="14" operator="greaterThan">
      <formula>1179</formula>
    </cfRule>
  </conditionalFormatting>
  <conditionalFormatting sqref="AJ11:AN35">
    <cfRule type="cellIs" dxfId="670" priority="13" operator="greaterThan">
      <formula>99</formula>
    </cfRule>
  </conditionalFormatting>
  <conditionalFormatting sqref="AJ11:AN35">
    <cfRule type="cellIs" dxfId="669" priority="12" operator="greaterThan">
      <formula>0.99</formula>
    </cfRule>
  </conditionalFormatting>
  <conditionalFormatting sqref="AP11:AP34">
    <cfRule type="cellIs" dxfId="668" priority="11" operator="equal">
      <formula>0</formula>
    </cfRule>
  </conditionalFormatting>
  <conditionalFormatting sqref="AP11:AP34">
    <cfRule type="cellIs" dxfId="667" priority="10" operator="greaterThan">
      <formula>1179</formula>
    </cfRule>
  </conditionalFormatting>
  <conditionalFormatting sqref="AP11:AP34">
    <cfRule type="cellIs" dxfId="666" priority="9" operator="greaterThan">
      <formula>99</formula>
    </cfRule>
  </conditionalFormatting>
  <conditionalFormatting sqref="AP11:AP34">
    <cfRule type="cellIs" dxfId="665" priority="8" operator="greaterThan">
      <formula>0.99</formula>
    </cfRule>
  </conditionalFormatting>
  <conditionalFormatting sqref="AH32:AH34">
    <cfRule type="cellIs" dxfId="664" priority="6" operator="greaterThan">
      <formula>$AH$8</formula>
    </cfRule>
    <cfRule type="cellIs" dxfId="663" priority="7" operator="greaterThan">
      <formula>$AH$8</formula>
    </cfRule>
  </conditionalFormatting>
  <conditionalFormatting sqref="AI11:AI34">
    <cfRule type="cellIs" dxfId="662" priority="5" operator="greaterThan">
      <formula>$AI$8</formula>
    </cfRule>
  </conditionalFormatting>
  <conditionalFormatting sqref="AL11:AL34">
    <cfRule type="cellIs" dxfId="661" priority="4" operator="equal">
      <formula>0</formula>
    </cfRule>
  </conditionalFormatting>
  <conditionalFormatting sqref="AL11:AL34">
    <cfRule type="cellIs" dxfId="660" priority="3" operator="greaterThan">
      <formula>1179</formula>
    </cfRule>
  </conditionalFormatting>
  <conditionalFormatting sqref="AL11:AL34">
    <cfRule type="cellIs" dxfId="659" priority="2" operator="greaterThan">
      <formula>99</formula>
    </cfRule>
  </conditionalFormatting>
  <conditionalFormatting sqref="AL11:AL34">
    <cfRule type="cellIs" dxfId="65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H11" zoomScaleNormal="100" workbookViewId="0">
      <selection activeCell="AM39" sqref="AM39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42477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27556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16'!Q34</f>
        <v>78535247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16'!AG34</f>
        <v>45710352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16'!AP34</f>
        <v>10659123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126</v>
      </c>
      <c r="Q11" s="111">
        <v>78539863</v>
      </c>
      <c r="R11" s="46">
        <f>IF(ISBLANK(Q11),"-",Q11-Q10)</f>
        <v>4616</v>
      </c>
      <c r="S11" s="47">
        <f>R11*24/1000</f>
        <v>110.78400000000001</v>
      </c>
      <c r="T11" s="47">
        <f>R11/1000</f>
        <v>4.6159999999999997</v>
      </c>
      <c r="U11" s="112">
        <v>4</v>
      </c>
      <c r="V11" s="112">
        <f t="shared" ref="V11:V34" si="1">U11</f>
        <v>4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1098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45711212</v>
      </c>
      <c r="AH11" s="49">
        <f>IF(ISBLANK(AG11),"-",AG11-AG10)</f>
        <v>860</v>
      </c>
      <c r="AI11" s="50">
        <f>AH11/T11</f>
        <v>186.30849220103988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0.72</v>
      </c>
      <c r="AP11" s="115">
        <v>10659979</v>
      </c>
      <c r="AQ11" s="115">
        <f t="shared" ref="AQ11:AQ34" si="2">AP11-AP10</f>
        <v>856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136</v>
      </c>
      <c r="P12" s="111">
        <v>114</v>
      </c>
      <c r="Q12" s="111">
        <v>78544269</v>
      </c>
      <c r="R12" s="46">
        <f t="shared" ref="R12:R34" si="5">IF(ISBLANK(Q12),"-",Q12-Q11)</f>
        <v>4406</v>
      </c>
      <c r="S12" s="47">
        <f t="shared" ref="S12:S34" si="6">R12*24/1000</f>
        <v>105.744</v>
      </c>
      <c r="T12" s="47">
        <f t="shared" ref="T12:T34" si="7">R12/1000</f>
        <v>4.4059999999999997</v>
      </c>
      <c r="U12" s="112">
        <v>5.3</v>
      </c>
      <c r="V12" s="112">
        <f t="shared" si="1"/>
        <v>5.3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1057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45712020</v>
      </c>
      <c r="AH12" s="49">
        <f>IF(ISBLANK(AG12),"-",AG12-AG11)</f>
        <v>808</v>
      </c>
      <c r="AI12" s="50">
        <f t="shared" ref="AI12:AI34" si="8">AH12/T12</f>
        <v>183.38629142078983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0.72</v>
      </c>
      <c r="AP12" s="115">
        <v>10661071</v>
      </c>
      <c r="AQ12" s="115">
        <f t="shared" si="2"/>
        <v>1092</v>
      </c>
      <c r="AR12" s="118">
        <v>1.1299999999999999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131</v>
      </c>
      <c r="P13" s="111">
        <v>109</v>
      </c>
      <c r="Q13" s="111">
        <v>78548393</v>
      </c>
      <c r="R13" s="46">
        <f t="shared" si="5"/>
        <v>4124</v>
      </c>
      <c r="S13" s="47">
        <f t="shared" si="6"/>
        <v>98.975999999999999</v>
      </c>
      <c r="T13" s="47">
        <f t="shared" si="7"/>
        <v>4.1239999999999997</v>
      </c>
      <c r="U13" s="112">
        <v>7</v>
      </c>
      <c r="V13" s="112">
        <f t="shared" si="1"/>
        <v>7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1058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45712788</v>
      </c>
      <c r="AH13" s="49">
        <f>IF(ISBLANK(AG13),"-",AG13-AG12)</f>
        <v>768</v>
      </c>
      <c r="AI13" s="50">
        <f t="shared" si="8"/>
        <v>186.22696411251215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0.72</v>
      </c>
      <c r="AP13" s="115">
        <v>10662344</v>
      </c>
      <c r="AQ13" s="115">
        <f t="shared" si="2"/>
        <v>1273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8</v>
      </c>
      <c r="E14" s="41">
        <f t="shared" si="0"/>
        <v>5.6338028169014089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119</v>
      </c>
      <c r="P14" s="111">
        <v>107</v>
      </c>
      <c r="Q14" s="111">
        <v>78552748</v>
      </c>
      <c r="R14" s="46">
        <f t="shared" si="5"/>
        <v>4355</v>
      </c>
      <c r="S14" s="47">
        <f t="shared" si="6"/>
        <v>104.52</v>
      </c>
      <c r="T14" s="47">
        <f t="shared" si="7"/>
        <v>4.3550000000000004</v>
      </c>
      <c r="U14" s="112">
        <v>8.4</v>
      </c>
      <c r="V14" s="112">
        <f t="shared" si="1"/>
        <v>8.4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1036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45713542</v>
      </c>
      <c r="AH14" s="49">
        <f t="shared" ref="AH14:AH34" si="9">IF(ISBLANK(AG14),"-",AG14-AG13)</f>
        <v>754</v>
      </c>
      <c r="AI14" s="50">
        <f t="shared" si="8"/>
        <v>173.13432835820893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0.72</v>
      </c>
      <c r="AP14" s="115">
        <v>10663398</v>
      </c>
      <c r="AQ14" s="115">
        <f t="shared" si="2"/>
        <v>1054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9</v>
      </c>
      <c r="E15" s="41">
        <f t="shared" si="0"/>
        <v>6.3380281690140849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146</v>
      </c>
      <c r="P15" s="111">
        <v>105</v>
      </c>
      <c r="Q15" s="111">
        <v>78557246</v>
      </c>
      <c r="R15" s="46">
        <f t="shared" si="5"/>
        <v>4498</v>
      </c>
      <c r="S15" s="47">
        <f t="shared" si="6"/>
        <v>107.952</v>
      </c>
      <c r="T15" s="47">
        <f t="shared" si="7"/>
        <v>4.4980000000000002</v>
      </c>
      <c r="U15" s="112">
        <v>9.3000000000000007</v>
      </c>
      <c r="V15" s="112">
        <f t="shared" si="1"/>
        <v>9.3000000000000007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1117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45714532</v>
      </c>
      <c r="AH15" s="49">
        <f t="shared" si="9"/>
        <v>990</v>
      </c>
      <c r="AI15" s="50">
        <f t="shared" si="8"/>
        <v>220.0978212538906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0.7</v>
      </c>
      <c r="AP15" s="115">
        <v>10663986</v>
      </c>
      <c r="AQ15" s="115">
        <f t="shared" si="2"/>
        <v>588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12</v>
      </c>
      <c r="E16" s="41">
        <f t="shared" si="0"/>
        <v>8.4507042253521139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129</v>
      </c>
      <c r="Q16" s="111">
        <v>78561552</v>
      </c>
      <c r="R16" s="46">
        <f t="shared" si="5"/>
        <v>4306</v>
      </c>
      <c r="S16" s="47">
        <f t="shared" si="6"/>
        <v>103.34399999999999</v>
      </c>
      <c r="T16" s="47">
        <f t="shared" si="7"/>
        <v>4.306</v>
      </c>
      <c r="U16" s="112">
        <v>9.3000000000000007</v>
      </c>
      <c r="V16" s="112">
        <f t="shared" si="1"/>
        <v>9.3000000000000007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45715496</v>
      </c>
      <c r="AH16" s="49">
        <f t="shared" si="9"/>
        <v>964</v>
      </c>
      <c r="AI16" s="50">
        <f t="shared" si="8"/>
        <v>223.87366465397119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10663986</v>
      </c>
      <c r="AQ16" s="115"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9</v>
      </c>
      <c r="E17" s="41">
        <f t="shared" si="0"/>
        <v>6.3380281690140849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145</v>
      </c>
      <c r="P17" s="111">
        <v>144</v>
      </c>
      <c r="Q17" s="111">
        <v>78567110</v>
      </c>
      <c r="R17" s="46">
        <f t="shared" si="5"/>
        <v>5558</v>
      </c>
      <c r="S17" s="47">
        <f t="shared" si="6"/>
        <v>133.392</v>
      </c>
      <c r="T17" s="47">
        <f t="shared" si="7"/>
        <v>5.5579999999999998</v>
      </c>
      <c r="U17" s="112">
        <v>9.3000000000000007</v>
      </c>
      <c r="V17" s="112">
        <f t="shared" si="1"/>
        <v>9.3000000000000007</v>
      </c>
      <c r="W17" s="113" t="s">
        <v>151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45716620</v>
      </c>
      <c r="AH17" s="49">
        <f t="shared" si="9"/>
        <v>1124</v>
      </c>
      <c r="AI17" s="50">
        <f t="shared" si="8"/>
        <v>202.23101835192517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10663986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8</v>
      </c>
      <c r="E18" s="41">
        <f t="shared" si="0"/>
        <v>5.6338028169014089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147</v>
      </c>
      <c r="P18" s="111">
        <v>124</v>
      </c>
      <c r="Q18" s="111">
        <v>78573266</v>
      </c>
      <c r="R18" s="46">
        <f t="shared" si="5"/>
        <v>6156</v>
      </c>
      <c r="S18" s="47">
        <f t="shared" si="6"/>
        <v>147.744</v>
      </c>
      <c r="T18" s="47">
        <f t="shared" si="7"/>
        <v>6.1559999999999997</v>
      </c>
      <c r="U18" s="112">
        <v>9.1999999999999993</v>
      </c>
      <c r="V18" s="112">
        <f t="shared" si="1"/>
        <v>9.1999999999999993</v>
      </c>
      <c r="W18" s="113" t="s">
        <v>130</v>
      </c>
      <c r="X18" s="115">
        <v>955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45717968</v>
      </c>
      <c r="AH18" s="49">
        <f t="shared" si="9"/>
        <v>1348</v>
      </c>
      <c r="AI18" s="50">
        <f t="shared" si="8"/>
        <v>218.97335932423653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10663986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145</v>
      </c>
      <c r="P19" s="111">
        <v>147</v>
      </c>
      <c r="Q19" s="111">
        <v>78579472</v>
      </c>
      <c r="R19" s="46">
        <f t="shared" si="5"/>
        <v>6206</v>
      </c>
      <c r="S19" s="47">
        <f t="shared" si="6"/>
        <v>148.94399999999999</v>
      </c>
      <c r="T19" s="47">
        <f t="shared" si="7"/>
        <v>6.2060000000000004</v>
      </c>
      <c r="U19" s="112">
        <v>9</v>
      </c>
      <c r="V19" s="112">
        <f t="shared" si="1"/>
        <v>9</v>
      </c>
      <c r="W19" s="113" t="s">
        <v>130</v>
      </c>
      <c r="X19" s="115">
        <v>967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45719328</v>
      </c>
      <c r="AH19" s="49">
        <f t="shared" si="9"/>
        <v>1360</v>
      </c>
      <c r="AI19" s="50">
        <f t="shared" si="8"/>
        <v>219.1427650660651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10663986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144</v>
      </c>
      <c r="P20" s="111">
        <v>144</v>
      </c>
      <c r="Q20" s="111">
        <v>78585777</v>
      </c>
      <c r="R20" s="46">
        <f t="shared" si="5"/>
        <v>6305</v>
      </c>
      <c r="S20" s="47">
        <f t="shared" si="6"/>
        <v>151.32</v>
      </c>
      <c r="T20" s="47">
        <f t="shared" si="7"/>
        <v>6.3049999999999997</v>
      </c>
      <c r="U20" s="112">
        <v>8.6999999999999993</v>
      </c>
      <c r="V20" s="112">
        <f t="shared" si="1"/>
        <v>8.6999999999999993</v>
      </c>
      <c r="W20" s="113" t="s">
        <v>130</v>
      </c>
      <c r="X20" s="115">
        <v>966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45720696</v>
      </c>
      <c r="AH20" s="49">
        <f t="shared" si="9"/>
        <v>1368</v>
      </c>
      <c r="AI20" s="50">
        <f t="shared" si="8"/>
        <v>216.97065820777161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10663986</v>
      </c>
      <c r="AQ20" s="115">
        <f t="shared" si="2"/>
        <v>0</v>
      </c>
      <c r="AR20" s="53">
        <v>1.28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144</v>
      </c>
      <c r="P21" s="111">
        <v>151</v>
      </c>
      <c r="Q21" s="111">
        <v>78591868</v>
      </c>
      <c r="R21" s="46">
        <f t="shared" si="5"/>
        <v>6091</v>
      </c>
      <c r="S21" s="47">
        <f t="shared" si="6"/>
        <v>146.184</v>
      </c>
      <c r="T21" s="47">
        <f t="shared" si="7"/>
        <v>6.0910000000000002</v>
      </c>
      <c r="U21" s="112">
        <v>8.4</v>
      </c>
      <c r="V21" s="112">
        <f t="shared" si="1"/>
        <v>8.4</v>
      </c>
      <c r="W21" s="113" t="s">
        <v>130</v>
      </c>
      <c r="X21" s="115">
        <v>976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45722036</v>
      </c>
      <c r="AH21" s="49">
        <f t="shared" si="9"/>
        <v>1340</v>
      </c>
      <c r="AI21" s="50">
        <f t="shared" si="8"/>
        <v>219.9967164669184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10663986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135</v>
      </c>
      <c r="P22" s="111">
        <v>139</v>
      </c>
      <c r="Q22" s="111">
        <v>78598092</v>
      </c>
      <c r="R22" s="46">
        <f t="shared" si="5"/>
        <v>6224</v>
      </c>
      <c r="S22" s="47">
        <f t="shared" si="6"/>
        <v>149.376</v>
      </c>
      <c r="T22" s="47">
        <f t="shared" si="7"/>
        <v>6.2240000000000002</v>
      </c>
      <c r="U22" s="112">
        <v>8.1</v>
      </c>
      <c r="V22" s="112">
        <f t="shared" si="1"/>
        <v>8.1</v>
      </c>
      <c r="W22" s="113" t="s">
        <v>130</v>
      </c>
      <c r="X22" s="115">
        <v>986</v>
      </c>
      <c r="Y22" s="115">
        <v>0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45723412</v>
      </c>
      <c r="AH22" s="49">
        <f t="shared" si="9"/>
        <v>1376</v>
      </c>
      <c r="AI22" s="50">
        <f t="shared" si="8"/>
        <v>221.07969151670952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10663986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141</v>
      </c>
      <c r="P23" s="111">
        <v>139</v>
      </c>
      <c r="Q23" s="111">
        <v>78603986</v>
      </c>
      <c r="R23" s="46">
        <f t="shared" si="5"/>
        <v>5894</v>
      </c>
      <c r="S23" s="47">
        <f t="shared" si="6"/>
        <v>141.45599999999999</v>
      </c>
      <c r="T23" s="47">
        <f t="shared" si="7"/>
        <v>5.8940000000000001</v>
      </c>
      <c r="U23" s="112">
        <v>7.7</v>
      </c>
      <c r="V23" s="112">
        <f t="shared" si="1"/>
        <v>7.7</v>
      </c>
      <c r="W23" s="113" t="s">
        <v>130</v>
      </c>
      <c r="X23" s="115">
        <v>986</v>
      </c>
      <c r="Y23" s="115">
        <v>0</v>
      </c>
      <c r="Z23" s="115">
        <v>1187</v>
      </c>
      <c r="AA23" s="115">
        <v>1185</v>
      </c>
      <c r="AB23" s="115">
        <v>1186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45724740</v>
      </c>
      <c r="AH23" s="49">
        <f t="shared" si="9"/>
        <v>1328</v>
      </c>
      <c r="AI23" s="50">
        <f t="shared" si="8"/>
        <v>225.31387852052936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10663986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143</v>
      </c>
      <c r="Q24" s="111">
        <v>78610189</v>
      </c>
      <c r="R24" s="46">
        <f t="shared" si="5"/>
        <v>6203</v>
      </c>
      <c r="S24" s="47">
        <f t="shared" si="6"/>
        <v>148.87200000000001</v>
      </c>
      <c r="T24" s="47">
        <f t="shared" si="7"/>
        <v>6.2030000000000003</v>
      </c>
      <c r="U24" s="112">
        <v>7.3</v>
      </c>
      <c r="V24" s="112">
        <f t="shared" si="1"/>
        <v>7.3</v>
      </c>
      <c r="W24" s="113" t="s">
        <v>130</v>
      </c>
      <c r="X24" s="115">
        <v>1047</v>
      </c>
      <c r="Y24" s="115">
        <v>0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45726104</v>
      </c>
      <c r="AH24" s="49">
        <f>IF(ISBLANK(AG24),"-",AG24-AG23)</f>
        <v>1364</v>
      </c>
      <c r="AI24" s="50">
        <f t="shared" si="8"/>
        <v>219.89359987103015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10663986</v>
      </c>
      <c r="AQ24" s="115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142</v>
      </c>
      <c r="Q25" s="111">
        <v>78616300</v>
      </c>
      <c r="R25" s="46">
        <f t="shared" si="5"/>
        <v>6111</v>
      </c>
      <c r="S25" s="47">
        <f t="shared" si="6"/>
        <v>146.66399999999999</v>
      </c>
      <c r="T25" s="47">
        <f t="shared" si="7"/>
        <v>6.1109999999999998</v>
      </c>
      <c r="U25" s="112">
        <v>6.8</v>
      </c>
      <c r="V25" s="112">
        <f t="shared" si="1"/>
        <v>6.8</v>
      </c>
      <c r="W25" s="113" t="s">
        <v>130</v>
      </c>
      <c r="X25" s="115">
        <v>1047</v>
      </c>
      <c r="Y25" s="115">
        <v>0</v>
      </c>
      <c r="Z25" s="115">
        <v>1186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45727468</v>
      </c>
      <c r="AH25" s="49">
        <f t="shared" si="9"/>
        <v>1364</v>
      </c>
      <c r="AI25" s="50">
        <f t="shared" si="8"/>
        <v>223.20405825560465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10663986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143</v>
      </c>
      <c r="Q26" s="111">
        <v>78622356</v>
      </c>
      <c r="R26" s="46">
        <f t="shared" si="5"/>
        <v>6056</v>
      </c>
      <c r="S26" s="47">
        <f t="shared" si="6"/>
        <v>145.34399999999999</v>
      </c>
      <c r="T26" s="47">
        <f t="shared" si="7"/>
        <v>6.056</v>
      </c>
      <c r="U26" s="112">
        <v>6.4</v>
      </c>
      <c r="V26" s="112">
        <f t="shared" si="1"/>
        <v>6.4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45728824</v>
      </c>
      <c r="AH26" s="49">
        <f t="shared" si="9"/>
        <v>1356</v>
      </c>
      <c r="AI26" s="50">
        <f t="shared" si="8"/>
        <v>223.9101717305152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10663986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3</v>
      </c>
      <c r="E27" s="41">
        <f t="shared" si="0"/>
        <v>2.1126760563380285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145</v>
      </c>
      <c r="Q27" s="111">
        <v>78628523</v>
      </c>
      <c r="R27" s="46">
        <f t="shared" si="5"/>
        <v>6167</v>
      </c>
      <c r="S27" s="47">
        <f t="shared" si="6"/>
        <v>148.00800000000001</v>
      </c>
      <c r="T27" s="47">
        <f t="shared" si="7"/>
        <v>6.1669999999999998</v>
      </c>
      <c r="U27" s="112">
        <v>6</v>
      </c>
      <c r="V27" s="112">
        <f t="shared" si="1"/>
        <v>6</v>
      </c>
      <c r="W27" s="113" t="s">
        <v>130</v>
      </c>
      <c r="X27" s="115">
        <v>1047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45730184</v>
      </c>
      <c r="AH27" s="49">
        <f t="shared" si="9"/>
        <v>1360</v>
      </c>
      <c r="AI27" s="50">
        <f t="shared" si="8"/>
        <v>220.52862007459058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10663986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142</v>
      </c>
      <c r="Q28" s="111">
        <v>78634590</v>
      </c>
      <c r="R28" s="46">
        <f t="shared" si="5"/>
        <v>6067</v>
      </c>
      <c r="S28" s="47">
        <f t="shared" si="6"/>
        <v>145.608</v>
      </c>
      <c r="T28" s="47">
        <f t="shared" si="7"/>
        <v>6.0670000000000002</v>
      </c>
      <c r="U28" s="112">
        <v>5.5</v>
      </c>
      <c r="V28" s="112">
        <f t="shared" si="1"/>
        <v>5.5</v>
      </c>
      <c r="W28" s="113" t="s">
        <v>130</v>
      </c>
      <c r="X28" s="115">
        <v>1027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45731532</v>
      </c>
      <c r="AH28" s="49">
        <f t="shared" si="9"/>
        <v>1348</v>
      </c>
      <c r="AI28" s="50">
        <f t="shared" si="8"/>
        <v>222.18559419812098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10663986</v>
      </c>
      <c r="AQ28" s="115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138</v>
      </c>
      <c r="P29" s="111">
        <v>141</v>
      </c>
      <c r="Q29" s="111">
        <v>78640560</v>
      </c>
      <c r="R29" s="46">
        <f t="shared" si="5"/>
        <v>5970</v>
      </c>
      <c r="S29" s="47">
        <f t="shared" si="6"/>
        <v>143.28</v>
      </c>
      <c r="T29" s="47">
        <f t="shared" si="7"/>
        <v>5.97</v>
      </c>
      <c r="U29" s="112">
        <v>5.2</v>
      </c>
      <c r="V29" s="112">
        <f t="shared" si="1"/>
        <v>5.2</v>
      </c>
      <c r="W29" s="113" t="s">
        <v>130</v>
      </c>
      <c r="X29" s="115">
        <v>1005</v>
      </c>
      <c r="Y29" s="115">
        <v>0</v>
      </c>
      <c r="Z29" s="115">
        <v>1188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45732868</v>
      </c>
      <c r="AH29" s="49">
        <f t="shared" si="9"/>
        <v>1336</v>
      </c>
      <c r="AI29" s="50">
        <f t="shared" si="8"/>
        <v>223.78559463986602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10663986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5</v>
      </c>
      <c r="E30" s="41">
        <f t="shared" si="0"/>
        <v>3.5211267605633805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113</v>
      </c>
      <c r="P30" s="111">
        <v>134</v>
      </c>
      <c r="Q30" s="111">
        <v>78646128</v>
      </c>
      <c r="R30" s="46">
        <f t="shared" si="5"/>
        <v>5568</v>
      </c>
      <c r="S30" s="47">
        <f t="shared" si="6"/>
        <v>133.63200000000001</v>
      </c>
      <c r="T30" s="47">
        <f t="shared" si="7"/>
        <v>5.5679999999999996</v>
      </c>
      <c r="U30" s="112">
        <v>4.4000000000000004</v>
      </c>
      <c r="V30" s="112">
        <f t="shared" si="1"/>
        <v>4.4000000000000004</v>
      </c>
      <c r="W30" s="113" t="s">
        <v>130</v>
      </c>
      <c r="X30" s="115">
        <v>1149</v>
      </c>
      <c r="Y30" s="115">
        <v>0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45733952</v>
      </c>
      <c r="AH30" s="49">
        <f t="shared" si="9"/>
        <v>1084</v>
      </c>
      <c r="AI30" s="50">
        <f t="shared" si="8"/>
        <v>194.68390804597703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10663986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137</v>
      </c>
      <c r="Q31" s="111">
        <v>78651662</v>
      </c>
      <c r="R31" s="46">
        <f t="shared" si="5"/>
        <v>5534</v>
      </c>
      <c r="S31" s="47">
        <f t="shared" si="6"/>
        <v>132.816</v>
      </c>
      <c r="T31" s="47">
        <f t="shared" si="7"/>
        <v>5.5339999999999998</v>
      </c>
      <c r="U31" s="112">
        <v>3.6</v>
      </c>
      <c r="V31" s="112">
        <f t="shared" si="1"/>
        <v>3.6</v>
      </c>
      <c r="W31" s="113" t="s">
        <v>134</v>
      </c>
      <c r="X31" s="115">
        <v>1149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45735028</v>
      </c>
      <c r="AH31" s="49">
        <f t="shared" si="9"/>
        <v>1076</v>
      </c>
      <c r="AI31" s="50">
        <f t="shared" si="8"/>
        <v>194.43440549331407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10663986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113</v>
      </c>
      <c r="P32" s="111">
        <v>131</v>
      </c>
      <c r="Q32" s="111">
        <v>78657230</v>
      </c>
      <c r="R32" s="46">
        <f t="shared" si="5"/>
        <v>5568</v>
      </c>
      <c r="S32" s="47">
        <f t="shared" si="6"/>
        <v>133.63200000000001</v>
      </c>
      <c r="T32" s="47">
        <f t="shared" si="7"/>
        <v>5.5679999999999996</v>
      </c>
      <c r="U32" s="112">
        <v>2.9</v>
      </c>
      <c r="V32" s="112">
        <f t="shared" si="1"/>
        <v>2.9</v>
      </c>
      <c r="W32" s="113" t="s">
        <v>134</v>
      </c>
      <c r="X32" s="115">
        <v>1078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45736100</v>
      </c>
      <c r="AH32" s="49">
        <f t="shared" si="9"/>
        <v>1072</v>
      </c>
      <c r="AI32" s="50">
        <f t="shared" si="8"/>
        <v>192.52873563218392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10663986</v>
      </c>
      <c r="AQ32" s="115">
        <f t="shared" si="2"/>
        <v>0</v>
      </c>
      <c r="AR32" s="53">
        <v>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137</v>
      </c>
      <c r="P33" s="111">
        <v>110</v>
      </c>
      <c r="Q33" s="111">
        <v>78662105</v>
      </c>
      <c r="R33" s="46">
        <f t="shared" si="5"/>
        <v>4875</v>
      </c>
      <c r="S33" s="47">
        <f t="shared" si="6"/>
        <v>117</v>
      </c>
      <c r="T33" s="47">
        <f t="shared" si="7"/>
        <v>4.875</v>
      </c>
      <c r="U33" s="112">
        <v>3.2</v>
      </c>
      <c r="V33" s="112">
        <f t="shared" si="1"/>
        <v>3.2</v>
      </c>
      <c r="W33" s="113" t="s">
        <v>124</v>
      </c>
      <c r="X33" s="115">
        <v>0</v>
      </c>
      <c r="Y33" s="115">
        <v>0</v>
      </c>
      <c r="Z33" s="115">
        <v>1168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45737036</v>
      </c>
      <c r="AH33" s="49">
        <f t="shared" si="9"/>
        <v>936</v>
      </c>
      <c r="AI33" s="50">
        <f t="shared" si="8"/>
        <v>192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0.65</v>
      </c>
      <c r="AP33" s="115">
        <v>10664667</v>
      </c>
      <c r="AQ33" s="115">
        <f t="shared" si="2"/>
        <v>681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136</v>
      </c>
      <c r="P34" s="111">
        <v>108</v>
      </c>
      <c r="Q34" s="111">
        <v>78666753</v>
      </c>
      <c r="R34" s="46">
        <f t="shared" si="5"/>
        <v>4648</v>
      </c>
      <c r="S34" s="47">
        <f t="shared" si="6"/>
        <v>111.55200000000001</v>
      </c>
      <c r="T34" s="47">
        <f t="shared" si="7"/>
        <v>4.6479999999999997</v>
      </c>
      <c r="U34" s="112">
        <v>4.4000000000000004</v>
      </c>
      <c r="V34" s="112">
        <f t="shared" si="1"/>
        <v>4.4000000000000004</v>
      </c>
      <c r="W34" s="113" t="s">
        <v>124</v>
      </c>
      <c r="X34" s="115">
        <v>0</v>
      </c>
      <c r="Y34" s="115">
        <v>0</v>
      </c>
      <c r="Z34" s="115">
        <v>1118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45737908</v>
      </c>
      <c r="AH34" s="49">
        <f t="shared" si="9"/>
        <v>872</v>
      </c>
      <c r="AI34" s="50">
        <f t="shared" si="8"/>
        <v>187.60757314974182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0.65</v>
      </c>
      <c r="AP34" s="115">
        <v>10665769</v>
      </c>
      <c r="AQ34" s="115">
        <f t="shared" si="2"/>
        <v>1102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131506</v>
      </c>
      <c r="S35" s="65">
        <f>AVERAGE(S11:S34)</f>
        <v>131.506</v>
      </c>
      <c r="T35" s="65">
        <f>SUM(T11:T34)</f>
        <v>131.50600000000003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27556</v>
      </c>
      <c r="AH35" s="67">
        <f>SUM(AH11:AH34)</f>
        <v>27556</v>
      </c>
      <c r="AI35" s="68">
        <f>$AH$35/$T35</f>
        <v>209.54176995726425</v>
      </c>
      <c r="AJ35" s="98"/>
      <c r="AK35" s="98"/>
      <c r="AL35" s="98"/>
      <c r="AM35" s="98"/>
      <c r="AN35" s="98"/>
      <c r="AO35" s="69"/>
      <c r="AP35" s="70">
        <f>AP34-AP10</f>
        <v>6646</v>
      </c>
      <c r="AQ35" s="71">
        <f>SUM(AQ11:AQ34)</f>
        <v>6646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206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207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139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65"/>
      <c r="D52" s="166"/>
      <c r="E52" s="165"/>
      <c r="F52" s="165"/>
      <c r="G52" s="165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209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6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3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57" priority="32" operator="containsText" text="N/A">
      <formula>NOT(ISERROR(SEARCH("N/A",X11)))</formula>
    </cfRule>
    <cfRule type="cellIs" dxfId="656" priority="45" operator="equal">
      <formula>0</formula>
    </cfRule>
  </conditionalFormatting>
  <conditionalFormatting sqref="AC11:AE34 X11:Y34 AA11:AA34">
    <cfRule type="cellIs" dxfId="655" priority="44" operator="greaterThanOrEqual">
      <formula>1185</formula>
    </cfRule>
  </conditionalFormatting>
  <conditionalFormatting sqref="AC11:AE34 X11:Y34 AA11:AA34">
    <cfRule type="cellIs" dxfId="654" priority="43" operator="between">
      <formula>0.1</formula>
      <formula>1184</formula>
    </cfRule>
  </conditionalFormatting>
  <conditionalFormatting sqref="X8">
    <cfRule type="cellIs" dxfId="653" priority="42" operator="equal">
      <formula>0</formula>
    </cfRule>
  </conditionalFormatting>
  <conditionalFormatting sqref="X8">
    <cfRule type="cellIs" dxfId="652" priority="41" operator="greaterThan">
      <formula>1179</formula>
    </cfRule>
  </conditionalFormatting>
  <conditionalFormatting sqref="X8">
    <cfRule type="cellIs" dxfId="651" priority="40" operator="greaterThan">
      <formula>99</formula>
    </cfRule>
  </conditionalFormatting>
  <conditionalFormatting sqref="X8">
    <cfRule type="cellIs" dxfId="650" priority="39" operator="greaterThan">
      <formula>0.99</formula>
    </cfRule>
  </conditionalFormatting>
  <conditionalFormatting sqref="AB8">
    <cfRule type="cellIs" dxfId="649" priority="38" operator="equal">
      <formula>0</formula>
    </cfRule>
  </conditionalFormatting>
  <conditionalFormatting sqref="AB8">
    <cfRule type="cellIs" dxfId="648" priority="37" operator="greaterThan">
      <formula>1179</formula>
    </cfRule>
  </conditionalFormatting>
  <conditionalFormatting sqref="AB8">
    <cfRule type="cellIs" dxfId="647" priority="36" operator="greaterThan">
      <formula>99</formula>
    </cfRule>
  </conditionalFormatting>
  <conditionalFormatting sqref="AB8">
    <cfRule type="cellIs" dxfId="646" priority="35" operator="greaterThan">
      <formula>0.99</formula>
    </cfRule>
  </conditionalFormatting>
  <conditionalFormatting sqref="AH11:AH31">
    <cfRule type="cellIs" dxfId="645" priority="33" operator="greaterThan">
      <formula>$AH$8</formula>
    </cfRule>
    <cfRule type="cellIs" dxfId="644" priority="34" operator="greaterThan">
      <formula>$AH$8</formula>
    </cfRule>
  </conditionalFormatting>
  <conditionalFormatting sqref="AB11:AB34">
    <cfRule type="containsText" dxfId="643" priority="28" operator="containsText" text="N/A">
      <formula>NOT(ISERROR(SEARCH("N/A",AB11)))</formula>
    </cfRule>
    <cfRule type="cellIs" dxfId="642" priority="31" operator="equal">
      <formula>0</formula>
    </cfRule>
  </conditionalFormatting>
  <conditionalFormatting sqref="AB11:AB34">
    <cfRule type="cellIs" dxfId="641" priority="30" operator="greaterThanOrEqual">
      <formula>1185</formula>
    </cfRule>
  </conditionalFormatting>
  <conditionalFormatting sqref="AB11:AB34">
    <cfRule type="cellIs" dxfId="640" priority="29" operator="between">
      <formula>0.1</formula>
      <formula>1184</formula>
    </cfRule>
  </conditionalFormatting>
  <conditionalFormatting sqref="AO11:AO34 AN11:AN35">
    <cfRule type="cellIs" dxfId="639" priority="27" operator="equal">
      <formula>0</formula>
    </cfRule>
  </conditionalFormatting>
  <conditionalFormatting sqref="AO11:AO34 AN11:AN35">
    <cfRule type="cellIs" dxfId="638" priority="26" operator="greaterThan">
      <formula>1179</formula>
    </cfRule>
  </conditionalFormatting>
  <conditionalFormatting sqref="AO11:AO34 AN11:AN35">
    <cfRule type="cellIs" dxfId="637" priority="25" operator="greaterThan">
      <formula>99</formula>
    </cfRule>
  </conditionalFormatting>
  <conditionalFormatting sqref="AO11:AO34 AN11:AN35">
    <cfRule type="cellIs" dxfId="636" priority="24" operator="greaterThan">
      <formula>0.99</formula>
    </cfRule>
  </conditionalFormatting>
  <conditionalFormatting sqref="AQ11:AQ34">
    <cfRule type="cellIs" dxfId="635" priority="23" operator="equal">
      <formula>0</formula>
    </cfRule>
  </conditionalFormatting>
  <conditionalFormatting sqref="AQ11:AQ34">
    <cfRule type="cellIs" dxfId="634" priority="22" operator="greaterThan">
      <formula>1179</formula>
    </cfRule>
  </conditionalFormatting>
  <conditionalFormatting sqref="AQ11:AQ34">
    <cfRule type="cellIs" dxfId="633" priority="21" operator="greaterThan">
      <formula>99</formula>
    </cfRule>
  </conditionalFormatting>
  <conditionalFormatting sqref="AQ11:AQ34">
    <cfRule type="cellIs" dxfId="632" priority="20" operator="greaterThan">
      <formula>0.99</formula>
    </cfRule>
  </conditionalFormatting>
  <conditionalFormatting sqref="Z11:Z34">
    <cfRule type="containsText" dxfId="631" priority="16" operator="containsText" text="N/A">
      <formula>NOT(ISERROR(SEARCH("N/A",Z11)))</formula>
    </cfRule>
    <cfRule type="cellIs" dxfId="630" priority="19" operator="equal">
      <formula>0</formula>
    </cfRule>
  </conditionalFormatting>
  <conditionalFormatting sqref="Z11:Z34">
    <cfRule type="cellIs" dxfId="629" priority="18" operator="greaterThanOrEqual">
      <formula>1185</formula>
    </cfRule>
  </conditionalFormatting>
  <conditionalFormatting sqref="Z11:Z34">
    <cfRule type="cellIs" dxfId="628" priority="17" operator="between">
      <formula>0.1</formula>
      <formula>1184</formula>
    </cfRule>
  </conditionalFormatting>
  <conditionalFormatting sqref="AJ11:AN35">
    <cfRule type="cellIs" dxfId="627" priority="15" operator="equal">
      <formula>0</formula>
    </cfRule>
  </conditionalFormatting>
  <conditionalFormatting sqref="AJ11:AN35">
    <cfRule type="cellIs" dxfId="626" priority="14" operator="greaterThan">
      <formula>1179</formula>
    </cfRule>
  </conditionalFormatting>
  <conditionalFormatting sqref="AJ11:AN35">
    <cfRule type="cellIs" dxfId="625" priority="13" operator="greaterThan">
      <formula>99</formula>
    </cfRule>
  </conditionalFormatting>
  <conditionalFormatting sqref="AJ11:AN35">
    <cfRule type="cellIs" dxfId="624" priority="12" operator="greaterThan">
      <formula>0.99</formula>
    </cfRule>
  </conditionalFormatting>
  <conditionalFormatting sqref="AP11:AP34">
    <cfRule type="cellIs" dxfId="623" priority="11" operator="equal">
      <formula>0</formula>
    </cfRule>
  </conditionalFormatting>
  <conditionalFormatting sqref="AP11:AP34">
    <cfRule type="cellIs" dxfId="622" priority="10" operator="greaterThan">
      <formula>1179</formula>
    </cfRule>
  </conditionalFormatting>
  <conditionalFormatting sqref="AP11:AP34">
    <cfRule type="cellIs" dxfId="621" priority="9" operator="greaterThan">
      <formula>99</formula>
    </cfRule>
  </conditionalFormatting>
  <conditionalFormatting sqref="AP11:AP34">
    <cfRule type="cellIs" dxfId="620" priority="8" operator="greaterThan">
      <formula>0.99</formula>
    </cfRule>
  </conditionalFormatting>
  <conditionalFormatting sqref="AH32:AH34">
    <cfRule type="cellIs" dxfId="619" priority="6" operator="greaterThan">
      <formula>$AH$8</formula>
    </cfRule>
    <cfRule type="cellIs" dxfId="618" priority="7" operator="greaterThan">
      <formula>$AH$8</formula>
    </cfRule>
  </conditionalFormatting>
  <conditionalFormatting sqref="AI11:AI34">
    <cfRule type="cellIs" dxfId="617" priority="5" operator="greaterThan">
      <formula>$AI$8</formula>
    </cfRule>
  </conditionalFormatting>
  <conditionalFormatting sqref="AL11:AL34">
    <cfRule type="cellIs" dxfId="616" priority="4" operator="equal">
      <formula>0</formula>
    </cfRule>
  </conditionalFormatting>
  <conditionalFormatting sqref="AL11:AL34">
    <cfRule type="cellIs" dxfId="615" priority="3" operator="greaterThan">
      <formula>1179</formula>
    </cfRule>
  </conditionalFormatting>
  <conditionalFormatting sqref="AL11:AL34">
    <cfRule type="cellIs" dxfId="614" priority="2" operator="greaterThan">
      <formula>99</formula>
    </cfRule>
  </conditionalFormatting>
  <conditionalFormatting sqref="AL11:AL34">
    <cfRule type="cellIs" dxfId="61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D16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128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42478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27596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17'!Q34</f>
        <v>78666753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17'!AG34</f>
        <v>45737908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17'!AP34</f>
        <v>10665769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105</v>
      </c>
      <c r="Q11" s="111">
        <v>78671205</v>
      </c>
      <c r="R11" s="46">
        <f>IF(ISBLANK(Q11),"-",Q11-Q10)</f>
        <v>4452</v>
      </c>
      <c r="S11" s="47">
        <f>R11*24/1000</f>
        <v>106.848</v>
      </c>
      <c r="T11" s="47">
        <f>R11/1000</f>
        <v>4.452</v>
      </c>
      <c r="U11" s="112">
        <v>5.3</v>
      </c>
      <c r="V11" s="112">
        <f t="shared" ref="V11:V34" si="1">U11</f>
        <v>5.3</v>
      </c>
      <c r="W11" s="113" t="s">
        <v>124</v>
      </c>
      <c r="X11" s="115">
        <v>0</v>
      </c>
      <c r="Y11" s="115">
        <v>0</v>
      </c>
      <c r="Z11" s="115">
        <v>1077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45738732</v>
      </c>
      <c r="AH11" s="49">
        <f>IF(ISBLANK(AG11),"-",AG11-AG10)</f>
        <v>824</v>
      </c>
      <c r="AI11" s="50">
        <f>AH11/T11</f>
        <v>185.08535489667565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0.73</v>
      </c>
      <c r="AP11" s="115">
        <v>10666775</v>
      </c>
      <c r="AQ11" s="115">
        <f t="shared" ref="AQ11:AQ34" si="2">AP11-AP10</f>
        <v>1006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133</v>
      </c>
      <c r="P12" s="111">
        <v>104</v>
      </c>
      <c r="Q12" s="111">
        <v>78675452</v>
      </c>
      <c r="R12" s="46">
        <f t="shared" ref="R12:R34" si="5">IF(ISBLANK(Q12),"-",Q12-Q11)</f>
        <v>4247</v>
      </c>
      <c r="S12" s="47">
        <f t="shared" ref="S12:S34" si="6">R12*24/1000</f>
        <v>101.928</v>
      </c>
      <c r="T12" s="47">
        <f t="shared" ref="T12:T34" si="7">R12/1000</f>
        <v>4.2469999999999999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1057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45739500</v>
      </c>
      <c r="AH12" s="49">
        <f>IF(ISBLANK(AG12),"-",AG12-AG11)</f>
        <v>768</v>
      </c>
      <c r="AI12" s="50">
        <f t="shared" ref="AI12:AI34" si="8">AH12/T12</f>
        <v>180.83352955027078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0.73</v>
      </c>
      <c r="AP12" s="115">
        <v>10667787</v>
      </c>
      <c r="AQ12" s="115">
        <f t="shared" si="2"/>
        <v>1012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124</v>
      </c>
      <c r="P13" s="111">
        <v>99</v>
      </c>
      <c r="Q13" s="111">
        <v>78679743</v>
      </c>
      <c r="R13" s="46">
        <f t="shared" si="5"/>
        <v>4291</v>
      </c>
      <c r="S13" s="47">
        <f t="shared" si="6"/>
        <v>102.98399999999999</v>
      </c>
      <c r="T13" s="47">
        <f t="shared" si="7"/>
        <v>4.2910000000000004</v>
      </c>
      <c r="U13" s="112">
        <v>7.4</v>
      </c>
      <c r="V13" s="112">
        <f t="shared" si="1"/>
        <v>7.4</v>
      </c>
      <c r="W13" s="113" t="s">
        <v>124</v>
      </c>
      <c r="X13" s="115">
        <v>0</v>
      </c>
      <c r="Y13" s="115">
        <v>0</v>
      </c>
      <c r="Z13" s="115">
        <v>1007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45740272</v>
      </c>
      <c r="AH13" s="49">
        <f>IF(ISBLANK(AG13),"-",AG13-AG12)</f>
        <v>772</v>
      </c>
      <c r="AI13" s="50">
        <f t="shared" si="8"/>
        <v>179.91144255418317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0.73</v>
      </c>
      <c r="AP13" s="115">
        <v>10668875</v>
      </c>
      <c r="AQ13" s="115">
        <f t="shared" si="2"/>
        <v>1088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97</v>
      </c>
      <c r="Q14" s="111">
        <v>78683884</v>
      </c>
      <c r="R14" s="46">
        <f t="shared" si="5"/>
        <v>4141</v>
      </c>
      <c r="S14" s="47">
        <f t="shared" si="6"/>
        <v>99.384</v>
      </c>
      <c r="T14" s="47">
        <f t="shared" si="7"/>
        <v>4.141</v>
      </c>
      <c r="U14" s="112">
        <v>8.3000000000000007</v>
      </c>
      <c r="V14" s="112">
        <f t="shared" si="1"/>
        <v>8.3000000000000007</v>
      </c>
      <c r="W14" s="113" t="s">
        <v>124</v>
      </c>
      <c r="X14" s="115">
        <v>0</v>
      </c>
      <c r="Y14" s="115">
        <v>0</v>
      </c>
      <c r="Z14" s="115">
        <v>1007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45741012</v>
      </c>
      <c r="AH14" s="49">
        <f t="shared" ref="AH14:AH34" si="9">IF(ISBLANK(AG14),"-",AG14-AG13)</f>
        <v>740</v>
      </c>
      <c r="AI14" s="50">
        <f t="shared" si="8"/>
        <v>178.70079690895918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0.73</v>
      </c>
      <c r="AP14" s="115">
        <v>10669398</v>
      </c>
      <c r="AQ14" s="115">
        <f t="shared" si="2"/>
        <v>523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142</v>
      </c>
      <c r="P15" s="111">
        <v>105</v>
      </c>
      <c r="Q15" s="111">
        <v>78688046</v>
      </c>
      <c r="R15" s="46">
        <f t="shared" si="5"/>
        <v>4162</v>
      </c>
      <c r="S15" s="47">
        <f t="shared" si="6"/>
        <v>99.888000000000005</v>
      </c>
      <c r="T15" s="47">
        <f t="shared" si="7"/>
        <v>4.1619999999999999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1027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45741756</v>
      </c>
      <c r="AH15" s="49">
        <f t="shared" si="9"/>
        <v>744</v>
      </c>
      <c r="AI15" s="50">
        <f t="shared" si="8"/>
        <v>178.76021143680924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10669398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128</v>
      </c>
      <c r="Q16" s="111">
        <v>78693014</v>
      </c>
      <c r="R16" s="46">
        <f t="shared" si="5"/>
        <v>4968</v>
      </c>
      <c r="S16" s="47">
        <f t="shared" si="6"/>
        <v>119.232</v>
      </c>
      <c r="T16" s="47">
        <f t="shared" si="7"/>
        <v>4.968</v>
      </c>
      <c r="U16" s="112">
        <v>9.4</v>
      </c>
      <c r="V16" s="112">
        <f t="shared" si="1"/>
        <v>9.4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45742668</v>
      </c>
      <c r="AH16" s="49">
        <f t="shared" si="9"/>
        <v>912</v>
      </c>
      <c r="AI16" s="50">
        <f t="shared" si="8"/>
        <v>183.57487922705315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10669398</v>
      </c>
      <c r="AQ16" s="115"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143</v>
      </c>
      <c r="P17" s="111">
        <v>145</v>
      </c>
      <c r="Q17" s="111">
        <v>78699006</v>
      </c>
      <c r="R17" s="46">
        <f t="shared" si="5"/>
        <v>5992</v>
      </c>
      <c r="S17" s="47">
        <f t="shared" si="6"/>
        <v>143.80799999999999</v>
      </c>
      <c r="T17" s="47">
        <f t="shared" si="7"/>
        <v>5.992</v>
      </c>
      <c r="U17" s="112">
        <v>9</v>
      </c>
      <c r="V17" s="112">
        <f t="shared" si="1"/>
        <v>9</v>
      </c>
      <c r="W17" s="113" t="s">
        <v>130</v>
      </c>
      <c r="X17" s="115">
        <v>0</v>
      </c>
      <c r="Y17" s="115">
        <v>1016</v>
      </c>
      <c r="Z17" s="115">
        <v>1187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45743992</v>
      </c>
      <c r="AH17" s="49">
        <f t="shared" si="9"/>
        <v>1324</v>
      </c>
      <c r="AI17" s="50">
        <f t="shared" si="8"/>
        <v>220.96128170894525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10669398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144</v>
      </c>
      <c r="Q18" s="111">
        <v>78705186</v>
      </c>
      <c r="R18" s="46">
        <f t="shared" si="5"/>
        <v>6180</v>
      </c>
      <c r="S18" s="47">
        <f t="shared" si="6"/>
        <v>148.32</v>
      </c>
      <c r="T18" s="47">
        <f t="shared" si="7"/>
        <v>6.18</v>
      </c>
      <c r="U18" s="112">
        <v>8.5</v>
      </c>
      <c r="V18" s="112">
        <f t="shared" si="1"/>
        <v>8.5</v>
      </c>
      <c r="W18" s="113" t="s">
        <v>130</v>
      </c>
      <c r="X18" s="115">
        <v>0</v>
      </c>
      <c r="Y18" s="115">
        <v>1016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45745344</v>
      </c>
      <c r="AH18" s="49">
        <f t="shared" si="9"/>
        <v>1352</v>
      </c>
      <c r="AI18" s="50">
        <f t="shared" si="8"/>
        <v>218.77022653721684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10669398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140</v>
      </c>
      <c r="Q19" s="111">
        <v>78711434</v>
      </c>
      <c r="R19" s="46">
        <f t="shared" si="5"/>
        <v>6248</v>
      </c>
      <c r="S19" s="47">
        <f t="shared" si="6"/>
        <v>149.952</v>
      </c>
      <c r="T19" s="47">
        <f t="shared" si="7"/>
        <v>6.2480000000000002</v>
      </c>
      <c r="U19" s="112">
        <v>7.9</v>
      </c>
      <c r="V19" s="112">
        <f t="shared" si="1"/>
        <v>7.9</v>
      </c>
      <c r="W19" s="113" t="s">
        <v>130</v>
      </c>
      <c r="X19" s="115">
        <v>0</v>
      </c>
      <c r="Y19" s="115">
        <v>1017</v>
      </c>
      <c r="Z19" s="115">
        <v>1187</v>
      </c>
      <c r="AA19" s="115">
        <v>1185</v>
      </c>
      <c r="AB19" s="115">
        <v>1186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45746732</v>
      </c>
      <c r="AH19" s="49">
        <f t="shared" si="9"/>
        <v>1388</v>
      </c>
      <c r="AI19" s="50">
        <f t="shared" si="8"/>
        <v>222.15108834827143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10669398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146</v>
      </c>
      <c r="Q20" s="111">
        <v>78717866</v>
      </c>
      <c r="R20" s="46">
        <f t="shared" si="5"/>
        <v>6432</v>
      </c>
      <c r="S20" s="47">
        <f t="shared" si="6"/>
        <v>154.36799999999999</v>
      </c>
      <c r="T20" s="47">
        <f t="shared" si="7"/>
        <v>6.4320000000000004</v>
      </c>
      <c r="U20" s="112">
        <v>7.4</v>
      </c>
      <c r="V20" s="112">
        <f t="shared" si="1"/>
        <v>7.4</v>
      </c>
      <c r="W20" s="113" t="s">
        <v>130</v>
      </c>
      <c r="X20" s="115">
        <v>0</v>
      </c>
      <c r="Y20" s="115">
        <v>1016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45748124</v>
      </c>
      <c r="AH20" s="49">
        <f t="shared" si="9"/>
        <v>1392</v>
      </c>
      <c r="AI20" s="50">
        <f t="shared" si="8"/>
        <v>216.41791044776119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10669398</v>
      </c>
      <c r="AQ20" s="115">
        <f t="shared" si="2"/>
        <v>0</v>
      </c>
      <c r="AR20" s="53">
        <v>1.29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149</v>
      </c>
      <c r="Q21" s="111">
        <v>78723786</v>
      </c>
      <c r="R21" s="46">
        <f t="shared" si="5"/>
        <v>5920</v>
      </c>
      <c r="S21" s="47">
        <f t="shared" si="6"/>
        <v>142.08000000000001</v>
      </c>
      <c r="T21" s="47">
        <f t="shared" si="7"/>
        <v>5.92</v>
      </c>
      <c r="U21" s="112">
        <v>6.9</v>
      </c>
      <c r="V21" s="112">
        <f t="shared" si="1"/>
        <v>6.9</v>
      </c>
      <c r="W21" s="113" t="s">
        <v>130</v>
      </c>
      <c r="X21" s="115">
        <v>0</v>
      </c>
      <c r="Y21" s="115">
        <v>1017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45749460</v>
      </c>
      <c r="AH21" s="49">
        <f t="shared" si="9"/>
        <v>1336</v>
      </c>
      <c r="AI21" s="50">
        <f t="shared" si="8"/>
        <v>225.67567567567568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10669398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145</v>
      </c>
      <c r="Q22" s="111">
        <v>78729989</v>
      </c>
      <c r="R22" s="46">
        <f t="shared" si="5"/>
        <v>6203</v>
      </c>
      <c r="S22" s="47">
        <f t="shared" si="6"/>
        <v>148.87200000000001</v>
      </c>
      <c r="T22" s="47">
        <f t="shared" si="7"/>
        <v>6.2030000000000003</v>
      </c>
      <c r="U22" s="112">
        <v>6.5</v>
      </c>
      <c r="V22" s="112">
        <f t="shared" si="1"/>
        <v>6.5</v>
      </c>
      <c r="W22" s="113" t="s">
        <v>130</v>
      </c>
      <c r="X22" s="115">
        <v>0</v>
      </c>
      <c r="Y22" s="115">
        <v>1016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45750836</v>
      </c>
      <c r="AH22" s="49">
        <f t="shared" si="9"/>
        <v>1376</v>
      </c>
      <c r="AI22" s="50">
        <f t="shared" si="8"/>
        <v>221.82814767048202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10669398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143</v>
      </c>
      <c r="Q23" s="111">
        <v>78736416</v>
      </c>
      <c r="R23" s="46">
        <f t="shared" si="5"/>
        <v>6427</v>
      </c>
      <c r="S23" s="47">
        <f t="shared" si="6"/>
        <v>154.24799999999999</v>
      </c>
      <c r="T23" s="47">
        <f t="shared" si="7"/>
        <v>6.4269999999999996</v>
      </c>
      <c r="U23" s="112">
        <v>6</v>
      </c>
      <c r="V23" s="112">
        <f t="shared" si="1"/>
        <v>6</v>
      </c>
      <c r="W23" s="113" t="s">
        <v>130</v>
      </c>
      <c r="X23" s="115">
        <v>0</v>
      </c>
      <c r="Y23" s="115">
        <v>1007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45752254</v>
      </c>
      <c r="AH23" s="49">
        <f t="shared" si="9"/>
        <v>1418</v>
      </c>
      <c r="AI23" s="50">
        <f t="shared" si="8"/>
        <v>220.63170997354911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10669398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145</v>
      </c>
      <c r="Q24" s="111">
        <v>78742248</v>
      </c>
      <c r="R24" s="46">
        <f t="shared" si="5"/>
        <v>5832</v>
      </c>
      <c r="S24" s="47">
        <f t="shared" si="6"/>
        <v>139.96799999999999</v>
      </c>
      <c r="T24" s="47">
        <f t="shared" si="7"/>
        <v>5.8319999999999999</v>
      </c>
      <c r="U24" s="112">
        <v>5.6</v>
      </c>
      <c r="V24" s="112">
        <f t="shared" si="1"/>
        <v>5.6</v>
      </c>
      <c r="W24" s="113" t="s">
        <v>130</v>
      </c>
      <c r="X24" s="115">
        <v>0</v>
      </c>
      <c r="Y24" s="115">
        <v>1047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45753564</v>
      </c>
      <c r="AH24" s="49">
        <f>IF(ISBLANK(AG24),"-",AG24-AG23)</f>
        <v>1310</v>
      </c>
      <c r="AI24" s="50">
        <f t="shared" si="8"/>
        <v>224.62277091906722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10669398</v>
      </c>
      <c r="AQ24" s="115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142</v>
      </c>
      <c r="Q25" s="111">
        <v>78748304</v>
      </c>
      <c r="R25" s="46">
        <f t="shared" si="5"/>
        <v>6056</v>
      </c>
      <c r="S25" s="47">
        <f t="shared" si="6"/>
        <v>145.34399999999999</v>
      </c>
      <c r="T25" s="47">
        <f t="shared" si="7"/>
        <v>6.056</v>
      </c>
      <c r="U25" s="112">
        <v>5.2</v>
      </c>
      <c r="V25" s="112">
        <f t="shared" si="1"/>
        <v>5.2</v>
      </c>
      <c r="W25" s="113" t="s">
        <v>130</v>
      </c>
      <c r="X25" s="115">
        <v>0</v>
      </c>
      <c r="Y25" s="115">
        <v>1047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45754916</v>
      </c>
      <c r="AH25" s="49">
        <f t="shared" si="9"/>
        <v>1352</v>
      </c>
      <c r="AI25" s="50">
        <f t="shared" si="8"/>
        <v>223.24966974900926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10669398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143</v>
      </c>
      <c r="Q26" s="111">
        <v>78754356</v>
      </c>
      <c r="R26" s="46">
        <f t="shared" si="5"/>
        <v>6052</v>
      </c>
      <c r="S26" s="47">
        <f t="shared" si="6"/>
        <v>145.24799999999999</v>
      </c>
      <c r="T26" s="47">
        <f t="shared" si="7"/>
        <v>6.0519999999999996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0</v>
      </c>
      <c r="Y26" s="115">
        <v>1046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45756264</v>
      </c>
      <c r="AH26" s="49">
        <f t="shared" si="9"/>
        <v>1348</v>
      </c>
      <c r="AI26" s="50">
        <f t="shared" si="8"/>
        <v>222.73628552544614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10669398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137</v>
      </c>
      <c r="P27" s="111">
        <v>145</v>
      </c>
      <c r="Q27" s="111">
        <v>78760421</v>
      </c>
      <c r="R27" s="46">
        <f t="shared" si="5"/>
        <v>6065</v>
      </c>
      <c r="S27" s="47">
        <f t="shared" si="6"/>
        <v>145.56</v>
      </c>
      <c r="T27" s="47">
        <f t="shared" si="7"/>
        <v>6.0650000000000004</v>
      </c>
      <c r="U27" s="112">
        <v>4.5</v>
      </c>
      <c r="V27" s="112">
        <f t="shared" si="1"/>
        <v>4.5</v>
      </c>
      <c r="W27" s="113" t="s">
        <v>130</v>
      </c>
      <c r="X27" s="115">
        <v>0</v>
      </c>
      <c r="Y27" s="115">
        <v>1047</v>
      </c>
      <c r="Z27" s="115">
        <v>1186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45757612</v>
      </c>
      <c r="AH27" s="49">
        <f t="shared" si="9"/>
        <v>1348</v>
      </c>
      <c r="AI27" s="50">
        <f t="shared" si="8"/>
        <v>222.25886232481449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10669398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147</v>
      </c>
      <c r="Q28" s="111">
        <v>78766450</v>
      </c>
      <c r="R28" s="46">
        <f t="shared" si="5"/>
        <v>6029</v>
      </c>
      <c r="S28" s="47">
        <f t="shared" si="6"/>
        <v>144.696</v>
      </c>
      <c r="T28" s="47">
        <f t="shared" si="7"/>
        <v>6.0289999999999999</v>
      </c>
      <c r="U28" s="112">
        <v>4.0999999999999996</v>
      </c>
      <c r="V28" s="112">
        <f t="shared" si="1"/>
        <v>4.0999999999999996</v>
      </c>
      <c r="W28" s="113" t="s">
        <v>130</v>
      </c>
      <c r="X28" s="115">
        <v>0</v>
      </c>
      <c r="Y28" s="115">
        <v>1046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45758960</v>
      </c>
      <c r="AH28" s="49">
        <f t="shared" si="9"/>
        <v>1348</v>
      </c>
      <c r="AI28" s="50">
        <f t="shared" si="8"/>
        <v>223.58600099518992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10669398</v>
      </c>
      <c r="AQ28" s="115">
        <f t="shared" si="2"/>
        <v>0</v>
      </c>
      <c r="AR28" s="53">
        <v>0.95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141</v>
      </c>
      <c r="Q29" s="111">
        <v>78772498</v>
      </c>
      <c r="R29" s="46">
        <f t="shared" si="5"/>
        <v>6048</v>
      </c>
      <c r="S29" s="47">
        <f t="shared" si="6"/>
        <v>145.15199999999999</v>
      </c>
      <c r="T29" s="47">
        <f t="shared" si="7"/>
        <v>6.048</v>
      </c>
      <c r="U29" s="112">
        <v>3.6</v>
      </c>
      <c r="V29" s="112">
        <f t="shared" si="1"/>
        <v>3.6</v>
      </c>
      <c r="W29" s="113" t="s">
        <v>130</v>
      </c>
      <c r="X29" s="115">
        <v>0</v>
      </c>
      <c r="Y29" s="115">
        <v>1026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45760300</v>
      </c>
      <c r="AH29" s="49">
        <f t="shared" si="9"/>
        <v>1340</v>
      </c>
      <c r="AI29" s="50">
        <f t="shared" si="8"/>
        <v>221.56084656084656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10669398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136</v>
      </c>
      <c r="P30" s="111">
        <v>145</v>
      </c>
      <c r="Q30" s="111">
        <v>78778591</v>
      </c>
      <c r="R30" s="46">
        <f t="shared" si="5"/>
        <v>6093</v>
      </c>
      <c r="S30" s="47">
        <f t="shared" si="6"/>
        <v>146.232</v>
      </c>
      <c r="T30" s="47">
        <f t="shared" si="7"/>
        <v>6.093</v>
      </c>
      <c r="U30" s="112">
        <v>3.3</v>
      </c>
      <c r="V30" s="112">
        <f t="shared" si="1"/>
        <v>3.3</v>
      </c>
      <c r="W30" s="113" t="s">
        <v>130</v>
      </c>
      <c r="X30" s="115">
        <v>0</v>
      </c>
      <c r="Y30" s="115">
        <v>1026</v>
      </c>
      <c r="Z30" s="115">
        <v>1186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45761652</v>
      </c>
      <c r="AH30" s="49">
        <f t="shared" si="9"/>
        <v>1352</v>
      </c>
      <c r="AI30" s="50">
        <f t="shared" si="8"/>
        <v>221.89397669456753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10669398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146</v>
      </c>
      <c r="Q31" s="111">
        <v>78784113</v>
      </c>
      <c r="R31" s="46">
        <f t="shared" si="5"/>
        <v>5522</v>
      </c>
      <c r="S31" s="47">
        <f t="shared" si="6"/>
        <v>132.52799999999999</v>
      </c>
      <c r="T31" s="47">
        <f t="shared" si="7"/>
        <v>5.5220000000000002</v>
      </c>
      <c r="U31" s="112">
        <v>2.6</v>
      </c>
      <c r="V31" s="112">
        <f t="shared" si="1"/>
        <v>2.6</v>
      </c>
      <c r="W31" s="113" t="s">
        <v>134</v>
      </c>
      <c r="X31" s="115">
        <v>0</v>
      </c>
      <c r="Y31" s="115">
        <v>1180</v>
      </c>
      <c r="Z31" s="115"/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45762732</v>
      </c>
      <c r="AH31" s="49">
        <f t="shared" si="9"/>
        <v>1080</v>
      </c>
      <c r="AI31" s="50">
        <f t="shared" si="8"/>
        <v>195.58131111915972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10669398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6</v>
      </c>
      <c r="E32" s="41">
        <f t="shared" si="0"/>
        <v>4.2253521126760569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120</v>
      </c>
      <c r="P32" s="111">
        <v>141</v>
      </c>
      <c r="Q32" s="111">
        <v>78789514</v>
      </c>
      <c r="R32" s="46">
        <f t="shared" si="5"/>
        <v>5401</v>
      </c>
      <c r="S32" s="47">
        <f t="shared" si="6"/>
        <v>129.624</v>
      </c>
      <c r="T32" s="47">
        <f t="shared" si="7"/>
        <v>5.4009999999999998</v>
      </c>
      <c r="U32" s="112">
        <v>2</v>
      </c>
      <c r="V32" s="112">
        <f t="shared" si="1"/>
        <v>2</v>
      </c>
      <c r="W32" s="113" t="s">
        <v>134</v>
      </c>
      <c r="X32" s="115">
        <v>0</v>
      </c>
      <c r="Y32" s="115">
        <v>1036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45763780</v>
      </c>
      <c r="AH32" s="49">
        <f t="shared" si="9"/>
        <v>1048</v>
      </c>
      <c r="AI32" s="50">
        <f t="shared" si="8"/>
        <v>194.03814108498426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10669398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136</v>
      </c>
      <c r="P33" s="111">
        <v>114</v>
      </c>
      <c r="Q33" s="111">
        <v>78794233</v>
      </c>
      <c r="R33" s="46">
        <f t="shared" si="5"/>
        <v>4719</v>
      </c>
      <c r="S33" s="47">
        <f t="shared" si="6"/>
        <v>113.256</v>
      </c>
      <c r="T33" s="47">
        <f t="shared" si="7"/>
        <v>4.7190000000000003</v>
      </c>
      <c r="U33" s="112">
        <v>2.5</v>
      </c>
      <c r="V33" s="112">
        <f t="shared" si="1"/>
        <v>2.5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1148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45764676</v>
      </c>
      <c r="AH33" s="49">
        <f t="shared" si="9"/>
        <v>896</v>
      </c>
      <c r="AI33" s="50">
        <f t="shared" si="8"/>
        <v>189.87073532528078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0.7</v>
      </c>
      <c r="AP33" s="115">
        <v>10669615</v>
      </c>
      <c r="AQ33" s="115">
        <f t="shared" si="2"/>
        <v>217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145</v>
      </c>
      <c r="P34" s="111">
        <v>103</v>
      </c>
      <c r="Q34" s="111">
        <v>78798696</v>
      </c>
      <c r="R34" s="46">
        <f t="shared" si="5"/>
        <v>4463</v>
      </c>
      <c r="S34" s="47">
        <f t="shared" si="6"/>
        <v>107.11199999999999</v>
      </c>
      <c r="T34" s="47">
        <f t="shared" si="7"/>
        <v>4.4630000000000001</v>
      </c>
      <c r="U34" s="112">
        <v>3.7</v>
      </c>
      <c r="V34" s="112">
        <f t="shared" si="1"/>
        <v>3.7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1057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45765504</v>
      </c>
      <c r="AH34" s="49">
        <f t="shared" si="9"/>
        <v>828</v>
      </c>
      <c r="AI34" s="50">
        <f t="shared" si="8"/>
        <v>185.52543132422136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0.7</v>
      </c>
      <c r="AP34" s="115">
        <v>10670831</v>
      </c>
      <c r="AQ34" s="115">
        <f t="shared" si="2"/>
        <v>1216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131943</v>
      </c>
      <c r="S35" s="65">
        <f>AVERAGE(S11:S34)</f>
        <v>131.94299999999998</v>
      </c>
      <c r="T35" s="65">
        <f>SUM(T11:T34)</f>
        <v>131.94300000000001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27596</v>
      </c>
      <c r="AH35" s="67">
        <f>SUM(AH11:AH34)</f>
        <v>27596</v>
      </c>
      <c r="AI35" s="68">
        <f>$AH$35/$T35</f>
        <v>209.15092123113766</v>
      </c>
      <c r="AJ35" s="98"/>
      <c r="AK35" s="98"/>
      <c r="AL35" s="98"/>
      <c r="AM35" s="98"/>
      <c r="AN35" s="98"/>
      <c r="AO35" s="69"/>
      <c r="AP35" s="70">
        <f>AP34-AP10</f>
        <v>5062</v>
      </c>
      <c r="AQ35" s="71">
        <f>SUM(AQ11:AQ34)</f>
        <v>5062</v>
      </c>
      <c r="AR35" s="72">
        <f>AVERAGE(AR11:AR34)</f>
        <v>1.115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211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65"/>
      <c r="D52" s="166"/>
      <c r="E52" s="165"/>
      <c r="F52" s="165"/>
      <c r="G52" s="165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212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6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12" priority="32" operator="containsText" text="N/A">
      <formula>NOT(ISERROR(SEARCH("N/A",X11)))</formula>
    </cfRule>
    <cfRule type="cellIs" dxfId="611" priority="45" operator="equal">
      <formula>0</formula>
    </cfRule>
  </conditionalFormatting>
  <conditionalFormatting sqref="AC11:AE34 X11:Y34 AA11:AA34">
    <cfRule type="cellIs" dxfId="610" priority="44" operator="greaterThanOrEqual">
      <formula>1185</formula>
    </cfRule>
  </conditionalFormatting>
  <conditionalFormatting sqref="AC11:AE34 X11:Y34 AA11:AA34">
    <cfRule type="cellIs" dxfId="609" priority="43" operator="between">
      <formula>0.1</formula>
      <formula>1184</formula>
    </cfRule>
  </conditionalFormatting>
  <conditionalFormatting sqref="X8">
    <cfRule type="cellIs" dxfId="608" priority="42" operator="equal">
      <formula>0</formula>
    </cfRule>
  </conditionalFormatting>
  <conditionalFormatting sqref="X8">
    <cfRule type="cellIs" dxfId="607" priority="41" operator="greaterThan">
      <formula>1179</formula>
    </cfRule>
  </conditionalFormatting>
  <conditionalFormatting sqref="X8">
    <cfRule type="cellIs" dxfId="606" priority="40" operator="greaterThan">
      <formula>99</formula>
    </cfRule>
  </conditionalFormatting>
  <conditionalFormatting sqref="X8">
    <cfRule type="cellIs" dxfId="605" priority="39" operator="greaterThan">
      <formula>0.99</formula>
    </cfRule>
  </conditionalFormatting>
  <conditionalFormatting sqref="AB8">
    <cfRule type="cellIs" dxfId="604" priority="38" operator="equal">
      <formula>0</formula>
    </cfRule>
  </conditionalFormatting>
  <conditionalFormatting sqref="AB8">
    <cfRule type="cellIs" dxfId="603" priority="37" operator="greaterThan">
      <formula>1179</formula>
    </cfRule>
  </conditionalFormatting>
  <conditionalFormatting sqref="AB8">
    <cfRule type="cellIs" dxfId="602" priority="36" operator="greaterThan">
      <formula>99</formula>
    </cfRule>
  </conditionalFormatting>
  <conditionalFormatting sqref="AB8">
    <cfRule type="cellIs" dxfId="601" priority="35" operator="greaterThan">
      <formula>0.99</formula>
    </cfRule>
  </conditionalFormatting>
  <conditionalFormatting sqref="AH11:AH31">
    <cfRule type="cellIs" dxfId="600" priority="33" operator="greaterThan">
      <formula>$AH$8</formula>
    </cfRule>
    <cfRule type="cellIs" dxfId="599" priority="34" operator="greaterThan">
      <formula>$AH$8</formula>
    </cfRule>
  </conditionalFormatting>
  <conditionalFormatting sqref="AB11:AB34">
    <cfRule type="containsText" dxfId="598" priority="28" operator="containsText" text="N/A">
      <formula>NOT(ISERROR(SEARCH("N/A",AB11)))</formula>
    </cfRule>
    <cfRule type="cellIs" dxfId="597" priority="31" operator="equal">
      <formula>0</formula>
    </cfRule>
  </conditionalFormatting>
  <conditionalFormatting sqref="AB11:AB34">
    <cfRule type="cellIs" dxfId="596" priority="30" operator="greaterThanOrEqual">
      <formula>1185</formula>
    </cfRule>
  </conditionalFormatting>
  <conditionalFormatting sqref="AB11:AB34">
    <cfRule type="cellIs" dxfId="595" priority="29" operator="between">
      <formula>0.1</formula>
      <formula>1184</formula>
    </cfRule>
  </conditionalFormatting>
  <conditionalFormatting sqref="AO11:AO34 AN11:AN35">
    <cfRule type="cellIs" dxfId="594" priority="27" operator="equal">
      <formula>0</formula>
    </cfRule>
  </conditionalFormatting>
  <conditionalFormatting sqref="AO11:AO34 AN11:AN35">
    <cfRule type="cellIs" dxfId="593" priority="26" operator="greaterThan">
      <formula>1179</formula>
    </cfRule>
  </conditionalFormatting>
  <conditionalFormatting sqref="AO11:AO34 AN11:AN35">
    <cfRule type="cellIs" dxfId="592" priority="25" operator="greaterThan">
      <formula>99</formula>
    </cfRule>
  </conditionalFormatting>
  <conditionalFormatting sqref="AO11:AO34 AN11:AN35">
    <cfRule type="cellIs" dxfId="591" priority="24" operator="greaterThan">
      <formula>0.99</formula>
    </cfRule>
  </conditionalFormatting>
  <conditionalFormatting sqref="AQ11:AQ34">
    <cfRule type="cellIs" dxfId="590" priority="23" operator="equal">
      <formula>0</formula>
    </cfRule>
  </conditionalFormatting>
  <conditionalFormatting sqref="AQ11:AQ34">
    <cfRule type="cellIs" dxfId="589" priority="22" operator="greaterThan">
      <formula>1179</formula>
    </cfRule>
  </conditionalFormatting>
  <conditionalFormatting sqref="AQ11:AQ34">
    <cfRule type="cellIs" dxfId="588" priority="21" operator="greaterThan">
      <formula>99</formula>
    </cfRule>
  </conditionalFormatting>
  <conditionalFormatting sqref="AQ11:AQ34">
    <cfRule type="cellIs" dxfId="587" priority="20" operator="greaterThan">
      <formula>0.99</formula>
    </cfRule>
  </conditionalFormatting>
  <conditionalFormatting sqref="Z11:Z34">
    <cfRule type="containsText" dxfId="586" priority="16" operator="containsText" text="N/A">
      <formula>NOT(ISERROR(SEARCH("N/A",Z11)))</formula>
    </cfRule>
    <cfRule type="cellIs" dxfId="585" priority="19" operator="equal">
      <formula>0</formula>
    </cfRule>
  </conditionalFormatting>
  <conditionalFormatting sqref="Z11:Z34">
    <cfRule type="cellIs" dxfId="584" priority="18" operator="greaterThanOrEqual">
      <formula>1185</formula>
    </cfRule>
  </conditionalFormatting>
  <conditionalFormatting sqref="Z11:Z34">
    <cfRule type="cellIs" dxfId="583" priority="17" operator="between">
      <formula>0.1</formula>
      <formula>1184</formula>
    </cfRule>
  </conditionalFormatting>
  <conditionalFormatting sqref="AJ11:AN35">
    <cfRule type="cellIs" dxfId="582" priority="15" operator="equal">
      <formula>0</formula>
    </cfRule>
  </conditionalFormatting>
  <conditionalFormatting sqref="AJ11:AN35">
    <cfRule type="cellIs" dxfId="581" priority="14" operator="greaterThan">
      <formula>1179</formula>
    </cfRule>
  </conditionalFormatting>
  <conditionalFormatting sqref="AJ11:AN35">
    <cfRule type="cellIs" dxfId="580" priority="13" operator="greaterThan">
      <formula>99</formula>
    </cfRule>
  </conditionalFormatting>
  <conditionalFormatting sqref="AJ11:AN35">
    <cfRule type="cellIs" dxfId="579" priority="12" operator="greaterThan">
      <formula>0.99</formula>
    </cfRule>
  </conditionalFormatting>
  <conditionalFormatting sqref="AP11:AP34">
    <cfRule type="cellIs" dxfId="578" priority="11" operator="equal">
      <formula>0</formula>
    </cfRule>
  </conditionalFormatting>
  <conditionalFormatting sqref="AP11:AP34">
    <cfRule type="cellIs" dxfId="577" priority="10" operator="greaterThan">
      <formula>1179</formula>
    </cfRule>
  </conditionalFormatting>
  <conditionalFormatting sqref="AP11:AP34">
    <cfRule type="cellIs" dxfId="576" priority="9" operator="greaterThan">
      <formula>99</formula>
    </cfRule>
  </conditionalFormatting>
  <conditionalFormatting sqref="AP11:AP34">
    <cfRule type="cellIs" dxfId="575" priority="8" operator="greaterThan">
      <formula>0.99</formula>
    </cfRule>
  </conditionalFormatting>
  <conditionalFormatting sqref="AH32:AH34">
    <cfRule type="cellIs" dxfId="574" priority="6" operator="greaterThan">
      <formula>$AH$8</formula>
    </cfRule>
    <cfRule type="cellIs" dxfId="573" priority="7" operator="greaterThan">
      <formula>$AH$8</formula>
    </cfRule>
  </conditionalFormatting>
  <conditionalFormatting sqref="AI11:AI34">
    <cfRule type="cellIs" dxfId="572" priority="5" operator="greaterThan">
      <formula>$AI$8</formula>
    </cfRule>
  </conditionalFormatting>
  <conditionalFormatting sqref="AL11:AL34">
    <cfRule type="cellIs" dxfId="571" priority="4" operator="equal">
      <formula>0</formula>
    </cfRule>
  </conditionalFormatting>
  <conditionalFormatting sqref="AL11:AL34">
    <cfRule type="cellIs" dxfId="570" priority="3" operator="greaterThan">
      <formula>1179</formula>
    </cfRule>
  </conditionalFormatting>
  <conditionalFormatting sqref="AL11:AL34">
    <cfRule type="cellIs" dxfId="569" priority="2" operator="greaterThan">
      <formula>99</formula>
    </cfRule>
  </conditionalFormatting>
  <conditionalFormatting sqref="AL11:AL34">
    <cfRule type="cellIs" dxfId="56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AF4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42479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27904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18'!Q34</f>
        <v>78798696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18'!AG34</f>
        <v>45765504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'APR 18'!AP34</f>
        <v>10670831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137</v>
      </c>
      <c r="P11" s="111">
        <v>102</v>
      </c>
      <c r="Q11" s="111">
        <v>78802998</v>
      </c>
      <c r="R11" s="46">
        <f>IF(ISBLANK(Q11),"-",Q11-Q10)</f>
        <v>4302</v>
      </c>
      <c r="S11" s="47">
        <f>R11*24/1000</f>
        <v>103.248</v>
      </c>
      <c r="T11" s="47">
        <f>R11/1000</f>
        <v>4.3019999999999996</v>
      </c>
      <c r="U11" s="112">
        <v>5.3</v>
      </c>
      <c r="V11" s="112">
        <f t="shared" ref="V11:V34" si="1">U11</f>
        <v>5.3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1047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45766269</v>
      </c>
      <c r="AH11" s="49">
        <f>IF(ISBLANK(AG11),"-",AG11-AG10)</f>
        <v>765</v>
      </c>
      <c r="AI11" s="50">
        <f>AH11/T11</f>
        <v>177.8242677824268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0.85</v>
      </c>
      <c r="AP11" s="115">
        <v>10671991</v>
      </c>
      <c r="AQ11" s="115">
        <f t="shared" ref="AQ11:AQ34" si="2">AP11-AP10</f>
        <v>1160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135</v>
      </c>
      <c r="P12" s="111">
        <v>99</v>
      </c>
      <c r="Q12" s="111">
        <v>78807240</v>
      </c>
      <c r="R12" s="46">
        <f t="shared" ref="R12:R34" si="5">IF(ISBLANK(Q12),"-",Q12-Q11)</f>
        <v>4242</v>
      </c>
      <c r="S12" s="47">
        <f t="shared" ref="S12:S34" si="6">R12*24/1000</f>
        <v>101.80800000000001</v>
      </c>
      <c r="T12" s="47">
        <f t="shared" ref="T12:T34" si="7">R12/1000</f>
        <v>4.242</v>
      </c>
      <c r="U12" s="112">
        <v>6.5</v>
      </c>
      <c r="V12" s="112">
        <f t="shared" si="1"/>
        <v>6.5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1047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45767039</v>
      </c>
      <c r="AH12" s="49">
        <f>IF(ISBLANK(AG12),"-",AG12-AG11)</f>
        <v>770</v>
      </c>
      <c r="AI12" s="50">
        <f t="shared" ref="AI12:AI34" si="8">AH12/T12</f>
        <v>181.51815181518151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0.85</v>
      </c>
      <c r="AP12" s="115">
        <v>10673156</v>
      </c>
      <c r="AQ12" s="115">
        <f t="shared" si="2"/>
        <v>1165</v>
      </c>
      <c r="AR12" s="118">
        <v>1.1000000000000001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101</v>
      </c>
      <c r="Q13" s="111">
        <v>78811540</v>
      </c>
      <c r="R13" s="46">
        <f t="shared" si="5"/>
        <v>4300</v>
      </c>
      <c r="S13" s="47">
        <f t="shared" si="6"/>
        <v>103.2</v>
      </c>
      <c r="T13" s="47">
        <f t="shared" si="7"/>
        <v>4.3</v>
      </c>
      <c r="U13" s="112">
        <v>7.5</v>
      </c>
      <c r="V13" s="112">
        <f t="shared" si="1"/>
        <v>7.5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1047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45767828</v>
      </c>
      <c r="AH13" s="49">
        <f>IF(ISBLANK(AG13),"-",AG13-AG12)</f>
        <v>789</v>
      </c>
      <c r="AI13" s="50">
        <f t="shared" si="8"/>
        <v>183.48837209302326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0.85</v>
      </c>
      <c r="AP13" s="115">
        <v>10674332</v>
      </c>
      <c r="AQ13" s="115">
        <f t="shared" si="2"/>
        <v>1176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125</v>
      </c>
      <c r="P14" s="111">
        <v>92</v>
      </c>
      <c r="Q14" s="111">
        <v>78815356</v>
      </c>
      <c r="R14" s="46">
        <f t="shared" si="5"/>
        <v>3816</v>
      </c>
      <c r="S14" s="47">
        <f t="shared" si="6"/>
        <v>91.584000000000003</v>
      </c>
      <c r="T14" s="47">
        <f t="shared" si="7"/>
        <v>3.8159999999999998</v>
      </c>
      <c r="U14" s="112">
        <v>8.9</v>
      </c>
      <c r="V14" s="112">
        <f t="shared" si="1"/>
        <v>8.9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1138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45768692</v>
      </c>
      <c r="AH14" s="49">
        <f t="shared" ref="AH14:AH34" si="9">IF(ISBLANK(AG14),"-",AG14-AG13)</f>
        <v>864</v>
      </c>
      <c r="AI14" s="50">
        <f t="shared" si="8"/>
        <v>226.41509433962264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0.85</v>
      </c>
      <c r="AP14" s="115">
        <v>10675004</v>
      </c>
      <c r="AQ14" s="115">
        <f t="shared" si="2"/>
        <v>672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118</v>
      </c>
      <c r="P15" s="111">
        <v>112</v>
      </c>
      <c r="Q15" s="111">
        <v>78819528</v>
      </c>
      <c r="R15" s="46">
        <f t="shared" si="5"/>
        <v>4172</v>
      </c>
      <c r="S15" s="47">
        <f t="shared" si="6"/>
        <v>100.128</v>
      </c>
      <c r="T15" s="47">
        <f t="shared" si="7"/>
        <v>4.1719999999999997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997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45769448</v>
      </c>
      <c r="AH15" s="49">
        <f t="shared" si="9"/>
        <v>756</v>
      </c>
      <c r="AI15" s="50">
        <f t="shared" si="8"/>
        <v>181.20805369127518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0.85</v>
      </c>
      <c r="AP15" s="115">
        <v>10675248</v>
      </c>
      <c r="AQ15" s="115">
        <f t="shared" si="2"/>
        <v>244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126</v>
      </c>
      <c r="Q16" s="111">
        <v>78825102</v>
      </c>
      <c r="R16" s="46">
        <f t="shared" si="5"/>
        <v>5574</v>
      </c>
      <c r="S16" s="47">
        <f t="shared" si="6"/>
        <v>133.77600000000001</v>
      </c>
      <c r="T16" s="47">
        <f t="shared" si="7"/>
        <v>5.5739999999999998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45770444</v>
      </c>
      <c r="AH16" s="49">
        <f t="shared" si="9"/>
        <v>996</v>
      </c>
      <c r="AI16" s="50">
        <f t="shared" si="8"/>
        <v>178.68675995694295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10675248</v>
      </c>
      <c r="AQ16" s="115"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135</v>
      </c>
      <c r="P17" s="111">
        <v>150</v>
      </c>
      <c r="Q17" s="111">
        <v>78830932</v>
      </c>
      <c r="R17" s="46">
        <f t="shared" si="5"/>
        <v>5830</v>
      </c>
      <c r="S17" s="47">
        <f t="shared" si="6"/>
        <v>139.91999999999999</v>
      </c>
      <c r="T17" s="47">
        <f t="shared" si="7"/>
        <v>5.83</v>
      </c>
      <c r="U17" s="112">
        <v>9</v>
      </c>
      <c r="V17" s="112">
        <f t="shared" si="1"/>
        <v>9</v>
      </c>
      <c r="W17" s="113" t="s">
        <v>130</v>
      </c>
      <c r="X17" s="115">
        <v>1017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45771732</v>
      </c>
      <c r="AH17" s="49">
        <f t="shared" si="9"/>
        <v>1288</v>
      </c>
      <c r="AI17" s="50">
        <f t="shared" si="8"/>
        <v>220.926243567753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10675248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150</v>
      </c>
      <c r="Q18" s="111">
        <v>78837226</v>
      </c>
      <c r="R18" s="46">
        <f t="shared" si="5"/>
        <v>6294</v>
      </c>
      <c r="S18" s="47">
        <f t="shared" si="6"/>
        <v>151.05600000000001</v>
      </c>
      <c r="T18" s="47">
        <f t="shared" si="7"/>
        <v>6.2939999999999996</v>
      </c>
      <c r="U18" s="112">
        <v>8.5</v>
      </c>
      <c r="V18" s="112">
        <f t="shared" si="1"/>
        <v>8.5</v>
      </c>
      <c r="W18" s="113" t="s">
        <v>130</v>
      </c>
      <c r="X18" s="115">
        <v>1016</v>
      </c>
      <c r="Y18" s="115">
        <v>0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45773124</v>
      </c>
      <c r="AH18" s="49">
        <f t="shared" si="9"/>
        <v>1392</v>
      </c>
      <c r="AI18" s="50">
        <f t="shared" si="8"/>
        <v>221.16301239275501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10675248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145</v>
      </c>
      <c r="Q19" s="111">
        <v>78843338</v>
      </c>
      <c r="R19" s="46">
        <f t="shared" si="5"/>
        <v>6112</v>
      </c>
      <c r="S19" s="47">
        <f t="shared" si="6"/>
        <v>146.68799999999999</v>
      </c>
      <c r="T19" s="47">
        <f t="shared" si="7"/>
        <v>6.1120000000000001</v>
      </c>
      <c r="U19" s="112">
        <v>8</v>
      </c>
      <c r="V19" s="112">
        <f t="shared" si="1"/>
        <v>8</v>
      </c>
      <c r="W19" s="113" t="s">
        <v>130</v>
      </c>
      <c r="X19" s="115">
        <v>1017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45774476</v>
      </c>
      <c r="AH19" s="49">
        <f t="shared" si="9"/>
        <v>1352</v>
      </c>
      <c r="AI19" s="50">
        <f t="shared" si="8"/>
        <v>221.2041884816754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10675248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143</v>
      </c>
      <c r="Q20" s="111">
        <v>78849786</v>
      </c>
      <c r="R20" s="46">
        <f t="shared" si="5"/>
        <v>6448</v>
      </c>
      <c r="S20" s="47">
        <f t="shared" si="6"/>
        <v>154.75200000000001</v>
      </c>
      <c r="T20" s="47">
        <f t="shared" si="7"/>
        <v>6.4480000000000004</v>
      </c>
      <c r="U20" s="112">
        <v>7.4</v>
      </c>
      <c r="V20" s="112">
        <f t="shared" si="1"/>
        <v>7.4</v>
      </c>
      <c r="W20" s="113" t="s">
        <v>130</v>
      </c>
      <c r="X20" s="115">
        <v>1017</v>
      </c>
      <c r="Y20" s="115">
        <v>0</v>
      </c>
      <c r="Z20" s="115">
        <v>1186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45775862</v>
      </c>
      <c r="AH20" s="49">
        <f t="shared" si="9"/>
        <v>1386</v>
      </c>
      <c r="AI20" s="50">
        <f t="shared" si="8"/>
        <v>214.9503722084367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10675248</v>
      </c>
      <c r="AQ20" s="115">
        <f t="shared" si="2"/>
        <v>0</v>
      </c>
      <c r="AR20" s="53">
        <v>1.25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160</v>
      </c>
      <c r="Q21" s="111">
        <v>78855752</v>
      </c>
      <c r="R21" s="46">
        <f t="shared" si="5"/>
        <v>5966</v>
      </c>
      <c r="S21" s="47">
        <f t="shared" si="6"/>
        <v>143.184</v>
      </c>
      <c r="T21" s="47">
        <f t="shared" si="7"/>
        <v>5.9660000000000002</v>
      </c>
      <c r="U21" s="112">
        <v>7</v>
      </c>
      <c r="V21" s="112">
        <f t="shared" si="1"/>
        <v>7</v>
      </c>
      <c r="W21" s="113" t="s">
        <v>130</v>
      </c>
      <c r="X21" s="115">
        <v>1017</v>
      </c>
      <c r="Y21" s="115">
        <v>0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45777212</v>
      </c>
      <c r="AH21" s="49">
        <f t="shared" si="9"/>
        <v>1350</v>
      </c>
      <c r="AI21" s="50">
        <f t="shared" si="8"/>
        <v>226.28226617499161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10675248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146</v>
      </c>
      <c r="Q22" s="111">
        <v>78861888</v>
      </c>
      <c r="R22" s="46">
        <f t="shared" si="5"/>
        <v>6136</v>
      </c>
      <c r="S22" s="47">
        <f t="shared" si="6"/>
        <v>147.26400000000001</v>
      </c>
      <c r="T22" s="47">
        <f t="shared" si="7"/>
        <v>6.1360000000000001</v>
      </c>
      <c r="U22" s="112">
        <v>6.5</v>
      </c>
      <c r="V22" s="112">
        <f t="shared" si="1"/>
        <v>6.5</v>
      </c>
      <c r="W22" s="113" t="s">
        <v>130</v>
      </c>
      <c r="X22" s="115">
        <v>1017</v>
      </c>
      <c r="Y22" s="115">
        <v>0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45778572</v>
      </c>
      <c r="AH22" s="49">
        <f t="shared" si="9"/>
        <v>1360</v>
      </c>
      <c r="AI22" s="50">
        <f t="shared" si="8"/>
        <v>221.64276401564535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10675248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145</v>
      </c>
      <c r="Q23" s="111">
        <v>78867832</v>
      </c>
      <c r="R23" s="46">
        <f t="shared" si="5"/>
        <v>5944</v>
      </c>
      <c r="S23" s="47">
        <f t="shared" si="6"/>
        <v>142.65600000000001</v>
      </c>
      <c r="T23" s="47">
        <f t="shared" si="7"/>
        <v>5.944</v>
      </c>
      <c r="U23" s="112">
        <v>6.1</v>
      </c>
      <c r="V23" s="112">
        <f t="shared" si="1"/>
        <v>6.1</v>
      </c>
      <c r="W23" s="113" t="s">
        <v>130</v>
      </c>
      <c r="X23" s="115">
        <v>1017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45779912</v>
      </c>
      <c r="AH23" s="49">
        <f t="shared" si="9"/>
        <v>1340</v>
      </c>
      <c r="AI23" s="50">
        <f t="shared" si="8"/>
        <v>225.43741588156124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10675248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145</v>
      </c>
      <c r="Q24" s="111">
        <v>78874132</v>
      </c>
      <c r="R24" s="46">
        <f t="shared" si="5"/>
        <v>6300</v>
      </c>
      <c r="S24" s="47">
        <f t="shared" si="6"/>
        <v>151.19999999999999</v>
      </c>
      <c r="T24" s="47">
        <f t="shared" si="7"/>
        <v>6.3</v>
      </c>
      <c r="U24" s="112">
        <v>5.6</v>
      </c>
      <c r="V24" s="112">
        <f t="shared" si="1"/>
        <v>5.6</v>
      </c>
      <c r="W24" s="113" t="s">
        <v>130</v>
      </c>
      <c r="X24" s="115">
        <v>1015</v>
      </c>
      <c r="Y24" s="115">
        <v>0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45781308</v>
      </c>
      <c r="AH24" s="49">
        <f>IF(ISBLANK(AG24),"-",AG24-AG23)</f>
        <v>1396</v>
      </c>
      <c r="AI24" s="50">
        <f t="shared" si="8"/>
        <v>221.5873015873016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10675248</v>
      </c>
      <c r="AQ24" s="115">
        <f t="shared" si="2"/>
        <v>0</v>
      </c>
      <c r="AR24" s="53">
        <v>1.08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146</v>
      </c>
      <c r="Q25" s="111">
        <v>78880099</v>
      </c>
      <c r="R25" s="46">
        <f t="shared" si="5"/>
        <v>5967</v>
      </c>
      <c r="S25" s="47">
        <f t="shared" si="6"/>
        <v>143.208</v>
      </c>
      <c r="T25" s="47">
        <f t="shared" si="7"/>
        <v>5.9669999999999996</v>
      </c>
      <c r="U25" s="112">
        <v>5.2</v>
      </c>
      <c r="V25" s="112">
        <f t="shared" si="1"/>
        <v>5.2</v>
      </c>
      <c r="W25" s="113" t="s">
        <v>130</v>
      </c>
      <c r="X25" s="115">
        <v>1046</v>
      </c>
      <c r="Y25" s="115">
        <v>0</v>
      </c>
      <c r="Z25" s="115">
        <v>1188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45782660</v>
      </c>
      <c r="AH25" s="49">
        <f t="shared" si="9"/>
        <v>1352</v>
      </c>
      <c r="AI25" s="50">
        <f t="shared" si="8"/>
        <v>226.57952069716777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10675248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137</v>
      </c>
      <c r="P26" s="111">
        <v>144</v>
      </c>
      <c r="Q26" s="111">
        <v>78886032</v>
      </c>
      <c r="R26" s="46">
        <f t="shared" si="5"/>
        <v>5933</v>
      </c>
      <c r="S26" s="47">
        <f t="shared" si="6"/>
        <v>142.392</v>
      </c>
      <c r="T26" s="47">
        <f t="shared" si="7"/>
        <v>5.9329999999999998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1006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45783996</v>
      </c>
      <c r="AH26" s="49">
        <f t="shared" si="9"/>
        <v>1336</v>
      </c>
      <c r="AI26" s="50">
        <f t="shared" si="8"/>
        <v>225.18118995449183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10675248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145</v>
      </c>
      <c r="Q27" s="111">
        <v>78892051</v>
      </c>
      <c r="R27" s="46">
        <f t="shared" si="5"/>
        <v>6019</v>
      </c>
      <c r="S27" s="47">
        <f t="shared" si="6"/>
        <v>144.45599999999999</v>
      </c>
      <c r="T27" s="47">
        <f t="shared" si="7"/>
        <v>6.0190000000000001</v>
      </c>
      <c r="U27" s="112">
        <v>4.5999999999999996</v>
      </c>
      <c r="V27" s="112">
        <f t="shared" si="1"/>
        <v>4.5999999999999996</v>
      </c>
      <c r="W27" s="113" t="s">
        <v>130</v>
      </c>
      <c r="X27" s="115">
        <v>1048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45785344</v>
      </c>
      <c r="AH27" s="49">
        <f t="shared" si="9"/>
        <v>1348</v>
      </c>
      <c r="AI27" s="50">
        <f t="shared" si="8"/>
        <v>223.95746801794317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10675248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146</v>
      </c>
      <c r="Q28" s="111">
        <v>78898161</v>
      </c>
      <c r="R28" s="46">
        <f t="shared" si="5"/>
        <v>6110</v>
      </c>
      <c r="S28" s="47">
        <f t="shared" si="6"/>
        <v>146.63999999999999</v>
      </c>
      <c r="T28" s="47">
        <f t="shared" si="7"/>
        <v>6.11</v>
      </c>
      <c r="U28" s="112">
        <v>4</v>
      </c>
      <c r="V28" s="112">
        <f t="shared" si="1"/>
        <v>4</v>
      </c>
      <c r="W28" s="113" t="s">
        <v>130</v>
      </c>
      <c r="X28" s="115">
        <v>1046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45786712</v>
      </c>
      <c r="AH28" s="49">
        <f t="shared" si="9"/>
        <v>1368</v>
      </c>
      <c r="AI28" s="50">
        <f t="shared" si="8"/>
        <v>223.89525368248772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10675248</v>
      </c>
      <c r="AQ28" s="115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144</v>
      </c>
      <c r="Q29" s="111">
        <v>78904233</v>
      </c>
      <c r="R29" s="46">
        <f t="shared" si="5"/>
        <v>6072</v>
      </c>
      <c r="S29" s="47">
        <f t="shared" si="6"/>
        <v>145.72800000000001</v>
      </c>
      <c r="T29" s="47">
        <f t="shared" si="7"/>
        <v>6.0720000000000001</v>
      </c>
      <c r="U29" s="112">
        <v>3.4</v>
      </c>
      <c r="V29" s="112">
        <f t="shared" si="1"/>
        <v>3.4</v>
      </c>
      <c r="W29" s="113" t="s">
        <v>130</v>
      </c>
      <c r="X29" s="115">
        <v>1045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45788076</v>
      </c>
      <c r="AH29" s="49">
        <f t="shared" si="9"/>
        <v>1364</v>
      </c>
      <c r="AI29" s="50">
        <f t="shared" si="8"/>
        <v>224.63768115942028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10675248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141</v>
      </c>
      <c r="Q30" s="111">
        <v>78910194</v>
      </c>
      <c r="R30" s="46">
        <f t="shared" si="5"/>
        <v>5961</v>
      </c>
      <c r="S30" s="47">
        <f t="shared" si="6"/>
        <v>143.06399999999999</v>
      </c>
      <c r="T30" s="47">
        <f t="shared" si="7"/>
        <v>5.9610000000000003</v>
      </c>
      <c r="U30" s="112">
        <v>3.1</v>
      </c>
      <c r="V30" s="112">
        <f t="shared" si="1"/>
        <v>3.1</v>
      </c>
      <c r="W30" s="113" t="s">
        <v>130</v>
      </c>
      <c r="X30" s="115">
        <v>1006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45789412</v>
      </c>
      <c r="AH30" s="49">
        <f t="shared" si="9"/>
        <v>1336</v>
      </c>
      <c r="AI30" s="50">
        <f t="shared" si="8"/>
        <v>224.12346921657439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10675248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118</v>
      </c>
      <c r="P31" s="111">
        <v>140</v>
      </c>
      <c r="Q31" s="111">
        <v>78915791</v>
      </c>
      <c r="R31" s="46">
        <f t="shared" si="5"/>
        <v>5597</v>
      </c>
      <c r="S31" s="47">
        <f t="shared" si="6"/>
        <v>134.328</v>
      </c>
      <c r="T31" s="47">
        <f t="shared" si="7"/>
        <v>5.5970000000000004</v>
      </c>
      <c r="U31" s="112">
        <v>2.5</v>
      </c>
      <c r="V31" s="112">
        <f t="shared" si="1"/>
        <v>2.5</v>
      </c>
      <c r="W31" s="113" t="s">
        <v>134</v>
      </c>
      <c r="X31" s="115">
        <v>1098</v>
      </c>
      <c r="Y31" s="115">
        <v>0</v>
      </c>
      <c r="Z31" s="115">
        <v>1187</v>
      </c>
      <c r="AA31" s="115">
        <v>1185</v>
      </c>
      <c r="AB31" s="115"/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45790508</v>
      </c>
      <c r="AH31" s="49">
        <f t="shared" si="9"/>
        <v>1096</v>
      </c>
      <c r="AI31" s="50">
        <f t="shared" si="8"/>
        <v>195.81918885117025</v>
      </c>
      <c r="AJ31" s="98">
        <v>1</v>
      </c>
      <c r="AK31" s="98">
        <v>0</v>
      </c>
      <c r="AL31" s="98">
        <v>1</v>
      </c>
      <c r="AM31" s="98">
        <v>1</v>
      </c>
      <c r="AN31" s="98"/>
      <c r="AO31" s="98">
        <v>0</v>
      </c>
      <c r="AP31" s="115">
        <v>10675248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126</v>
      </c>
      <c r="Q32" s="111">
        <v>78921198</v>
      </c>
      <c r="R32" s="46">
        <f t="shared" si="5"/>
        <v>5407</v>
      </c>
      <c r="S32" s="47">
        <f t="shared" si="6"/>
        <v>129.768</v>
      </c>
      <c r="T32" s="47">
        <f t="shared" si="7"/>
        <v>5.407</v>
      </c>
      <c r="U32" s="112">
        <v>1.9</v>
      </c>
      <c r="V32" s="112">
        <f t="shared" si="1"/>
        <v>1.9</v>
      </c>
      <c r="W32" s="113" t="s">
        <v>134</v>
      </c>
      <c r="X32" s="115">
        <v>1046</v>
      </c>
      <c r="Y32" s="115">
        <v>0</v>
      </c>
      <c r="Z32" s="115">
        <v>1188</v>
      </c>
      <c r="AA32" s="115">
        <v>1185</v>
      </c>
      <c r="AB32" s="115"/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45791560</v>
      </c>
      <c r="AH32" s="49">
        <f t="shared" si="9"/>
        <v>1052</v>
      </c>
      <c r="AI32" s="50">
        <f t="shared" si="8"/>
        <v>194.56260403181062</v>
      </c>
      <c r="AJ32" s="98">
        <v>1</v>
      </c>
      <c r="AK32" s="98">
        <v>0</v>
      </c>
      <c r="AL32" s="98">
        <v>1</v>
      </c>
      <c r="AM32" s="98">
        <v>1</v>
      </c>
      <c r="AN32" s="98"/>
      <c r="AO32" s="98">
        <v>0</v>
      </c>
      <c r="AP32" s="115">
        <v>10675248</v>
      </c>
      <c r="AQ32" s="115">
        <f t="shared" si="2"/>
        <v>0</v>
      </c>
      <c r="AR32" s="53">
        <v>1.03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111</v>
      </c>
      <c r="Q33" s="111">
        <v>78926139</v>
      </c>
      <c r="R33" s="46">
        <f t="shared" si="5"/>
        <v>4941</v>
      </c>
      <c r="S33" s="47">
        <f t="shared" si="6"/>
        <v>118.584</v>
      </c>
      <c r="T33" s="47">
        <f t="shared" si="7"/>
        <v>4.9409999999999998</v>
      </c>
      <c r="U33" s="112">
        <v>2.2999999999999998</v>
      </c>
      <c r="V33" s="112">
        <f t="shared" si="1"/>
        <v>2.2999999999999998</v>
      </c>
      <c r="W33" s="113" t="s">
        <v>124</v>
      </c>
      <c r="X33" s="115">
        <v>0</v>
      </c>
      <c r="Y33" s="115">
        <v>0</v>
      </c>
      <c r="Z33" s="115">
        <v>1187</v>
      </c>
      <c r="AA33" s="115">
        <v>1185</v>
      </c>
      <c r="AB33" s="115"/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45792516</v>
      </c>
      <c r="AH33" s="49">
        <f t="shared" si="9"/>
        <v>956</v>
      </c>
      <c r="AI33" s="50">
        <f t="shared" si="8"/>
        <v>193.48310058692573</v>
      </c>
      <c r="AJ33" s="98">
        <v>0</v>
      </c>
      <c r="AK33" s="98">
        <v>0</v>
      </c>
      <c r="AL33" s="98">
        <v>1</v>
      </c>
      <c r="AM33" s="98">
        <v>1</v>
      </c>
      <c r="AN33" s="98"/>
      <c r="AO33" s="98">
        <v>0.7</v>
      </c>
      <c r="AP33" s="115">
        <v>10675848</v>
      </c>
      <c r="AQ33" s="115">
        <f t="shared" si="2"/>
        <v>600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110</v>
      </c>
      <c r="Q34" s="111">
        <v>78930842</v>
      </c>
      <c r="R34" s="46">
        <f t="shared" si="5"/>
        <v>4703</v>
      </c>
      <c r="S34" s="47">
        <f t="shared" si="6"/>
        <v>112.872</v>
      </c>
      <c r="T34" s="47">
        <f t="shared" si="7"/>
        <v>4.7030000000000003</v>
      </c>
      <c r="U34" s="112">
        <v>3.4</v>
      </c>
      <c r="V34" s="112">
        <f t="shared" si="1"/>
        <v>3.4</v>
      </c>
      <c r="W34" s="113" t="s">
        <v>124</v>
      </c>
      <c r="X34" s="115">
        <v>0</v>
      </c>
      <c r="Y34" s="115">
        <v>0</v>
      </c>
      <c r="Z34" s="115">
        <v>1087</v>
      </c>
      <c r="AA34" s="115">
        <v>1185</v>
      </c>
      <c r="AB34" s="115"/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45793408</v>
      </c>
      <c r="AH34" s="49">
        <f t="shared" si="9"/>
        <v>892</v>
      </c>
      <c r="AI34" s="50">
        <f t="shared" si="8"/>
        <v>189.66617052944929</v>
      </c>
      <c r="AJ34" s="98">
        <v>0</v>
      </c>
      <c r="AK34" s="98">
        <v>0</v>
      </c>
      <c r="AL34" s="98">
        <v>1</v>
      </c>
      <c r="AM34" s="98">
        <v>1</v>
      </c>
      <c r="AN34" s="98"/>
      <c r="AO34" s="98">
        <v>0.7</v>
      </c>
      <c r="AP34" s="115">
        <v>10676948</v>
      </c>
      <c r="AQ34" s="115">
        <f t="shared" si="2"/>
        <v>1100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132146</v>
      </c>
      <c r="S35" s="65">
        <f>AVERAGE(S11:S34)</f>
        <v>132.14599999999999</v>
      </c>
      <c r="T35" s="65">
        <f>SUM(T11:T34)</f>
        <v>132.14599999999999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27904</v>
      </c>
      <c r="AH35" s="67">
        <f>SUM(AH11:AH34)</f>
        <v>27904</v>
      </c>
      <c r="AI35" s="68">
        <f>$AH$35/$T35</f>
        <v>211.16038321250741</v>
      </c>
      <c r="AJ35" s="98"/>
      <c r="AK35" s="98"/>
      <c r="AL35" s="98"/>
      <c r="AM35" s="98"/>
      <c r="AN35" s="98"/>
      <c r="AO35" s="69"/>
      <c r="AP35" s="70">
        <f>AP34-AP10</f>
        <v>6117</v>
      </c>
      <c r="AQ35" s="71">
        <f>SUM(AQ11:AQ34)</f>
        <v>6117</v>
      </c>
      <c r="AR35" s="72">
        <f>AVERAGE(AR11:AR34)</f>
        <v>1.1333333333333333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213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214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166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215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62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62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62" t="s">
        <v>142</v>
      </c>
      <c r="C52" s="165"/>
      <c r="D52" s="166"/>
      <c r="E52" s="165"/>
      <c r="F52" s="165"/>
      <c r="G52" s="165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216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6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3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567" priority="32" operator="containsText" text="N/A">
      <formula>NOT(ISERROR(SEARCH("N/A",X11)))</formula>
    </cfRule>
    <cfRule type="cellIs" dxfId="566" priority="45" operator="equal">
      <formula>0</formula>
    </cfRule>
  </conditionalFormatting>
  <conditionalFormatting sqref="AC11:AE34 AA11:AA34 X11:Y34">
    <cfRule type="cellIs" dxfId="565" priority="44" operator="greaterThanOrEqual">
      <formula>1185</formula>
    </cfRule>
  </conditionalFormatting>
  <conditionalFormatting sqref="AC11:AE34 AA11:AA34 X11:Y34">
    <cfRule type="cellIs" dxfId="564" priority="43" operator="between">
      <formula>0.1</formula>
      <formula>1184</formula>
    </cfRule>
  </conditionalFormatting>
  <conditionalFormatting sqref="X8">
    <cfRule type="cellIs" dxfId="563" priority="42" operator="equal">
      <formula>0</formula>
    </cfRule>
  </conditionalFormatting>
  <conditionalFormatting sqref="X8">
    <cfRule type="cellIs" dxfId="562" priority="41" operator="greaterThan">
      <formula>1179</formula>
    </cfRule>
  </conditionalFormatting>
  <conditionalFormatting sqref="X8">
    <cfRule type="cellIs" dxfId="561" priority="40" operator="greaterThan">
      <formula>99</formula>
    </cfRule>
  </conditionalFormatting>
  <conditionalFormatting sqref="X8">
    <cfRule type="cellIs" dxfId="560" priority="39" operator="greaterThan">
      <formula>0.99</formula>
    </cfRule>
  </conditionalFormatting>
  <conditionalFormatting sqref="AB8">
    <cfRule type="cellIs" dxfId="559" priority="38" operator="equal">
      <formula>0</formula>
    </cfRule>
  </conditionalFormatting>
  <conditionalFormatting sqref="AB8">
    <cfRule type="cellIs" dxfId="558" priority="37" operator="greaterThan">
      <formula>1179</formula>
    </cfRule>
  </conditionalFormatting>
  <conditionalFormatting sqref="AB8">
    <cfRule type="cellIs" dxfId="557" priority="36" operator="greaterThan">
      <formula>99</formula>
    </cfRule>
  </conditionalFormatting>
  <conditionalFormatting sqref="AB8">
    <cfRule type="cellIs" dxfId="556" priority="35" operator="greaterThan">
      <formula>0.99</formula>
    </cfRule>
  </conditionalFormatting>
  <conditionalFormatting sqref="AH11:AH31">
    <cfRule type="cellIs" dxfId="555" priority="33" operator="greaterThan">
      <formula>$AH$8</formula>
    </cfRule>
    <cfRule type="cellIs" dxfId="554" priority="34" operator="greaterThan">
      <formula>$AH$8</formula>
    </cfRule>
  </conditionalFormatting>
  <conditionalFormatting sqref="AB11:AB34">
    <cfRule type="containsText" dxfId="553" priority="28" operator="containsText" text="N/A">
      <formula>NOT(ISERROR(SEARCH("N/A",AB11)))</formula>
    </cfRule>
    <cfRule type="cellIs" dxfId="552" priority="31" operator="equal">
      <formula>0</formula>
    </cfRule>
  </conditionalFormatting>
  <conditionalFormatting sqref="AB11:AB34">
    <cfRule type="cellIs" dxfId="551" priority="30" operator="greaterThanOrEqual">
      <formula>1185</formula>
    </cfRule>
  </conditionalFormatting>
  <conditionalFormatting sqref="AB11:AB34">
    <cfRule type="cellIs" dxfId="550" priority="29" operator="between">
      <formula>0.1</formula>
      <formula>1184</formula>
    </cfRule>
  </conditionalFormatting>
  <conditionalFormatting sqref="AN11:AN35 AO11:AO34">
    <cfRule type="cellIs" dxfId="549" priority="27" operator="equal">
      <formula>0</formula>
    </cfRule>
  </conditionalFormatting>
  <conditionalFormatting sqref="AN11:AN35 AO11:AO34">
    <cfRule type="cellIs" dxfId="548" priority="26" operator="greaterThan">
      <formula>1179</formula>
    </cfRule>
  </conditionalFormatting>
  <conditionalFormatting sqref="AN11:AN35 AO11:AO34">
    <cfRule type="cellIs" dxfId="547" priority="25" operator="greaterThan">
      <formula>99</formula>
    </cfRule>
  </conditionalFormatting>
  <conditionalFormatting sqref="AN11:AN35 AO11:AO34">
    <cfRule type="cellIs" dxfId="546" priority="24" operator="greaterThan">
      <formula>0.99</formula>
    </cfRule>
  </conditionalFormatting>
  <conditionalFormatting sqref="AQ11:AQ34">
    <cfRule type="cellIs" dxfId="545" priority="23" operator="equal">
      <formula>0</formula>
    </cfRule>
  </conditionalFormatting>
  <conditionalFormatting sqref="AQ11:AQ34">
    <cfRule type="cellIs" dxfId="544" priority="22" operator="greaterThan">
      <formula>1179</formula>
    </cfRule>
  </conditionalFormatting>
  <conditionalFormatting sqref="AQ11:AQ34">
    <cfRule type="cellIs" dxfId="543" priority="21" operator="greaterThan">
      <formula>99</formula>
    </cfRule>
  </conditionalFormatting>
  <conditionalFormatting sqref="AQ11:AQ34">
    <cfRule type="cellIs" dxfId="542" priority="20" operator="greaterThan">
      <formula>0.99</formula>
    </cfRule>
  </conditionalFormatting>
  <conditionalFormatting sqref="Z11:Z34">
    <cfRule type="containsText" dxfId="541" priority="16" operator="containsText" text="N/A">
      <formula>NOT(ISERROR(SEARCH("N/A",Z11)))</formula>
    </cfRule>
    <cfRule type="cellIs" dxfId="540" priority="19" operator="equal">
      <formula>0</formula>
    </cfRule>
  </conditionalFormatting>
  <conditionalFormatting sqref="Z11:Z34">
    <cfRule type="cellIs" dxfId="539" priority="18" operator="greaterThanOrEqual">
      <formula>1185</formula>
    </cfRule>
  </conditionalFormatting>
  <conditionalFormatting sqref="Z11:Z34">
    <cfRule type="cellIs" dxfId="538" priority="17" operator="between">
      <formula>0.1</formula>
      <formula>1184</formula>
    </cfRule>
  </conditionalFormatting>
  <conditionalFormatting sqref="AJ11:AN35">
    <cfRule type="cellIs" dxfId="537" priority="15" operator="equal">
      <formula>0</formula>
    </cfRule>
  </conditionalFormatting>
  <conditionalFormatting sqref="AJ11:AN35">
    <cfRule type="cellIs" dxfId="536" priority="14" operator="greaterThan">
      <formula>1179</formula>
    </cfRule>
  </conditionalFormatting>
  <conditionalFormatting sqref="AJ11:AN35">
    <cfRule type="cellIs" dxfId="535" priority="13" operator="greaterThan">
      <formula>99</formula>
    </cfRule>
  </conditionalFormatting>
  <conditionalFormatting sqref="AJ11:AN35">
    <cfRule type="cellIs" dxfId="534" priority="12" operator="greaterThan">
      <formula>0.99</formula>
    </cfRule>
  </conditionalFormatting>
  <conditionalFormatting sqref="AP11:AP34">
    <cfRule type="cellIs" dxfId="533" priority="11" operator="equal">
      <formula>0</formula>
    </cfRule>
  </conditionalFormatting>
  <conditionalFormatting sqref="AP11:AP34">
    <cfRule type="cellIs" dxfId="532" priority="10" operator="greaterThan">
      <formula>1179</formula>
    </cfRule>
  </conditionalFormatting>
  <conditionalFormatting sqref="AP11:AP34">
    <cfRule type="cellIs" dxfId="531" priority="9" operator="greaterThan">
      <formula>99</formula>
    </cfRule>
  </conditionalFormatting>
  <conditionalFormatting sqref="AP11:AP34">
    <cfRule type="cellIs" dxfId="530" priority="8" operator="greaterThan">
      <formula>0.99</formula>
    </cfRule>
  </conditionalFormatting>
  <conditionalFormatting sqref="AH32:AH34">
    <cfRule type="cellIs" dxfId="529" priority="6" operator="greaterThan">
      <formula>$AH$8</formula>
    </cfRule>
    <cfRule type="cellIs" dxfId="528" priority="7" operator="greaterThan">
      <formula>$AH$8</formula>
    </cfRule>
  </conditionalFormatting>
  <conditionalFormatting sqref="AI11:AI34">
    <cfRule type="cellIs" dxfId="527" priority="5" operator="greaterThan">
      <formula>$AI$8</formula>
    </cfRule>
  </conditionalFormatting>
  <conditionalFormatting sqref="AL11:AL34">
    <cfRule type="cellIs" dxfId="526" priority="4" operator="equal">
      <formula>0</formula>
    </cfRule>
  </conditionalFormatting>
  <conditionalFormatting sqref="AL11:AL34">
    <cfRule type="cellIs" dxfId="525" priority="3" operator="greaterThan">
      <formula>1179</formula>
    </cfRule>
  </conditionalFormatting>
  <conditionalFormatting sqref="AL11:AL34">
    <cfRule type="cellIs" dxfId="524" priority="2" operator="greaterThan">
      <formula>99</formula>
    </cfRule>
  </conditionalFormatting>
  <conditionalFormatting sqref="AL11:AL34">
    <cfRule type="cellIs" dxfId="52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T7" zoomScaleNormal="100" workbookViewId="0">
      <selection activeCell="AG10" sqref="AG1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128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42462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27112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1'!$Q$34</f>
        <v>76572608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1'!$AG$34</f>
        <v>45300052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'[2]APR 1'!$AP$34</f>
        <v>10555045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105</v>
      </c>
      <c r="Q11" s="111">
        <v>76577077</v>
      </c>
      <c r="R11" s="46">
        <f>IF(ISBLANK(Q11),"-",Q11-Q10)</f>
        <v>4469</v>
      </c>
      <c r="S11" s="47">
        <f>R11*24/1000</f>
        <v>107.256</v>
      </c>
      <c r="T11" s="47">
        <f>R11/1000</f>
        <v>4.4690000000000003</v>
      </c>
      <c r="U11" s="112">
        <v>5.4</v>
      </c>
      <c r="V11" s="112">
        <f t="shared" ref="V11:V34" si="1">U11</f>
        <v>5.4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1078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45300868</v>
      </c>
      <c r="AH11" s="49">
        <f>IF(ISBLANK(AG11),"-",AG11-AG10)</f>
        <v>816</v>
      </c>
      <c r="AI11" s="50">
        <f>AH11/T11</f>
        <v>182.59118371000221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0.55000000000000004</v>
      </c>
      <c r="AP11" s="115">
        <v>10556145</v>
      </c>
      <c r="AQ11" s="115">
        <f t="shared" ref="AQ11:AQ34" si="2">AP11-AP10</f>
        <v>1100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127</v>
      </c>
      <c r="P12" s="111">
        <v>96</v>
      </c>
      <c r="Q12" s="111">
        <v>76581168</v>
      </c>
      <c r="R12" s="46">
        <f t="shared" ref="R12:R34" si="5">IF(ISBLANK(Q12),"-",Q12-Q11)</f>
        <v>4091</v>
      </c>
      <c r="S12" s="47">
        <f t="shared" ref="S12:S34" si="6">R12*24/1000</f>
        <v>98.183999999999997</v>
      </c>
      <c r="T12" s="47">
        <f t="shared" ref="T12:T34" si="7">R12/1000</f>
        <v>4.0910000000000002</v>
      </c>
      <c r="U12" s="112">
        <v>6.6</v>
      </c>
      <c r="V12" s="112">
        <f t="shared" si="1"/>
        <v>6.6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45301628</v>
      </c>
      <c r="AH12" s="49">
        <f>IF(ISBLANK(AG12),"-",AG12-AG11)</f>
        <v>760</v>
      </c>
      <c r="AI12" s="50">
        <f t="shared" ref="AI12:AI34" si="8">AH12/T12</f>
        <v>185.77364947445611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0.55000000000000004</v>
      </c>
      <c r="AP12" s="115">
        <v>10557301</v>
      </c>
      <c r="AQ12" s="115">
        <f t="shared" si="2"/>
        <v>1156</v>
      </c>
      <c r="AR12" s="118">
        <v>1.05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97</v>
      </c>
      <c r="Q13" s="111">
        <v>76585225</v>
      </c>
      <c r="R13" s="46">
        <f t="shared" si="5"/>
        <v>4057</v>
      </c>
      <c r="S13" s="47">
        <f t="shared" si="6"/>
        <v>97.367999999999995</v>
      </c>
      <c r="T13" s="47">
        <f t="shared" si="7"/>
        <v>4.0570000000000004</v>
      </c>
      <c r="U13" s="112">
        <v>7.8</v>
      </c>
      <c r="V13" s="112">
        <f t="shared" si="1"/>
        <v>7.8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986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45302356</v>
      </c>
      <c r="AH13" s="49">
        <f>IF(ISBLANK(AG13),"-",AG13-AG12)</f>
        <v>728</v>
      </c>
      <c r="AI13" s="50">
        <f t="shared" si="8"/>
        <v>179.44293813162435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0.55000000000000004</v>
      </c>
      <c r="AP13" s="115">
        <v>10558482</v>
      </c>
      <c r="AQ13" s="115">
        <f t="shared" si="2"/>
        <v>1181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11</v>
      </c>
      <c r="E14" s="41">
        <f t="shared" si="0"/>
        <v>7.746478873239437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135</v>
      </c>
      <c r="P14" s="111">
        <v>98</v>
      </c>
      <c r="Q14" s="111">
        <v>76589207</v>
      </c>
      <c r="R14" s="46">
        <f t="shared" si="5"/>
        <v>3982</v>
      </c>
      <c r="S14" s="47">
        <f t="shared" si="6"/>
        <v>95.567999999999998</v>
      </c>
      <c r="T14" s="47">
        <f t="shared" si="7"/>
        <v>3.9820000000000002</v>
      </c>
      <c r="U14" s="112">
        <v>8.6999999999999993</v>
      </c>
      <c r="V14" s="112">
        <f t="shared" si="1"/>
        <v>8.6999999999999993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967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45303060</v>
      </c>
      <c r="AH14" s="49">
        <f t="shared" ref="AH14:AH34" si="9">IF(ISBLANK(AG14),"-",AG14-AG13)</f>
        <v>704</v>
      </c>
      <c r="AI14" s="50">
        <f t="shared" si="8"/>
        <v>176.79558011049724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0.55000000000000004</v>
      </c>
      <c r="AP14" s="115">
        <v>10559361</v>
      </c>
      <c r="AQ14" s="115">
        <f t="shared" si="2"/>
        <v>879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114</v>
      </c>
      <c r="P15" s="111">
        <v>109</v>
      </c>
      <c r="Q15" s="111">
        <v>76593572</v>
      </c>
      <c r="R15" s="46">
        <f t="shared" si="5"/>
        <v>4365</v>
      </c>
      <c r="S15" s="47">
        <f t="shared" si="6"/>
        <v>104.76</v>
      </c>
      <c r="T15" s="47">
        <f t="shared" si="7"/>
        <v>4.3650000000000002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966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45303780</v>
      </c>
      <c r="AH15" s="49">
        <f t="shared" si="9"/>
        <v>720</v>
      </c>
      <c r="AI15" s="50">
        <f t="shared" si="8"/>
        <v>164.94845360824741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0.55000000000000004</v>
      </c>
      <c r="AP15" s="115">
        <v>10560073</v>
      </c>
      <c r="AQ15" s="115">
        <f t="shared" si="2"/>
        <v>712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145</v>
      </c>
      <c r="Q16" s="111">
        <v>76598634</v>
      </c>
      <c r="R16" s="46">
        <f t="shared" si="5"/>
        <v>5062</v>
      </c>
      <c r="S16" s="47">
        <f t="shared" si="6"/>
        <v>121.488</v>
      </c>
      <c r="T16" s="47">
        <f t="shared" si="7"/>
        <v>5.0620000000000003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45304636</v>
      </c>
      <c r="AH16" s="49">
        <f t="shared" si="9"/>
        <v>856</v>
      </c>
      <c r="AI16" s="50">
        <f t="shared" si="8"/>
        <v>169.10312129593046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10560073</v>
      </c>
      <c r="AQ16" s="115"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145</v>
      </c>
      <c r="P17" s="111">
        <v>140</v>
      </c>
      <c r="Q17" s="111">
        <v>76604403</v>
      </c>
      <c r="R17" s="46">
        <f t="shared" si="5"/>
        <v>5769</v>
      </c>
      <c r="S17" s="47">
        <f t="shared" si="6"/>
        <v>138.45599999999999</v>
      </c>
      <c r="T17" s="47">
        <f t="shared" si="7"/>
        <v>5.7690000000000001</v>
      </c>
      <c r="U17" s="112">
        <v>9.5</v>
      </c>
      <c r="V17" s="112">
        <f t="shared" si="1"/>
        <v>9.5</v>
      </c>
      <c r="W17" s="113" t="s">
        <v>151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45305852</v>
      </c>
      <c r="AH17" s="49">
        <f t="shared" si="9"/>
        <v>1216</v>
      </c>
      <c r="AI17" s="50">
        <f t="shared" si="8"/>
        <v>210.78176460391748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10560073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147</v>
      </c>
      <c r="Q18" s="111">
        <v>76610594</v>
      </c>
      <c r="R18" s="46">
        <f t="shared" si="5"/>
        <v>6191</v>
      </c>
      <c r="S18" s="47">
        <f t="shared" si="6"/>
        <v>148.584</v>
      </c>
      <c r="T18" s="47">
        <f t="shared" si="7"/>
        <v>6.1909999999999998</v>
      </c>
      <c r="U18" s="112">
        <v>9.1999999999999993</v>
      </c>
      <c r="V18" s="112">
        <f t="shared" si="1"/>
        <v>9.1999999999999993</v>
      </c>
      <c r="W18" s="113" t="s">
        <v>130</v>
      </c>
      <c r="X18" s="115">
        <v>0</v>
      </c>
      <c r="Y18" s="115">
        <v>996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45307212</v>
      </c>
      <c r="AH18" s="49">
        <f t="shared" si="9"/>
        <v>1360</v>
      </c>
      <c r="AI18" s="50">
        <f t="shared" si="8"/>
        <v>219.67371991600712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10560073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143</v>
      </c>
      <c r="P19" s="111">
        <v>143</v>
      </c>
      <c r="Q19" s="111">
        <v>76616756</v>
      </c>
      <c r="R19" s="46">
        <f t="shared" si="5"/>
        <v>6162</v>
      </c>
      <c r="S19" s="47">
        <f t="shared" si="6"/>
        <v>147.88800000000001</v>
      </c>
      <c r="T19" s="47">
        <f t="shared" si="7"/>
        <v>6.1619999999999999</v>
      </c>
      <c r="U19" s="112">
        <v>8.8000000000000007</v>
      </c>
      <c r="V19" s="112">
        <f t="shared" si="1"/>
        <v>8.8000000000000007</v>
      </c>
      <c r="W19" s="113" t="s">
        <v>130</v>
      </c>
      <c r="X19" s="115">
        <v>0</v>
      </c>
      <c r="Y19" s="115">
        <v>996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45308572</v>
      </c>
      <c r="AH19" s="49">
        <f t="shared" si="9"/>
        <v>1360</v>
      </c>
      <c r="AI19" s="50">
        <f t="shared" si="8"/>
        <v>220.70756247971437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10560073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144</v>
      </c>
      <c r="P20" s="111">
        <v>153</v>
      </c>
      <c r="Q20" s="111">
        <v>76623168</v>
      </c>
      <c r="R20" s="46">
        <f t="shared" si="5"/>
        <v>6412</v>
      </c>
      <c r="S20" s="47">
        <f t="shared" si="6"/>
        <v>153.88800000000001</v>
      </c>
      <c r="T20" s="47">
        <f t="shared" si="7"/>
        <v>6.4119999999999999</v>
      </c>
      <c r="U20" s="112">
        <v>8.4</v>
      </c>
      <c r="V20" s="112">
        <f t="shared" si="1"/>
        <v>8.4</v>
      </c>
      <c r="W20" s="113" t="s">
        <v>130</v>
      </c>
      <c r="X20" s="115">
        <v>0</v>
      </c>
      <c r="Y20" s="115">
        <v>996</v>
      </c>
      <c r="Z20" s="115">
        <v>1187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45309980</v>
      </c>
      <c r="AH20" s="49">
        <f t="shared" si="9"/>
        <v>1408</v>
      </c>
      <c r="AI20" s="50">
        <f t="shared" si="8"/>
        <v>219.58827199001871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10560073</v>
      </c>
      <c r="AQ20" s="115">
        <f t="shared" si="2"/>
        <v>0</v>
      </c>
      <c r="AR20" s="53">
        <v>1.23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142</v>
      </c>
      <c r="P21" s="111">
        <v>148</v>
      </c>
      <c r="Q21" s="111">
        <v>76629296</v>
      </c>
      <c r="R21" s="46">
        <f t="shared" si="5"/>
        <v>6128</v>
      </c>
      <c r="S21" s="47">
        <f t="shared" si="6"/>
        <v>147.072</v>
      </c>
      <c r="T21" s="47">
        <f t="shared" si="7"/>
        <v>6.1280000000000001</v>
      </c>
      <c r="U21" s="112">
        <v>8.1</v>
      </c>
      <c r="V21" s="112">
        <f t="shared" si="1"/>
        <v>8.1</v>
      </c>
      <c r="W21" s="113" t="s">
        <v>130</v>
      </c>
      <c r="X21" s="115">
        <v>0</v>
      </c>
      <c r="Y21" s="115">
        <v>996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45311324</v>
      </c>
      <c r="AH21" s="49">
        <f t="shared" si="9"/>
        <v>1344</v>
      </c>
      <c r="AI21" s="50">
        <f t="shared" si="8"/>
        <v>219.32114882506528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10560073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143</v>
      </c>
      <c r="Q22" s="111">
        <v>76635402</v>
      </c>
      <c r="R22" s="46">
        <f t="shared" si="5"/>
        <v>6106</v>
      </c>
      <c r="S22" s="47">
        <f t="shared" si="6"/>
        <v>146.54400000000001</v>
      </c>
      <c r="T22" s="47">
        <f t="shared" si="7"/>
        <v>6.1059999999999999</v>
      </c>
      <c r="U22" s="112">
        <v>7.7</v>
      </c>
      <c r="V22" s="112">
        <f t="shared" si="1"/>
        <v>7.7</v>
      </c>
      <c r="W22" s="113" t="s">
        <v>130</v>
      </c>
      <c r="X22" s="115">
        <v>0</v>
      </c>
      <c r="Y22" s="115">
        <v>996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45312676</v>
      </c>
      <c r="AH22" s="49">
        <f t="shared" si="9"/>
        <v>1352</v>
      </c>
      <c r="AI22" s="50">
        <f t="shared" si="8"/>
        <v>221.42155257124142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10560073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127</v>
      </c>
      <c r="Q23" s="111">
        <v>76641299</v>
      </c>
      <c r="R23" s="46">
        <f t="shared" si="5"/>
        <v>5897</v>
      </c>
      <c r="S23" s="47">
        <f t="shared" si="6"/>
        <v>141.52799999999999</v>
      </c>
      <c r="T23" s="47">
        <f t="shared" si="7"/>
        <v>5.8970000000000002</v>
      </c>
      <c r="U23" s="112">
        <v>7.3</v>
      </c>
      <c r="V23" s="112">
        <f t="shared" si="1"/>
        <v>7.3</v>
      </c>
      <c r="W23" s="113" t="s">
        <v>130</v>
      </c>
      <c r="X23" s="115">
        <v>0</v>
      </c>
      <c r="Y23" s="115">
        <v>995</v>
      </c>
      <c r="Z23" s="115">
        <v>1187</v>
      </c>
      <c r="AA23" s="115">
        <v>1185</v>
      </c>
      <c r="AB23" s="115">
        <v>1188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45314016</v>
      </c>
      <c r="AH23" s="49">
        <f t="shared" si="9"/>
        <v>1340</v>
      </c>
      <c r="AI23" s="50">
        <f t="shared" si="8"/>
        <v>227.23418687468202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10560073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146</v>
      </c>
      <c r="Q24" s="111">
        <v>76647192</v>
      </c>
      <c r="R24" s="46">
        <f t="shared" si="5"/>
        <v>5893</v>
      </c>
      <c r="S24" s="47">
        <f t="shared" si="6"/>
        <v>141.43199999999999</v>
      </c>
      <c r="T24" s="47">
        <f t="shared" si="7"/>
        <v>5.8929999999999998</v>
      </c>
      <c r="U24" s="112">
        <v>7.1</v>
      </c>
      <c r="V24" s="112">
        <f t="shared" si="1"/>
        <v>7.1</v>
      </c>
      <c r="W24" s="113" t="s">
        <v>130</v>
      </c>
      <c r="X24" s="115">
        <v>0</v>
      </c>
      <c r="Y24" s="115">
        <v>1006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45315344</v>
      </c>
      <c r="AH24" s="49">
        <f>IF(ISBLANK(AG24),"-",AG24-AG23)</f>
        <v>1328</v>
      </c>
      <c r="AI24" s="50">
        <f t="shared" si="8"/>
        <v>225.35211267605635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10560073</v>
      </c>
      <c r="AQ24" s="115">
        <f t="shared" si="2"/>
        <v>0</v>
      </c>
      <c r="AR24" s="53">
        <v>1.28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140</v>
      </c>
      <c r="Q25" s="111">
        <v>76653208</v>
      </c>
      <c r="R25" s="46">
        <f t="shared" si="5"/>
        <v>6016</v>
      </c>
      <c r="S25" s="47">
        <f t="shared" si="6"/>
        <v>144.38399999999999</v>
      </c>
      <c r="T25" s="47">
        <f t="shared" si="7"/>
        <v>6.016</v>
      </c>
      <c r="U25" s="112">
        <v>6.7</v>
      </c>
      <c r="V25" s="112">
        <f t="shared" si="1"/>
        <v>6.7</v>
      </c>
      <c r="W25" s="113" t="s">
        <v>130</v>
      </c>
      <c r="X25" s="115">
        <v>0</v>
      </c>
      <c r="Y25" s="115">
        <v>1006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45316692</v>
      </c>
      <c r="AH25" s="49">
        <f t="shared" si="9"/>
        <v>1348</v>
      </c>
      <c r="AI25" s="50">
        <f t="shared" si="8"/>
        <v>224.06914893617022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10560073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136</v>
      </c>
      <c r="P26" s="111">
        <v>142</v>
      </c>
      <c r="Q26" s="111">
        <v>76659180</v>
      </c>
      <c r="R26" s="46">
        <f t="shared" si="5"/>
        <v>5972</v>
      </c>
      <c r="S26" s="47">
        <f t="shared" si="6"/>
        <v>143.328</v>
      </c>
      <c r="T26" s="47">
        <f t="shared" si="7"/>
        <v>5.9720000000000004</v>
      </c>
      <c r="U26" s="112">
        <v>6.3</v>
      </c>
      <c r="V26" s="112">
        <f t="shared" si="1"/>
        <v>6.3</v>
      </c>
      <c r="W26" s="113" t="s">
        <v>130</v>
      </c>
      <c r="X26" s="115">
        <v>0</v>
      </c>
      <c r="Y26" s="115">
        <v>1006</v>
      </c>
      <c r="Z26" s="115">
        <v>1187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45318040</v>
      </c>
      <c r="AH26" s="49">
        <f t="shared" si="9"/>
        <v>1348</v>
      </c>
      <c r="AI26" s="50">
        <f t="shared" si="8"/>
        <v>225.72002679169455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10560073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143</v>
      </c>
      <c r="Q27" s="111">
        <v>76665143</v>
      </c>
      <c r="R27" s="46">
        <f t="shared" si="5"/>
        <v>5963</v>
      </c>
      <c r="S27" s="47">
        <f t="shared" si="6"/>
        <v>143.11199999999999</v>
      </c>
      <c r="T27" s="47">
        <f t="shared" si="7"/>
        <v>5.9630000000000001</v>
      </c>
      <c r="U27" s="112">
        <v>5.8</v>
      </c>
      <c r="V27" s="112">
        <f t="shared" si="1"/>
        <v>5.8</v>
      </c>
      <c r="W27" s="113" t="s">
        <v>130</v>
      </c>
      <c r="X27" s="115">
        <v>0</v>
      </c>
      <c r="Y27" s="115">
        <v>1016</v>
      </c>
      <c r="Z27" s="115">
        <v>1187</v>
      </c>
      <c r="AA27" s="115">
        <v>1185</v>
      </c>
      <c r="AB27" s="115">
        <v>1188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45319396</v>
      </c>
      <c r="AH27" s="49">
        <f t="shared" si="9"/>
        <v>1356</v>
      </c>
      <c r="AI27" s="50">
        <f t="shared" si="8"/>
        <v>227.40231427133992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10560073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141</v>
      </c>
      <c r="Q28" s="111">
        <v>76671066</v>
      </c>
      <c r="R28" s="46">
        <f t="shared" si="5"/>
        <v>5923</v>
      </c>
      <c r="S28" s="47">
        <f t="shared" si="6"/>
        <v>142.15199999999999</v>
      </c>
      <c r="T28" s="47">
        <f t="shared" si="7"/>
        <v>5.923</v>
      </c>
      <c r="U28" s="112">
        <v>5.5</v>
      </c>
      <c r="V28" s="112">
        <f t="shared" si="1"/>
        <v>5.5</v>
      </c>
      <c r="W28" s="113" t="s">
        <v>130</v>
      </c>
      <c r="X28" s="115">
        <v>0</v>
      </c>
      <c r="Y28" s="115">
        <v>1001</v>
      </c>
      <c r="Z28" s="115">
        <v>1187</v>
      </c>
      <c r="AA28" s="115">
        <v>1185</v>
      </c>
      <c r="AB28" s="115">
        <v>1188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45320740</v>
      </c>
      <c r="AH28" s="49">
        <f t="shared" si="9"/>
        <v>1344</v>
      </c>
      <c r="AI28" s="50">
        <f t="shared" si="8"/>
        <v>226.91203781867296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10560073</v>
      </c>
      <c r="AQ28" s="115">
        <f t="shared" si="2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149</v>
      </c>
      <c r="Q29" s="111">
        <v>76676968</v>
      </c>
      <c r="R29" s="46">
        <f t="shared" si="5"/>
        <v>5902</v>
      </c>
      <c r="S29" s="47">
        <f t="shared" si="6"/>
        <v>141.648</v>
      </c>
      <c r="T29" s="47">
        <f t="shared" si="7"/>
        <v>5.9020000000000001</v>
      </c>
      <c r="U29" s="112">
        <v>5.0999999999999996</v>
      </c>
      <c r="V29" s="112">
        <f t="shared" si="1"/>
        <v>5.0999999999999996</v>
      </c>
      <c r="W29" s="113" t="s">
        <v>130</v>
      </c>
      <c r="X29" s="115">
        <v>0</v>
      </c>
      <c r="Y29" s="115">
        <v>1001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45322076</v>
      </c>
      <c r="AH29" s="49">
        <f t="shared" si="9"/>
        <v>1336</v>
      </c>
      <c r="AI29" s="50">
        <f t="shared" si="8"/>
        <v>226.36394442561843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10560073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115</v>
      </c>
      <c r="P30" s="111">
        <v>132</v>
      </c>
      <c r="Q30" s="111">
        <v>76682579</v>
      </c>
      <c r="R30" s="46">
        <f t="shared" si="5"/>
        <v>5611</v>
      </c>
      <c r="S30" s="47">
        <f t="shared" si="6"/>
        <v>134.66399999999999</v>
      </c>
      <c r="T30" s="47">
        <f t="shared" si="7"/>
        <v>5.6109999999999998</v>
      </c>
      <c r="U30" s="112">
        <v>4.3</v>
      </c>
      <c r="V30" s="112">
        <f t="shared" si="1"/>
        <v>4.3</v>
      </c>
      <c r="W30" s="113" t="s">
        <v>134</v>
      </c>
      <c r="X30" s="115">
        <v>0</v>
      </c>
      <c r="Y30" s="115">
        <v>1099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45323180</v>
      </c>
      <c r="AH30" s="49">
        <f t="shared" si="9"/>
        <v>1104</v>
      </c>
      <c r="AI30" s="50">
        <f t="shared" si="8"/>
        <v>196.75637141329531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10560073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131</v>
      </c>
      <c r="Q31" s="111">
        <v>76688185</v>
      </c>
      <c r="R31" s="46">
        <f t="shared" si="5"/>
        <v>5606</v>
      </c>
      <c r="S31" s="47">
        <f t="shared" si="6"/>
        <v>134.54400000000001</v>
      </c>
      <c r="T31" s="47">
        <f t="shared" si="7"/>
        <v>5.6059999999999999</v>
      </c>
      <c r="U31" s="112">
        <v>3.3</v>
      </c>
      <c r="V31" s="112">
        <f t="shared" si="1"/>
        <v>3.3</v>
      </c>
      <c r="W31" s="113" t="s">
        <v>134</v>
      </c>
      <c r="X31" s="115">
        <v>0</v>
      </c>
      <c r="Y31" s="115">
        <v>1099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45324284</v>
      </c>
      <c r="AH31" s="49">
        <f t="shared" si="9"/>
        <v>1104</v>
      </c>
      <c r="AI31" s="50">
        <f t="shared" si="8"/>
        <v>196.93185872279702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10560073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111</v>
      </c>
      <c r="P32" s="111">
        <v>125</v>
      </c>
      <c r="Q32" s="111">
        <v>76693734</v>
      </c>
      <c r="R32" s="46">
        <f t="shared" si="5"/>
        <v>5549</v>
      </c>
      <c r="S32" s="47">
        <f t="shared" si="6"/>
        <v>133.17599999999999</v>
      </c>
      <c r="T32" s="47">
        <f t="shared" si="7"/>
        <v>5.5490000000000004</v>
      </c>
      <c r="U32" s="112">
        <v>2.6</v>
      </c>
      <c r="V32" s="112">
        <f t="shared" si="1"/>
        <v>2.6</v>
      </c>
      <c r="W32" s="113" t="s">
        <v>134</v>
      </c>
      <c r="X32" s="115">
        <v>0</v>
      </c>
      <c r="Y32" s="115">
        <v>1098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45325384</v>
      </c>
      <c r="AH32" s="49">
        <f t="shared" si="9"/>
        <v>1100</v>
      </c>
      <c r="AI32" s="50">
        <f t="shared" si="8"/>
        <v>198.23391602090464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10560073</v>
      </c>
      <c r="AQ32" s="115">
        <f t="shared" si="2"/>
        <v>0</v>
      </c>
      <c r="AR32" s="53">
        <v>0.9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114</v>
      </c>
      <c r="Q33" s="111">
        <v>76698519</v>
      </c>
      <c r="R33" s="46">
        <f t="shared" si="5"/>
        <v>4785</v>
      </c>
      <c r="S33" s="47">
        <f t="shared" si="6"/>
        <v>114.84</v>
      </c>
      <c r="T33" s="47">
        <f t="shared" si="7"/>
        <v>4.7850000000000001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1168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45326308</v>
      </c>
      <c r="AH33" s="49">
        <f t="shared" si="9"/>
        <v>924</v>
      </c>
      <c r="AI33" s="50">
        <f t="shared" si="8"/>
        <v>193.10344827586206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10560720</v>
      </c>
      <c r="AQ33" s="115">
        <f t="shared" si="2"/>
        <v>647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136</v>
      </c>
      <c r="P34" s="111">
        <v>111</v>
      </c>
      <c r="Q34" s="111">
        <v>76703152</v>
      </c>
      <c r="R34" s="46">
        <f t="shared" si="5"/>
        <v>4633</v>
      </c>
      <c r="S34" s="47">
        <f t="shared" si="6"/>
        <v>111.19199999999999</v>
      </c>
      <c r="T34" s="47">
        <f t="shared" si="7"/>
        <v>4.633</v>
      </c>
      <c r="U34" s="112">
        <v>4.3</v>
      </c>
      <c r="V34" s="112">
        <f t="shared" si="1"/>
        <v>4.3</v>
      </c>
      <c r="W34" s="113" t="s">
        <v>124</v>
      </c>
      <c r="X34" s="115">
        <v>0</v>
      </c>
      <c r="Y34" s="115">
        <v>0</v>
      </c>
      <c r="Z34" s="115">
        <v>1098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45327164</v>
      </c>
      <c r="AH34" s="49">
        <f t="shared" si="9"/>
        <v>856</v>
      </c>
      <c r="AI34" s="50">
        <f t="shared" si="8"/>
        <v>184.76149363263545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10561790</v>
      </c>
      <c r="AQ34" s="115">
        <f t="shared" si="2"/>
        <v>1070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130544</v>
      </c>
      <c r="S35" s="65">
        <f>AVERAGE(S11:S34)</f>
        <v>130.54400000000001</v>
      </c>
      <c r="T35" s="65">
        <f>SUM(T11:T34)</f>
        <v>130.54400000000001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27112</v>
      </c>
      <c r="AH35" s="67">
        <f>SUM(AH11:AH34)</f>
        <v>27112</v>
      </c>
      <c r="AI35" s="68">
        <f>$AH$35/$T35</f>
        <v>207.68476528986395</v>
      </c>
      <c r="AJ35" s="98"/>
      <c r="AK35" s="98"/>
      <c r="AL35" s="98"/>
      <c r="AM35" s="98"/>
      <c r="AN35" s="98"/>
      <c r="AO35" s="69"/>
      <c r="AP35" s="70">
        <f>AP34-AP10</f>
        <v>6745</v>
      </c>
      <c r="AQ35" s="71">
        <f>SUM(AQ11:AQ34)</f>
        <v>6745</v>
      </c>
      <c r="AR35" s="72">
        <f>AVERAGE(AR11:AR34)</f>
        <v>1.135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148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160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45" t="s">
        <v>161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4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4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139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5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45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: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320" priority="28" operator="containsText" text="N/A">
      <formula>NOT(ISERROR(SEARCH("N/A",X11)))</formula>
    </cfRule>
    <cfRule type="cellIs" dxfId="1319" priority="41" operator="equal">
      <formula>0</formula>
    </cfRule>
  </conditionalFormatting>
  <conditionalFormatting sqref="AC11:AE34 X11:Y34 AA11:AA34">
    <cfRule type="cellIs" dxfId="1318" priority="40" operator="greaterThanOrEqual">
      <formula>1185</formula>
    </cfRule>
  </conditionalFormatting>
  <conditionalFormatting sqref="AC11:AE34 X11:Y34 AA11:AA34">
    <cfRule type="cellIs" dxfId="1317" priority="39" operator="between">
      <formula>0.1</formula>
      <formula>1184</formula>
    </cfRule>
  </conditionalFormatting>
  <conditionalFormatting sqref="X8">
    <cfRule type="cellIs" dxfId="1316" priority="38" operator="equal">
      <formula>0</formula>
    </cfRule>
  </conditionalFormatting>
  <conditionalFormatting sqref="X8">
    <cfRule type="cellIs" dxfId="1315" priority="37" operator="greaterThan">
      <formula>1179</formula>
    </cfRule>
  </conditionalFormatting>
  <conditionalFormatting sqref="X8">
    <cfRule type="cellIs" dxfId="1314" priority="36" operator="greaterThan">
      <formula>99</formula>
    </cfRule>
  </conditionalFormatting>
  <conditionalFormatting sqref="X8">
    <cfRule type="cellIs" dxfId="1313" priority="35" operator="greaterThan">
      <formula>0.99</formula>
    </cfRule>
  </conditionalFormatting>
  <conditionalFormatting sqref="AB8">
    <cfRule type="cellIs" dxfId="1312" priority="34" operator="equal">
      <formula>0</formula>
    </cfRule>
  </conditionalFormatting>
  <conditionalFormatting sqref="AB8">
    <cfRule type="cellIs" dxfId="1311" priority="33" operator="greaterThan">
      <formula>1179</formula>
    </cfRule>
  </conditionalFormatting>
  <conditionalFormatting sqref="AB8">
    <cfRule type="cellIs" dxfId="1310" priority="32" operator="greaterThan">
      <formula>99</formula>
    </cfRule>
  </conditionalFormatting>
  <conditionalFormatting sqref="AB8">
    <cfRule type="cellIs" dxfId="1309" priority="31" operator="greaterThan">
      <formula>0.99</formula>
    </cfRule>
  </conditionalFormatting>
  <conditionalFormatting sqref="AH11:AH31">
    <cfRule type="cellIs" dxfId="1308" priority="29" operator="greaterThan">
      <formula>$AH$8</formula>
    </cfRule>
    <cfRule type="cellIs" dxfId="1307" priority="30" operator="greaterThan">
      <formula>$AH$8</formula>
    </cfRule>
  </conditionalFormatting>
  <conditionalFormatting sqref="AB11:AB34">
    <cfRule type="containsText" dxfId="1306" priority="24" operator="containsText" text="N/A">
      <formula>NOT(ISERROR(SEARCH("N/A",AB11)))</formula>
    </cfRule>
    <cfRule type="cellIs" dxfId="1305" priority="27" operator="equal">
      <formula>0</formula>
    </cfRule>
  </conditionalFormatting>
  <conditionalFormatting sqref="AB11:AB34">
    <cfRule type="cellIs" dxfId="1304" priority="26" operator="greaterThanOrEqual">
      <formula>1185</formula>
    </cfRule>
  </conditionalFormatting>
  <conditionalFormatting sqref="AB11:AB34">
    <cfRule type="cellIs" dxfId="1303" priority="25" operator="between">
      <formula>0.1</formula>
      <formula>1184</formula>
    </cfRule>
  </conditionalFormatting>
  <conditionalFormatting sqref="AO11:AO34 AN11:AN35">
    <cfRule type="cellIs" dxfId="1302" priority="23" operator="equal">
      <formula>0</formula>
    </cfRule>
  </conditionalFormatting>
  <conditionalFormatting sqref="AO11:AO34 AN11:AN35">
    <cfRule type="cellIs" dxfId="1301" priority="22" operator="greaterThan">
      <formula>1179</formula>
    </cfRule>
  </conditionalFormatting>
  <conditionalFormatting sqref="AO11:AO34 AN11:AN35">
    <cfRule type="cellIs" dxfId="1300" priority="21" operator="greaterThan">
      <formula>99</formula>
    </cfRule>
  </conditionalFormatting>
  <conditionalFormatting sqref="AO11:AO34 AN11:AN35">
    <cfRule type="cellIs" dxfId="1299" priority="20" operator="greaterThan">
      <formula>0.99</formula>
    </cfRule>
  </conditionalFormatting>
  <conditionalFormatting sqref="AQ11:AQ34">
    <cfRule type="cellIs" dxfId="1298" priority="19" operator="equal">
      <formula>0</formula>
    </cfRule>
  </conditionalFormatting>
  <conditionalFormatting sqref="AQ11:AQ34">
    <cfRule type="cellIs" dxfId="1297" priority="18" operator="greaterThan">
      <formula>1179</formula>
    </cfRule>
  </conditionalFormatting>
  <conditionalFormatting sqref="AQ11:AQ34">
    <cfRule type="cellIs" dxfId="1296" priority="17" operator="greaterThan">
      <formula>99</formula>
    </cfRule>
  </conditionalFormatting>
  <conditionalFormatting sqref="AQ11:AQ34">
    <cfRule type="cellIs" dxfId="1295" priority="16" operator="greaterThan">
      <formula>0.99</formula>
    </cfRule>
  </conditionalFormatting>
  <conditionalFormatting sqref="Z11:Z34">
    <cfRule type="containsText" dxfId="1294" priority="12" operator="containsText" text="N/A">
      <formula>NOT(ISERROR(SEARCH("N/A",Z11)))</formula>
    </cfRule>
    <cfRule type="cellIs" dxfId="1293" priority="15" operator="equal">
      <formula>0</formula>
    </cfRule>
  </conditionalFormatting>
  <conditionalFormatting sqref="Z11:Z34">
    <cfRule type="cellIs" dxfId="1292" priority="14" operator="greaterThanOrEqual">
      <formula>1185</formula>
    </cfRule>
  </conditionalFormatting>
  <conditionalFormatting sqref="Z11:Z34">
    <cfRule type="cellIs" dxfId="1291" priority="13" operator="between">
      <formula>0.1</formula>
      <formula>1184</formula>
    </cfRule>
  </conditionalFormatting>
  <conditionalFormatting sqref="AJ11:AN35">
    <cfRule type="cellIs" dxfId="1290" priority="11" operator="equal">
      <formula>0</formula>
    </cfRule>
  </conditionalFormatting>
  <conditionalFormatting sqref="AJ11:AN35">
    <cfRule type="cellIs" dxfId="1289" priority="10" operator="greaterThan">
      <formula>1179</formula>
    </cfRule>
  </conditionalFormatting>
  <conditionalFormatting sqref="AJ11:AN35">
    <cfRule type="cellIs" dxfId="1288" priority="9" operator="greaterThan">
      <formula>99</formula>
    </cfRule>
  </conditionalFormatting>
  <conditionalFormatting sqref="AJ11:AN35">
    <cfRule type="cellIs" dxfId="1287" priority="8" operator="greaterThan">
      <formula>0.99</formula>
    </cfRule>
  </conditionalFormatting>
  <conditionalFormatting sqref="AP11:AP34">
    <cfRule type="cellIs" dxfId="1286" priority="7" operator="equal">
      <formula>0</formula>
    </cfRule>
  </conditionalFormatting>
  <conditionalFormatting sqref="AP11:AP34">
    <cfRule type="cellIs" dxfId="1285" priority="6" operator="greaterThan">
      <formula>1179</formula>
    </cfRule>
  </conditionalFormatting>
  <conditionalFormatting sqref="AP11:AP34">
    <cfRule type="cellIs" dxfId="1284" priority="5" operator="greaterThan">
      <formula>99</formula>
    </cfRule>
  </conditionalFormatting>
  <conditionalFormatting sqref="AP11:AP34">
    <cfRule type="cellIs" dxfId="1283" priority="4" operator="greaterThan">
      <formula>0.99</formula>
    </cfRule>
  </conditionalFormatting>
  <conditionalFormatting sqref="AH32:AH34">
    <cfRule type="cellIs" dxfId="1282" priority="2" operator="greaterThan">
      <formula>$AH$8</formula>
    </cfRule>
    <cfRule type="cellIs" dxfId="1281" priority="3" operator="greaterThan">
      <formula>$AH$8</formula>
    </cfRule>
  </conditionalFormatting>
  <conditionalFormatting sqref="AI11:AI34">
    <cfRule type="cellIs" dxfId="1280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A31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61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8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8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42480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27860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63" t="s">
        <v>51</v>
      </c>
      <c r="V9" s="163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0" t="s">
        <v>55</v>
      </c>
      <c r="AG9" s="160" t="s">
        <v>56</v>
      </c>
      <c r="AH9" s="254" t="s">
        <v>57</v>
      </c>
      <c r="AI9" s="270" t="s">
        <v>58</v>
      </c>
      <c r="AJ9" s="163" t="s">
        <v>59</v>
      </c>
      <c r="AK9" s="163" t="s">
        <v>60</v>
      </c>
      <c r="AL9" s="163" t="s">
        <v>61</v>
      </c>
      <c r="AM9" s="163" t="s">
        <v>62</v>
      </c>
      <c r="AN9" s="163" t="s">
        <v>63</v>
      </c>
      <c r="AO9" s="163" t="s">
        <v>64</v>
      </c>
      <c r="AP9" s="163" t="s">
        <v>65</v>
      </c>
      <c r="AQ9" s="252" t="s">
        <v>66</v>
      </c>
      <c r="AR9" s="163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3" t="s">
        <v>72</v>
      </c>
      <c r="C10" s="163" t="s">
        <v>73</v>
      </c>
      <c r="D10" s="163" t="s">
        <v>74</v>
      </c>
      <c r="E10" s="163" t="s">
        <v>75</v>
      </c>
      <c r="F10" s="163" t="s">
        <v>74</v>
      </c>
      <c r="G10" s="163" t="s">
        <v>75</v>
      </c>
      <c r="H10" s="248"/>
      <c r="I10" s="163" t="s">
        <v>75</v>
      </c>
      <c r="J10" s="163" t="s">
        <v>75</v>
      </c>
      <c r="K10" s="163" t="s">
        <v>75</v>
      </c>
      <c r="L10" s="28" t="s">
        <v>29</v>
      </c>
      <c r="M10" s="251"/>
      <c r="N10" s="28" t="s">
        <v>29</v>
      </c>
      <c r="O10" s="253"/>
      <c r="P10" s="253"/>
      <c r="Q10" s="1">
        <f>'APR 19'!Q34</f>
        <v>78930842</v>
      </c>
      <c r="R10" s="263"/>
      <c r="S10" s="264"/>
      <c r="T10" s="265"/>
      <c r="U10" s="163" t="s">
        <v>75</v>
      </c>
      <c r="V10" s="163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19'!AG34</f>
        <v>45793408</v>
      </c>
      <c r="AH10" s="254"/>
      <c r="AI10" s="271"/>
      <c r="AJ10" s="163" t="s">
        <v>84</v>
      </c>
      <c r="AK10" s="163" t="s">
        <v>84</v>
      </c>
      <c r="AL10" s="163" t="s">
        <v>84</v>
      </c>
      <c r="AM10" s="163" t="s">
        <v>84</v>
      </c>
      <c r="AN10" s="163" t="s">
        <v>84</v>
      </c>
      <c r="AO10" s="163" t="s">
        <v>84</v>
      </c>
      <c r="AP10" s="1">
        <f>'APR 19'!AP34</f>
        <v>10676948</v>
      </c>
      <c r="AQ10" s="253"/>
      <c r="AR10" s="159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131</v>
      </c>
      <c r="P11" s="111">
        <v>104</v>
      </c>
      <c r="Q11" s="111">
        <v>78935237</v>
      </c>
      <c r="R11" s="46">
        <f>IF(ISBLANK(Q11),"-",Q11-Q10)</f>
        <v>4395</v>
      </c>
      <c r="S11" s="47">
        <f>R11*24/1000</f>
        <v>105.48</v>
      </c>
      <c r="T11" s="47">
        <f>R11/1000</f>
        <v>4.3949999999999996</v>
      </c>
      <c r="U11" s="112">
        <v>4.5999999999999996</v>
      </c>
      <c r="V11" s="112">
        <f t="shared" ref="V11:V34" si="1">U11</f>
        <v>4.5999999999999996</v>
      </c>
      <c r="W11" s="113" t="s">
        <v>124</v>
      </c>
      <c r="X11" s="115">
        <v>0</v>
      </c>
      <c r="Y11" s="115">
        <v>0</v>
      </c>
      <c r="Z11" s="115">
        <v>1087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45794224</v>
      </c>
      <c r="AH11" s="49">
        <f>IF(ISBLANK(AG11),"-",AG11-AG10)</f>
        <v>816</v>
      </c>
      <c r="AI11" s="50">
        <f>AH11/T11</f>
        <v>185.66552901023891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0.85</v>
      </c>
      <c r="AP11" s="115">
        <v>10678056</v>
      </c>
      <c r="AQ11" s="115">
        <f t="shared" ref="AQ11:AQ34" si="2">AP11-AP10</f>
        <v>1108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103</v>
      </c>
      <c r="Q12" s="111">
        <v>78939501</v>
      </c>
      <c r="R12" s="46">
        <f t="shared" ref="R12:R34" si="5">IF(ISBLANK(Q12),"-",Q12-Q11)</f>
        <v>4264</v>
      </c>
      <c r="S12" s="47">
        <f t="shared" ref="S12:S34" si="6">R12*24/1000</f>
        <v>102.336</v>
      </c>
      <c r="T12" s="47">
        <f t="shared" ref="T12:T34" si="7">R12/1000</f>
        <v>4.2640000000000002</v>
      </c>
      <c r="U12" s="112">
        <v>5.8</v>
      </c>
      <c r="V12" s="112">
        <f t="shared" si="1"/>
        <v>5.8</v>
      </c>
      <c r="W12" s="113" t="s">
        <v>124</v>
      </c>
      <c r="X12" s="115">
        <v>0</v>
      </c>
      <c r="Y12" s="115">
        <v>0</v>
      </c>
      <c r="Z12" s="115">
        <v>1057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45795020</v>
      </c>
      <c r="AH12" s="49">
        <f>IF(ISBLANK(AG12),"-",AG12-AG11)</f>
        <v>796</v>
      </c>
      <c r="AI12" s="50">
        <f t="shared" ref="AI12:AI34" si="8">AH12/T12</f>
        <v>186.67917448405251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0.85</v>
      </c>
      <c r="AP12" s="115">
        <v>10679088</v>
      </c>
      <c r="AQ12" s="115">
        <f t="shared" si="2"/>
        <v>1032</v>
      </c>
      <c r="AR12" s="118">
        <v>1.07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127</v>
      </c>
      <c r="P13" s="111">
        <v>95</v>
      </c>
      <c r="Q13" s="111">
        <v>78943681</v>
      </c>
      <c r="R13" s="46">
        <f t="shared" si="5"/>
        <v>4180</v>
      </c>
      <c r="S13" s="47">
        <f t="shared" si="6"/>
        <v>100.32</v>
      </c>
      <c r="T13" s="47">
        <f t="shared" si="7"/>
        <v>4.18</v>
      </c>
      <c r="U13" s="112">
        <v>7.2</v>
      </c>
      <c r="V13" s="112">
        <f t="shared" si="1"/>
        <v>7.2</v>
      </c>
      <c r="W13" s="113" t="s">
        <v>124</v>
      </c>
      <c r="X13" s="115">
        <v>0</v>
      </c>
      <c r="Y13" s="115">
        <v>0</v>
      </c>
      <c r="Z13" s="115">
        <v>1018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45795780</v>
      </c>
      <c r="AH13" s="49">
        <f>IF(ISBLANK(AG13),"-",AG13-AG12)</f>
        <v>760</v>
      </c>
      <c r="AI13" s="50">
        <f t="shared" si="8"/>
        <v>181.81818181818184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0.85</v>
      </c>
      <c r="AP13" s="115">
        <v>10680098</v>
      </c>
      <c r="AQ13" s="115">
        <f t="shared" si="2"/>
        <v>1010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98</v>
      </c>
      <c r="Q14" s="111">
        <v>78947604</v>
      </c>
      <c r="R14" s="46">
        <f t="shared" si="5"/>
        <v>3923</v>
      </c>
      <c r="S14" s="47">
        <f t="shared" si="6"/>
        <v>94.152000000000001</v>
      </c>
      <c r="T14" s="47">
        <f t="shared" si="7"/>
        <v>3.923</v>
      </c>
      <c r="U14" s="112">
        <v>8.1</v>
      </c>
      <c r="V14" s="112">
        <f t="shared" si="1"/>
        <v>8.1</v>
      </c>
      <c r="W14" s="113" t="s">
        <v>124</v>
      </c>
      <c r="X14" s="115">
        <v>0</v>
      </c>
      <c r="Y14" s="115">
        <v>0</v>
      </c>
      <c r="Z14" s="115">
        <v>1027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45796580</v>
      </c>
      <c r="AH14" s="49">
        <f t="shared" ref="AH14:AH34" si="9">IF(ISBLANK(AG14),"-",AG14-AG13)</f>
        <v>800</v>
      </c>
      <c r="AI14" s="50">
        <f t="shared" si="8"/>
        <v>203.92556716798367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0.85</v>
      </c>
      <c r="AP14" s="115">
        <v>10681046</v>
      </c>
      <c r="AQ14" s="115">
        <f t="shared" si="2"/>
        <v>948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9</v>
      </c>
      <c r="E15" s="41">
        <f t="shared" si="0"/>
        <v>6.3380281690140849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128</v>
      </c>
      <c r="P15" s="111">
        <v>102</v>
      </c>
      <c r="Q15" s="111">
        <v>78951716</v>
      </c>
      <c r="R15" s="46">
        <f t="shared" si="5"/>
        <v>4112</v>
      </c>
      <c r="S15" s="47">
        <f t="shared" si="6"/>
        <v>98.688000000000002</v>
      </c>
      <c r="T15" s="47">
        <f t="shared" si="7"/>
        <v>4.1120000000000001</v>
      </c>
      <c r="U15" s="112">
        <v>9.4</v>
      </c>
      <c r="V15" s="112">
        <f t="shared" si="1"/>
        <v>9.4</v>
      </c>
      <c r="W15" s="113" t="s">
        <v>124</v>
      </c>
      <c r="X15" s="115">
        <v>0</v>
      </c>
      <c r="Y15" s="115">
        <v>0</v>
      </c>
      <c r="Z15" s="115">
        <v>1067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45797404</v>
      </c>
      <c r="AH15" s="49">
        <f t="shared" si="9"/>
        <v>824</v>
      </c>
      <c r="AI15" s="50">
        <f t="shared" si="8"/>
        <v>200.38910505836574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0.85</v>
      </c>
      <c r="AP15" s="115">
        <v>10682165</v>
      </c>
      <c r="AQ15" s="115">
        <f t="shared" si="2"/>
        <v>1119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9</v>
      </c>
      <c r="E16" s="41">
        <f t="shared" si="0"/>
        <v>6.3380281690140849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123</v>
      </c>
      <c r="Q16" s="111">
        <v>78956742</v>
      </c>
      <c r="R16" s="46">
        <f t="shared" si="5"/>
        <v>5026</v>
      </c>
      <c r="S16" s="47">
        <f t="shared" si="6"/>
        <v>120.624</v>
      </c>
      <c r="T16" s="47">
        <f t="shared" si="7"/>
        <v>5.0259999999999998</v>
      </c>
      <c r="U16" s="112">
        <v>9.4</v>
      </c>
      <c r="V16" s="112">
        <f t="shared" si="1"/>
        <v>9.4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45798376</v>
      </c>
      <c r="AH16" s="49">
        <f t="shared" si="9"/>
        <v>972</v>
      </c>
      <c r="AI16" s="50">
        <f t="shared" si="8"/>
        <v>193.39434938320733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10682165</v>
      </c>
      <c r="AQ16" s="115"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149</v>
      </c>
      <c r="Q17" s="111">
        <v>78962522</v>
      </c>
      <c r="R17" s="46">
        <f t="shared" si="5"/>
        <v>5780</v>
      </c>
      <c r="S17" s="47">
        <f t="shared" si="6"/>
        <v>138.72</v>
      </c>
      <c r="T17" s="47">
        <f t="shared" si="7"/>
        <v>5.78</v>
      </c>
      <c r="U17" s="112">
        <v>8.9</v>
      </c>
      <c r="V17" s="112">
        <f t="shared" si="1"/>
        <v>8.9</v>
      </c>
      <c r="W17" s="113" t="s">
        <v>130</v>
      </c>
      <c r="X17" s="115">
        <v>0</v>
      </c>
      <c r="Y17" s="115">
        <v>1017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45799648</v>
      </c>
      <c r="AH17" s="49">
        <f t="shared" si="9"/>
        <v>1272</v>
      </c>
      <c r="AI17" s="50">
        <f t="shared" si="8"/>
        <v>220.06920415224911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10682165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154</v>
      </c>
      <c r="Q18" s="111">
        <v>78968878</v>
      </c>
      <c r="R18" s="46">
        <f t="shared" si="5"/>
        <v>6356</v>
      </c>
      <c r="S18" s="47">
        <f t="shared" si="6"/>
        <v>152.54400000000001</v>
      </c>
      <c r="T18" s="47">
        <f t="shared" si="7"/>
        <v>6.3559999999999999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0</v>
      </c>
      <c r="Y18" s="115">
        <v>1016</v>
      </c>
      <c r="Z18" s="115">
        <v>1187</v>
      </c>
      <c r="AA18" s="115">
        <v>1185</v>
      </c>
      <c r="AB18" s="115">
        <v>1186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45801044</v>
      </c>
      <c r="AH18" s="49">
        <f t="shared" si="9"/>
        <v>1396</v>
      </c>
      <c r="AI18" s="50">
        <f t="shared" si="8"/>
        <v>219.6349905601007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10682165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146</v>
      </c>
      <c r="Q19" s="111">
        <v>78975065</v>
      </c>
      <c r="R19" s="46">
        <f t="shared" si="5"/>
        <v>6187</v>
      </c>
      <c r="S19" s="47">
        <f t="shared" si="6"/>
        <v>148.488</v>
      </c>
      <c r="T19" s="47">
        <f t="shared" si="7"/>
        <v>6.1870000000000003</v>
      </c>
      <c r="U19" s="112">
        <v>7.8</v>
      </c>
      <c r="V19" s="112">
        <f t="shared" si="1"/>
        <v>7.8</v>
      </c>
      <c r="W19" s="113" t="s">
        <v>130</v>
      </c>
      <c r="X19" s="115">
        <v>0</v>
      </c>
      <c r="Y19" s="115">
        <v>1016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45802412</v>
      </c>
      <c r="AH19" s="49">
        <f t="shared" si="9"/>
        <v>1368</v>
      </c>
      <c r="AI19" s="50">
        <f t="shared" si="8"/>
        <v>221.10877646678517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10682165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142</v>
      </c>
      <c r="P20" s="111">
        <v>148</v>
      </c>
      <c r="Q20" s="111">
        <v>78981286</v>
      </c>
      <c r="R20" s="46">
        <f t="shared" si="5"/>
        <v>6221</v>
      </c>
      <c r="S20" s="47">
        <f t="shared" si="6"/>
        <v>149.304</v>
      </c>
      <c r="T20" s="47">
        <f t="shared" si="7"/>
        <v>6.2210000000000001</v>
      </c>
      <c r="U20" s="112">
        <v>7.3</v>
      </c>
      <c r="V20" s="112">
        <f t="shared" si="1"/>
        <v>7.3</v>
      </c>
      <c r="W20" s="113" t="s">
        <v>130</v>
      </c>
      <c r="X20" s="115">
        <v>0</v>
      </c>
      <c r="Y20" s="115">
        <v>1017</v>
      </c>
      <c r="Z20" s="115">
        <v>1188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45803788</v>
      </c>
      <c r="AH20" s="49">
        <f t="shared" si="9"/>
        <v>1376</v>
      </c>
      <c r="AI20" s="50">
        <f t="shared" si="8"/>
        <v>221.18630445266035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10682165</v>
      </c>
      <c r="AQ20" s="115">
        <f t="shared" si="2"/>
        <v>0</v>
      </c>
      <c r="AR20" s="53">
        <v>1.18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142</v>
      </c>
      <c r="P21" s="111">
        <v>152</v>
      </c>
      <c r="Q21" s="111">
        <v>78987476</v>
      </c>
      <c r="R21" s="46">
        <f t="shared" si="5"/>
        <v>6190</v>
      </c>
      <c r="S21" s="47">
        <f t="shared" si="6"/>
        <v>148.56</v>
      </c>
      <c r="T21" s="47">
        <f t="shared" si="7"/>
        <v>6.19</v>
      </c>
      <c r="U21" s="112">
        <v>6.9</v>
      </c>
      <c r="V21" s="112">
        <f t="shared" si="1"/>
        <v>6.9</v>
      </c>
      <c r="W21" s="113" t="s">
        <v>130</v>
      </c>
      <c r="X21" s="115">
        <v>0</v>
      </c>
      <c r="Y21" s="115">
        <v>1015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45805144</v>
      </c>
      <c r="AH21" s="49">
        <f t="shared" si="9"/>
        <v>1356</v>
      </c>
      <c r="AI21" s="50">
        <f t="shared" si="8"/>
        <v>219.06300484652664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10682165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147</v>
      </c>
      <c r="Q22" s="111">
        <v>78993784</v>
      </c>
      <c r="R22" s="46">
        <f t="shared" si="5"/>
        <v>6308</v>
      </c>
      <c r="S22" s="47">
        <f t="shared" si="6"/>
        <v>151.392</v>
      </c>
      <c r="T22" s="47">
        <f t="shared" si="7"/>
        <v>6.3079999999999998</v>
      </c>
      <c r="U22" s="112">
        <v>6.4</v>
      </c>
      <c r="V22" s="112">
        <f t="shared" si="1"/>
        <v>6.4</v>
      </c>
      <c r="W22" s="113" t="s">
        <v>130</v>
      </c>
      <c r="X22" s="115">
        <v>0</v>
      </c>
      <c r="Y22" s="115">
        <v>1017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45806540</v>
      </c>
      <c r="AH22" s="49">
        <f t="shared" si="9"/>
        <v>1396</v>
      </c>
      <c r="AI22" s="50">
        <f t="shared" si="8"/>
        <v>221.30627774254916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10682165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141</v>
      </c>
      <c r="Q23" s="111">
        <v>78999692</v>
      </c>
      <c r="R23" s="46">
        <f t="shared" si="5"/>
        <v>5908</v>
      </c>
      <c r="S23" s="47">
        <f t="shared" si="6"/>
        <v>141.792</v>
      </c>
      <c r="T23" s="47">
        <f t="shared" si="7"/>
        <v>5.9080000000000004</v>
      </c>
      <c r="U23" s="112">
        <v>6</v>
      </c>
      <c r="V23" s="112">
        <f t="shared" si="1"/>
        <v>6</v>
      </c>
      <c r="W23" s="113" t="s">
        <v>130</v>
      </c>
      <c r="X23" s="115">
        <v>0</v>
      </c>
      <c r="Y23" s="115">
        <v>1017</v>
      </c>
      <c r="Z23" s="115">
        <v>1187</v>
      </c>
      <c r="AA23" s="115">
        <v>1185</v>
      </c>
      <c r="AB23" s="115">
        <v>1188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45807880</v>
      </c>
      <c r="AH23" s="49">
        <f t="shared" si="9"/>
        <v>1340</v>
      </c>
      <c r="AI23" s="50">
        <f t="shared" si="8"/>
        <v>226.81110358835477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10682165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145</v>
      </c>
      <c r="Q24" s="111">
        <v>79005822</v>
      </c>
      <c r="R24" s="46">
        <f t="shared" si="5"/>
        <v>6130</v>
      </c>
      <c r="S24" s="47">
        <f t="shared" si="6"/>
        <v>147.12</v>
      </c>
      <c r="T24" s="47">
        <f t="shared" si="7"/>
        <v>6.13</v>
      </c>
      <c r="U24" s="112">
        <v>5.5</v>
      </c>
      <c r="V24" s="112">
        <f t="shared" si="1"/>
        <v>5.5</v>
      </c>
      <c r="W24" s="113" t="s">
        <v>130</v>
      </c>
      <c r="X24" s="115">
        <v>0</v>
      </c>
      <c r="Y24" s="115">
        <v>1046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45809248</v>
      </c>
      <c r="AH24" s="49">
        <f>IF(ISBLANK(AG24),"-",AG24-AG23)</f>
        <v>1368</v>
      </c>
      <c r="AI24" s="50">
        <f t="shared" si="8"/>
        <v>223.1647634584013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10682165</v>
      </c>
      <c r="AQ24" s="115">
        <f t="shared" si="2"/>
        <v>0</v>
      </c>
      <c r="AR24" s="53">
        <v>1.28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142</v>
      </c>
      <c r="Q25" s="111">
        <v>79011783</v>
      </c>
      <c r="R25" s="46">
        <f t="shared" si="5"/>
        <v>5961</v>
      </c>
      <c r="S25" s="47">
        <f t="shared" si="6"/>
        <v>143.06399999999999</v>
      </c>
      <c r="T25" s="47">
        <f t="shared" si="7"/>
        <v>5.9610000000000003</v>
      </c>
      <c r="U25" s="112">
        <v>5.2</v>
      </c>
      <c r="V25" s="112">
        <f t="shared" si="1"/>
        <v>5.2</v>
      </c>
      <c r="W25" s="113" t="s">
        <v>130</v>
      </c>
      <c r="X25" s="115">
        <v>0</v>
      </c>
      <c r="Y25" s="115">
        <v>1046</v>
      </c>
      <c r="Z25" s="115">
        <v>1188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45810592</v>
      </c>
      <c r="AH25" s="49">
        <f t="shared" si="9"/>
        <v>1344</v>
      </c>
      <c r="AI25" s="50">
        <f t="shared" si="8"/>
        <v>225.46552591847004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10682165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136</v>
      </c>
      <c r="P26" s="111">
        <v>143</v>
      </c>
      <c r="Q26" s="111">
        <v>79017745</v>
      </c>
      <c r="R26" s="46">
        <f t="shared" si="5"/>
        <v>5962</v>
      </c>
      <c r="S26" s="47">
        <f t="shared" si="6"/>
        <v>143.08799999999999</v>
      </c>
      <c r="T26" s="47">
        <f t="shared" si="7"/>
        <v>5.9619999999999997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0</v>
      </c>
      <c r="Y26" s="115">
        <v>1015</v>
      </c>
      <c r="Z26" s="115">
        <v>1188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45811936</v>
      </c>
      <c r="AH26" s="49">
        <f t="shared" si="9"/>
        <v>1344</v>
      </c>
      <c r="AI26" s="50">
        <f t="shared" si="8"/>
        <v>225.42770882254277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10682165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141</v>
      </c>
      <c r="Q27" s="111">
        <v>79023716</v>
      </c>
      <c r="R27" s="46">
        <f t="shared" si="5"/>
        <v>5971</v>
      </c>
      <c r="S27" s="47">
        <f t="shared" si="6"/>
        <v>143.304</v>
      </c>
      <c r="T27" s="47">
        <f t="shared" si="7"/>
        <v>5.9710000000000001</v>
      </c>
      <c r="U27" s="112">
        <v>4.5</v>
      </c>
      <c r="V27" s="112">
        <f t="shared" si="1"/>
        <v>4.5</v>
      </c>
      <c r="W27" s="113" t="s">
        <v>130</v>
      </c>
      <c r="X27" s="115">
        <v>0</v>
      </c>
      <c r="Y27" s="115">
        <v>1047</v>
      </c>
      <c r="Z27" s="115">
        <v>1186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45813284</v>
      </c>
      <c r="AH27" s="49">
        <f t="shared" si="9"/>
        <v>1348</v>
      </c>
      <c r="AI27" s="50">
        <f t="shared" si="8"/>
        <v>225.75782950929494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10682165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143</v>
      </c>
      <c r="Q28" s="111">
        <v>79029711</v>
      </c>
      <c r="R28" s="46">
        <f t="shared" si="5"/>
        <v>5995</v>
      </c>
      <c r="S28" s="47">
        <f t="shared" si="6"/>
        <v>143.88</v>
      </c>
      <c r="T28" s="47">
        <f t="shared" si="7"/>
        <v>5.9950000000000001</v>
      </c>
      <c r="U28" s="112">
        <v>4.0999999999999996</v>
      </c>
      <c r="V28" s="112">
        <f t="shared" si="1"/>
        <v>4.0999999999999996</v>
      </c>
      <c r="W28" s="113" t="s">
        <v>130</v>
      </c>
      <c r="X28" s="115">
        <v>0</v>
      </c>
      <c r="Y28" s="115">
        <v>1047</v>
      </c>
      <c r="Z28" s="115">
        <v>1186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45814628</v>
      </c>
      <c r="AH28" s="49">
        <f t="shared" si="9"/>
        <v>1344</v>
      </c>
      <c r="AI28" s="50">
        <f t="shared" si="8"/>
        <v>224.18682235195996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10682165</v>
      </c>
      <c r="AQ28" s="115">
        <f t="shared" si="2"/>
        <v>0</v>
      </c>
      <c r="AR28" s="53">
        <v>1.1299999999999999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140</v>
      </c>
      <c r="Q29" s="111">
        <v>79035608</v>
      </c>
      <c r="R29" s="46">
        <f t="shared" si="5"/>
        <v>5897</v>
      </c>
      <c r="S29" s="47">
        <f t="shared" si="6"/>
        <v>141.52799999999999</v>
      </c>
      <c r="T29" s="47">
        <f t="shared" si="7"/>
        <v>5.8970000000000002</v>
      </c>
      <c r="U29" s="112">
        <v>3.7</v>
      </c>
      <c r="V29" s="112">
        <f t="shared" si="1"/>
        <v>3.7</v>
      </c>
      <c r="W29" s="113" t="s">
        <v>130</v>
      </c>
      <c r="X29" s="115">
        <v>0</v>
      </c>
      <c r="Y29" s="115">
        <v>1026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45815964</v>
      </c>
      <c r="AH29" s="49">
        <f t="shared" si="9"/>
        <v>1336</v>
      </c>
      <c r="AI29" s="50">
        <f t="shared" si="8"/>
        <v>226.55587586908598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10682165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136</v>
      </c>
      <c r="P30" s="111">
        <v>139</v>
      </c>
      <c r="Q30" s="111">
        <v>79041516</v>
      </c>
      <c r="R30" s="46">
        <f t="shared" si="5"/>
        <v>5908</v>
      </c>
      <c r="S30" s="47">
        <f t="shared" si="6"/>
        <v>141.792</v>
      </c>
      <c r="T30" s="47">
        <f t="shared" si="7"/>
        <v>5.9080000000000004</v>
      </c>
      <c r="U30" s="112">
        <v>3.4</v>
      </c>
      <c r="V30" s="112">
        <f t="shared" si="1"/>
        <v>3.4</v>
      </c>
      <c r="W30" s="113" t="s">
        <v>130</v>
      </c>
      <c r="X30" s="115">
        <v>0</v>
      </c>
      <c r="Y30" s="115">
        <v>1006</v>
      </c>
      <c r="Z30" s="115">
        <v>1187</v>
      </c>
      <c r="AA30" s="115">
        <v>1185</v>
      </c>
      <c r="AB30" s="115">
        <v>1186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45817308</v>
      </c>
      <c r="AH30" s="49">
        <f t="shared" si="9"/>
        <v>1344</v>
      </c>
      <c r="AI30" s="50">
        <f t="shared" si="8"/>
        <v>227.48815165876775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10682165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139</v>
      </c>
      <c r="Q31" s="111">
        <v>79047033</v>
      </c>
      <c r="R31" s="46">
        <f t="shared" si="5"/>
        <v>5517</v>
      </c>
      <c r="S31" s="47">
        <f t="shared" si="6"/>
        <v>132.40799999999999</v>
      </c>
      <c r="T31" s="47">
        <f t="shared" si="7"/>
        <v>5.5170000000000003</v>
      </c>
      <c r="U31" s="112">
        <v>2.8</v>
      </c>
      <c r="V31" s="112">
        <f t="shared" si="1"/>
        <v>2.8</v>
      </c>
      <c r="W31" s="113" t="s">
        <v>134</v>
      </c>
      <c r="X31" s="115">
        <v>0</v>
      </c>
      <c r="Y31" s="115">
        <v>1129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45818396</v>
      </c>
      <c r="AH31" s="49">
        <f t="shared" si="9"/>
        <v>1088</v>
      </c>
      <c r="AI31" s="50">
        <f t="shared" si="8"/>
        <v>197.20862787746964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10682165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6</v>
      </c>
      <c r="E32" s="41">
        <f t="shared" si="0"/>
        <v>4.2253521126760569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119</v>
      </c>
      <c r="P32" s="111">
        <v>125</v>
      </c>
      <c r="Q32" s="111">
        <v>79052438</v>
      </c>
      <c r="R32" s="46">
        <f t="shared" si="5"/>
        <v>5405</v>
      </c>
      <c r="S32" s="47">
        <f t="shared" si="6"/>
        <v>129.72</v>
      </c>
      <c r="T32" s="47">
        <f t="shared" si="7"/>
        <v>5.4050000000000002</v>
      </c>
      <c r="U32" s="112">
        <v>2.2999999999999998</v>
      </c>
      <c r="V32" s="112">
        <f t="shared" si="1"/>
        <v>2.2999999999999998</v>
      </c>
      <c r="W32" s="113" t="s">
        <v>134</v>
      </c>
      <c r="X32" s="115">
        <v>0</v>
      </c>
      <c r="Y32" s="115">
        <v>1027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45819452</v>
      </c>
      <c r="AH32" s="49">
        <f t="shared" si="9"/>
        <v>1056</v>
      </c>
      <c r="AI32" s="50">
        <f t="shared" si="8"/>
        <v>195.37465309898241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10682165</v>
      </c>
      <c r="AQ32" s="115">
        <f t="shared" si="2"/>
        <v>0</v>
      </c>
      <c r="AR32" s="53">
        <v>0.96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131</v>
      </c>
      <c r="P33" s="111">
        <v>116</v>
      </c>
      <c r="Q33" s="111">
        <v>79057261</v>
      </c>
      <c r="R33" s="46">
        <f t="shared" si="5"/>
        <v>4823</v>
      </c>
      <c r="S33" s="47">
        <f t="shared" si="6"/>
        <v>115.752</v>
      </c>
      <c r="T33" s="47">
        <f t="shared" si="7"/>
        <v>4.8230000000000004</v>
      </c>
      <c r="U33" s="112">
        <v>2.7</v>
      </c>
      <c r="V33" s="112">
        <f t="shared" si="1"/>
        <v>2.7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1168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45820396</v>
      </c>
      <c r="AH33" s="49">
        <f t="shared" si="9"/>
        <v>944</v>
      </c>
      <c r="AI33" s="50">
        <f t="shared" si="8"/>
        <v>195.72879950238439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0.7</v>
      </c>
      <c r="AP33" s="115">
        <v>10682863</v>
      </c>
      <c r="AQ33" s="115">
        <f t="shared" si="2"/>
        <v>698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147</v>
      </c>
      <c r="P34" s="111">
        <v>108</v>
      </c>
      <c r="Q34" s="111">
        <v>79061917</v>
      </c>
      <c r="R34" s="46">
        <f t="shared" si="5"/>
        <v>4656</v>
      </c>
      <c r="S34" s="47">
        <f t="shared" si="6"/>
        <v>111.744</v>
      </c>
      <c r="T34" s="47">
        <f t="shared" si="7"/>
        <v>4.6559999999999997</v>
      </c>
      <c r="U34" s="112">
        <v>3.8</v>
      </c>
      <c r="V34" s="112">
        <f t="shared" si="1"/>
        <v>3.8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1117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45821268</v>
      </c>
      <c r="AH34" s="49">
        <f t="shared" si="9"/>
        <v>872</v>
      </c>
      <c r="AI34" s="50">
        <f t="shared" si="8"/>
        <v>187.2852233676976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0.7</v>
      </c>
      <c r="AP34" s="115">
        <v>10683946</v>
      </c>
      <c r="AQ34" s="115">
        <f t="shared" si="2"/>
        <v>1083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131075</v>
      </c>
      <c r="S35" s="65">
        <f>AVERAGE(S11:S34)</f>
        <v>131.07499999999999</v>
      </c>
      <c r="T35" s="65">
        <f>SUM(T11:T34)</f>
        <v>131.07500000000002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27860</v>
      </c>
      <c r="AH35" s="67">
        <f>SUM(AH11:AH34)</f>
        <v>27860</v>
      </c>
      <c r="AI35" s="68">
        <f>$AH$35/$T35</f>
        <v>212.55006675567421</v>
      </c>
      <c r="AJ35" s="98"/>
      <c r="AK35" s="98"/>
      <c r="AL35" s="98"/>
      <c r="AM35" s="98"/>
      <c r="AN35" s="98"/>
      <c r="AO35" s="69"/>
      <c r="AP35" s="70">
        <f>AP34-AP10</f>
        <v>6998</v>
      </c>
      <c r="AQ35" s="71">
        <f>SUM(AQ11:AQ34)</f>
        <v>6998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62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217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62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62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218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62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212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62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: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522" priority="32" operator="containsText" text="N/A">
      <formula>NOT(ISERROR(SEARCH("N/A",X11)))</formula>
    </cfRule>
    <cfRule type="cellIs" dxfId="521" priority="45" operator="equal">
      <formula>0</formula>
    </cfRule>
  </conditionalFormatting>
  <conditionalFormatting sqref="AC11:AE34 AA11:AA34 X11:Y34">
    <cfRule type="cellIs" dxfId="520" priority="44" operator="greaterThanOrEqual">
      <formula>1185</formula>
    </cfRule>
  </conditionalFormatting>
  <conditionalFormatting sqref="AC11:AE34 AA11:AA34 X11:Y34">
    <cfRule type="cellIs" dxfId="519" priority="43" operator="between">
      <formula>0.1</formula>
      <formula>1184</formula>
    </cfRule>
  </conditionalFormatting>
  <conditionalFormatting sqref="X8">
    <cfRule type="cellIs" dxfId="518" priority="42" operator="equal">
      <formula>0</formula>
    </cfRule>
  </conditionalFormatting>
  <conditionalFormatting sqref="X8">
    <cfRule type="cellIs" dxfId="517" priority="41" operator="greaterThan">
      <formula>1179</formula>
    </cfRule>
  </conditionalFormatting>
  <conditionalFormatting sqref="X8">
    <cfRule type="cellIs" dxfId="516" priority="40" operator="greaterThan">
      <formula>99</formula>
    </cfRule>
  </conditionalFormatting>
  <conditionalFormatting sqref="X8">
    <cfRule type="cellIs" dxfId="515" priority="39" operator="greaterThan">
      <formula>0.99</formula>
    </cfRule>
  </conditionalFormatting>
  <conditionalFormatting sqref="AB8">
    <cfRule type="cellIs" dxfId="514" priority="38" operator="equal">
      <formula>0</formula>
    </cfRule>
  </conditionalFormatting>
  <conditionalFormatting sqref="AB8">
    <cfRule type="cellIs" dxfId="513" priority="37" operator="greaterThan">
      <formula>1179</formula>
    </cfRule>
  </conditionalFormatting>
  <conditionalFormatting sqref="AB8">
    <cfRule type="cellIs" dxfId="512" priority="36" operator="greaterThan">
      <formula>99</formula>
    </cfRule>
  </conditionalFormatting>
  <conditionalFormatting sqref="AB8">
    <cfRule type="cellIs" dxfId="511" priority="35" operator="greaterThan">
      <formula>0.99</formula>
    </cfRule>
  </conditionalFormatting>
  <conditionalFormatting sqref="AH11:AH31">
    <cfRule type="cellIs" dxfId="510" priority="33" operator="greaterThan">
      <formula>$AH$8</formula>
    </cfRule>
    <cfRule type="cellIs" dxfId="509" priority="34" operator="greaterThan">
      <formula>$AH$8</formula>
    </cfRule>
  </conditionalFormatting>
  <conditionalFormatting sqref="AB11:AB34">
    <cfRule type="containsText" dxfId="508" priority="28" operator="containsText" text="N/A">
      <formula>NOT(ISERROR(SEARCH("N/A",AB11)))</formula>
    </cfRule>
    <cfRule type="cellIs" dxfId="507" priority="31" operator="equal">
      <formula>0</formula>
    </cfRule>
  </conditionalFormatting>
  <conditionalFormatting sqref="AB11:AB34">
    <cfRule type="cellIs" dxfId="506" priority="30" operator="greaterThanOrEqual">
      <formula>1185</formula>
    </cfRule>
  </conditionalFormatting>
  <conditionalFormatting sqref="AB11:AB34">
    <cfRule type="cellIs" dxfId="505" priority="29" operator="between">
      <formula>0.1</formula>
      <formula>1184</formula>
    </cfRule>
  </conditionalFormatting>
  <conditionalFormatting sqref="AO11:AO34 AN11:AN35">
    <cfRule type="cellIs" dxfId="504" priority="27" operator="equal">
      <formula>0</formula>
    </cfRule>
  </conditionalFormatting>
  <conditionalFormatting sqref="AO11:AO34 AN11:AN35">
    <cfRule type="cellIs" dxfId="503" priority="26" operator="greaterThan">
      <formula>1179</formula>
    </cfRule>
  </conditionalFormatting>
  <conditionalFormatting sqref="AO11:AO34 AN11:AN35">
    <cfRule type="cellIs" dxfId="502" priority="25" operator="greaterThan">
      <formula>99</formula>
    </cfRule>
  </conditionalFormatting>
  <conditionalFormatting sqref="AO11:AO34 AN11:AN35">
    <cfRule type="cellIs" dxfId="501" priority="24" operator="greaterThan">
      <formula>0.99</formula>
    </cfRule>
  </conditionalFormatting>
  <conditionalFormatting sqref="AQ11:AQ34">
    <cfRule type="cellIs" dxfId="500" priority="23" operator="equal">
      <formula>0</formula>
    </cfRule>
  </conditionalFormatting>
  <conditionalFormatting sqref="AQ11:AQ34">
    <cfRule type="cellIs" dxfId="499" priority="22" operator="greaterThan">
      <formula>1179</formula>
    </cfRule>
  </conditionalFormatting>
  <conditionalFormatting sqref="AQ11:AQ34">
    <cfRule type="cellIs" dxfId="498" priority="21" operator="greaterThan">
      <formula>99</formula>
    </cfRule>
  </conditionalFormatting>
  <conditionalFormatting sqref="AQ11:AQ34">
    <cfRule type="cellIs" dxfId="497" priority="20" operator="greaterThan">
      <formula>0.99</formula>
    </cfRule>
  </conditionalFormatting>
  <conditionalFormatting sqref="Z11:Z34">
    <cfRule type="containsText" dxfId="496" priority="16" operator="containsText" text="N/A">
      <formula>NOT(ISERROR(SEARCH("N/A",Z11)))</formula>
    </cfRule>
    <cfRule type="cellIs" dxfId="495" priority="19" operator="equal">
      <formula>0</formula>
    </cfRule>
  </conditionalFormatting>
  <conditionalFormatting sqref="Z11:Z34">
    <cfRule type="cellIs" dxfId="494" priority="18" operator="greaterThanOrEqual">
      <formula>1185</formula>
    </cfRule>
  </conditionalFormatting>
  <conditionalFormatting sqref="Z11:Z34">
    <cfRule type="cellIs" dxfId="493" priority="17" operator="between">
      <formula>0.1</formula>
      <formula>1184</formula>
    </cfRule>
  </conditionalFormatting>
  <conditionalFormatting sqref="AJ11:AN35">
    <cfRule type="cellIs" dxfId="492" priority="15" operator="equal">
      <formula>0</formula>
    </cfRule>
  </conditionalFormatting>
  <conditionalFormatting sqref="AJ11:AN35">
    <cfRule type="cellIs" dxfId="491" priority="14" operator="greaterThan">
      <formula>1179</formula>
    </cfRule>
  </conditionalFormatting>
  <conditionalFormatting sqref="AJ11:AN35">
    <cfRule type="cellIs" dxfId="490" priority="13" operator="greaterThan">
      <formula>99</formula>
    </cfRule>
  </conditionalFormatting>
  <conditionalFormatting sqref="AJ11:AN35">
    <cfRule type="cellIs" dxfId="489" priority="12" operator="greaterThan">
      <formula>0.99</formula>
    </cfRule>
  </conditionalFormatting>
  <conditionalFormatting sqref="AP11:AP34">
    <cfRule type="cellIs" dxfId="488" priority="11" operator="equal">
      <formula>0</formula>
    </cfRule>
  </conditionalFormatting>
  <conditionalFormatting sqref="AP11:AP34">
    <cfRule type="cellIs" dxfId="487" priority="10" operator="greaterThan">
      <formula>1179</formula>
    </cfRule>
  </conditionalFormatting>
  <conditionalFormatting sqref="AP11:AP34">
    <cfRule type="cellIs" dxfId="486" priority="9" operator="greaterThan">
      <formula>99</formula>
    </cfRule>
  </conditionalFormatting>
  <conditionalFormatting sqref="AP11:AP34">
    <cfRule type="cellIs" dxfId="485" priority="8" operator="greaterThan">
      <formula>0.99</formula>
    </cfRule>
  </conditionalFormatting>
  <conditionalFormatting sqref="AH32:AH34">
    <cfRule type="cellIs" dxfId="484" priority="6" operator="greaterThan">
      <formula>$AH$8</formula>
    </cfRule>
    <cfRule type="cellIs" dxfId="483" priority="7" operator="greaterThan">
      <formula>$AH$8</formula>
    </cfRule>
  </conditionalFormatting>
  <conditionalFormatting sqref="AI11:AI34">
    <cfRule type="cellIs" dxfId="482" priority="5" operator="greaterThan">
      <formula>$AI$8</formula>
    </cfRule>
  </conditionalFormatting>
  <conditionalFormatting sqref="AL11:AL34">
    <cfRule type="cellIs" dxfId="481" priority="4" operator="equal">
      <formula>0</formula>
    </cfRule>
  </conditionalFormatting>
  <conditionalFormatting sqref="AL11:AL34">
    <cfRule type="cellIs" dxfId="480" priority="3" operator="greaterThan">
      <formula>1179</formula>
    </cfRule>
  </conditionalFormatting>
  <conditionalFormatting sqref="AL11:AL34">
    <cfRule type="cellIs" dxfId="479" priority="2" operator="greaterThan">
      <formula>99</formula>
    </cfRule>
  </conditionalFormatting>
  <conditionalFormatting sqref="AL11:AL34">
    <cfRule type="cellIs" dxfId="47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A31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128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42481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27728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20'!Q34</f>
        <v>79061917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20'!AG34</f>
        <v>45821268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20'!AP34</f>
        <v>10683946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107</v>
      </c>
      <c r="Q11" s="111">
        <v>79066357</v>
      </c>
      <c r="R11" s="46">
        <f>IF(ISBLANK(Q11),"-",Q11-Q10)</f>
        <v>4440</v>
      </c>
      <c r="S11" s="47">
        <f>R11*24/1000</f>
        <v>106.56</v>
      </c>
      <c r="T11" s="47">
        <f>R11/1000</f>
        <v>4.4400000000000004</v>
      </c>
      <c r="U11" s="112">
        <v>4.8</v>
      </c>
      <c r="V11" s="112">
        <f t="shared" ref="V11:V34" si="1">U11</f>
        <v>4.8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1086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45822108</v>
      </c>
      <c r="AH11" s="49">
        <f>IF(ISBLANK(AG11),"-",AG11-AG10)</f>
        <v>840</v>
      </c>
      <c r="AI11" s="50">
        <f>AH11/T11</f>
        <v>189.18918918918916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0.85</v>
      </c>
      <c r="AP11" s="115">
        <v>10685049</v>
      </c>
      <c r="AQ11" s="115">
        <f t="shared" ref="AQ11:AQ34" si="2">AP11-AP10</f>
        <v>1103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133</v>
      </c>
      <c r="P12" s="111">
        <v>101</v>
      </c>
      <c r="Q12" s="111">
        <v>79070720</v>
      </c>
      <c r="R12" s="46">
        <f t="shared" ref="R12:R34" si="5">IF(ISBLANK(Q12),"-",Q12-Q11)</f>
        <v>4363</v>
      </c>
      <c r="S12" s="47">
        <f t="shared" ref="S12:S34" si="6">R12*24/1000</f>
        <v>104.712</v>
      </c>
      <c r="T12" s="47">
        <f t="shared" ref="T12:T34" si="7">R12/1000</f>
        <v>4.3630000000000004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1036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45822904</v>
      </c>
      <c r="AH12" s="49">
        <f>IF(ISBLANK(AG12),"-",AG12-AG11)</f>
        <v>796</v>
      </c>
      <c r="AI12" s="50">
        <f t="shared" ref="AI12:AI34" si="8">AH12/T12</f>
        <v>182.44327297730916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0.85</v>
      </c>
      <c r="AP12" s="115">
        <v>10686102</v>
      </c>
      <c r="AQ12" s="115">
        <f t="shared" si="2"/>
        <v>1053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116</v>
      </c>
      <c r="P13" s="111">
        <v>109</v>
      </c>
      <c r="Q13" s="111">
        <v>79074919</v>
      </c>
      <c r="R13" s="46">
        <f t="shared" si="5"/>
        <v>4199</v>
      </c>
      <c r="S13" s="47">
        <f t="shared" si="6"/>
        <v>100.776</v>
      </c>
      <c r="T13" s="47">
        <f t="shared" si="7"/>
        <v>4.1989999999999998</v>
      </c>
      <c r="U13" s="112">
        <v>7.3</v>
      </c>
      <c r="V13" s="112">
        <f t="shared" si="1"/>
        <v>7.3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1117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45823668</v>
      </c>
      <c r="AH13" s="49">
        <f>IF(ISBLANK(AG13),"-",AG13-AG12)</f>
        <v>764</v>
      </c>
      <c r="AI13" s="50">
        <f t="shared" si="8"/>
        <v>181.94808287687545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0.85</v>
      </c>
      <c r="AP13" s="115">
        <v>10687105</v>
      </c>
      <c r="AQ13" s="115">
        <f t="shared" si="2"/>
        <v>1003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123</v>
      </c>
      <c r="P14" s="111">
        <v>100</v>
      </c>
      <c r="Q14" s="111">
        <v>79078905</v>
      </c>
      <c r="R14" s="46">
        <f t="shared" si="5"/>
        <v>3986</v>
      </c>
      <c r="S14" s="47">
        <f t="shared" si="6"/>
        <v>95.664000000000001</v>
      </c>
      <c r="T14" s="47">
        <f t="shared" si="7"/>
        <v>3.9860000000000002</v>
      </c>
      <c r="U14" s="112">
        <v>8.4</v>
      </c>
      <c r="V14" s="112">
        <f t="shared" si="1"/>
        <v>8.4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1027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45824452</v>
      </c>
      <c r="AH14" s="49">
        <f t="shared" ref="AH14:AH34" si="9">IF(ISBLANK(AG14),"-",AG14-AG13)</f>
        <v>784</v>
      </c>
      <c r="AI14" s="50">
        <f t="shared" si="8"/>
        <v>196.68840943301555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0.85</v>
      </c>
      <c r="AP14" s="115">
        <v>10687863</v>
      </c>
      <c r="AQ14" s="115">
        <f t="shared" si="2"/>
        <v>758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139</v>
      </c>
      <c r="P15" s="111">
        <v>107</v>
      </c>
      <c r="Q15" s="111">
        <v>79083226</v>
      </c>
      <c r="R15" s="46">
        <f t="shared" si="5"/>
        <v>4321</v>
      </c>
      <c r="S15" s="47">
        <f t="shared" si="6"/>
        <v>103.70399999999999</v>
      </c>
      <c r="T15" s="47">
        <f t="shared" si="7"/>
        <v>4.3209999999999997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1017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45825212</v>
      </c>
      <c r="AH15" s="49">
        <f t="shared" si="9"/>
        <v>760</v>
      </c>
      <c r="AI15" s="50">
        <f t="shared" si="8"/>
        <v>175.88521175653784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10687863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9</v>
      </c>
      <c r="E16" s="41">
        <f t="shared" si="0"/>
        <v>6.3380281690140849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122</v>
      </c>
      <c r="Q16" s="111">
        <v>79087979</v>
      </c>
      <c r="R16" s="46">
        <f t="shared" si="5"/>
        <v>4753</v>
      </c>
      <c r="S16" s="47">
        <f t="shared" si="6"/>
        <v>114.072</v>
      </c>
      <c r="T16" s="47">
        <f t="shared" si="7"/>
        <v>4.7530000000000001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45826040</v>
      </c>
      <c r="AH16" s="49">
        <f t="shared" si="9"/>
        <v>828</v>
      </c>
      <c r="AI16" s="50">
        <f t="shared" si="8"/>
        <v>174.20576478013885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10687863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149</v>
      </c>
      <c r="Q17" s="111">
        <v>79094029</v>
      </c>
      <c r="R17" s="46">
        <f t="shared" si="5"/>
        <v>6050</v>
      </c>
      <c r="S17" s="47">
        <f t="shared" si="6"/>
        <v>145.19999999999999</v>
      </c>
      <c r="T17" s="47">
        <f t="shared" si="7"/>
        <v>6.05</v>
      </c>
      <c r="U17" s="112">
        <v>8.9</v>
      </c>
      <c r="V17" s="112">
        <f t="shared" si="1"/>
        <v>8.9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45827392</v>
      </c>
      <c r="AH17" s="49">
        <f t="shared" si="9"/>
        <v>1352</v>
      </c>
      <c r="AI17" s="50">
        <f t="shared" si="8"/>
        <v>223.47107438016531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10687863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148</v>
      </c>
      <c r="Q18" s="111">
        <v>79100205</v>
      </c>
      <c r="R18" s="46">
        <f t="shared" si="5"/>
        <v>6176</v>
      </c>
      <c r="S18" s="47">
        <f t="shared" si="6"/>
        <v>148.22399999999999</v>
      </c>
      <c r="T18" s="47">
        <f t="shared" si="7"/>
        <v>6.1760000000000002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45828764</v>
      </c>
      <c r="AH18" s="49">
        <f t="shared" si="9"/>
        <v>1372</v>
      </c>
      <c r="AI18" s="50">
        <f t="shared" si="8"/>
        <v>222.1502590673575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10687863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145</v>
      </c>
      <c r="Q19" s="111">
        <v>79106428</v>
      </c>
      <c r="R19" s="46">
        <f t="shared" si="5"/>
        <v>6223</v>
      </c>
      <c r="S19" s="47">
        <f t="shared" si="6"/>
        <v>149.352</v>
      </c>
      <c r="T19" s="47">
        <f t="shared" si="7"/>
        <v>6.2229999999999999</v>
      </c>
      <c r="U19" s="112">
        <v>7.7</v>
      </c>
      <c r="V19" s="112">
        <f t="shared" si="1"/>
        <v>7.7</v>
      </c>
      <c r="W19" s="113" t="s">
        <v>130</v>
      </c>
      <c r="X19" s="115">
        <v>1028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45830148</v>
      </c>
      <c r="AH19" s="49">
        <f t="shared" si="9"/>
        <v>1384</v>
      </c>
      <c r="AI19" s="50">
        <f t="shared" si="8"/>
        <v>222.4007713321549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10687863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150</v>
      </c>
      <c r="Q20" s="111">
        <v>79112579</v>
      </c>
      <c r="R20" s="46">
        <f t="shared" si="5"/>
        <v>6151</v>
      </c>
      <c r="S20" s="47">
        <f t="shared" si="6"/>
        <v>147.624</v>
      </c>
      <c r="T20" s="47">
        <f t="shared" si="7"/>
        <v>6.1509999999999998</v>
      </c>
      <c r="U20" s="112">
        <v>7.3</v>
      </c>
      <c r="V20" s="112">
        <f t="shared" si="1"/>
        <v>7.3</v>
      </c>
      <c r="W20" s="113" t="s">
        <v>130</v>
      </c>
      <c r="X20" s="115">
        <v>1006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45831511</v>
      </c>
      <c r="AH20" s="49">
        <f t="shared" si="9"/>
        <v>1363</v>
      </c>
      <c r="AI20" s="50">
        <f t="shared" si="8"/>
        <v>221.58998536823282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10687863</v>
      </c>
      <c r="AQ20" s="115">
        <f t="shared" si="2"/>
        <v>0</v>
      </c>
      <c r="AR20" s="53">
        <v>1.18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142</v>
      </c>
      <c r="Q21" s="111">
        <v>79118828</v>
      </c>
      <c r="R21" s="46">
        <f t="shared" si="5"/>
        <v>6249</v>
      </c>
      <c r="S21" s="47">
        <f t="shared" si="6"/>
        <v>149.976</v>
      </c>
      <c r="T21" s="47">
        <f t="shared" si="7"/>
        <v>6.2489999999999997</v>
      </c>
      <c r="U21" s="112">
        <v>6.9</v>
      </c>
      <c r="V21" s="112">
        <f t="shared" si="1"/>
        <v>6.9</v>
      </c>
      <c r="W21" s="113" t="s">
        <v>130</v>
      </c>
      <c r="X21" s="115">
        <v>1017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45832872</v>
      </c>
      <c r="AH21" s="49">
        <f t="shared" si="9"/>
        <v>1361</v>
      </c>
      <c r="AI21" s="50">
        <f t="shared" si="8"/>
        <v>217.79484717554809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10687863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146</v>
      </c>
      <c r="Q22" s="111">
        <v>79124953</v>
      </c>
      <c r="R22" s="46">
        <f t="shared" si="5"/>
        <v>6125</v>
      </c>
      <c r="S22" s="47">
        <f t="shared" si="6"/>
        <v>147</v>
      </c>
      <c r="T22" s="47">
        <f t="shared" si="7"/>
        <v>6.125</v>
      </c>
      <c r="U22" s="112">
        <v>6.5</v>
      </c>
      <c r="V22" s="112">
        <f t="shared" si="1"/>
        <v>6.5</v>
      </c>
      <c r="W22" s="113" t="s">
        <v>130</v>
      </c>
      <c r="X22" s="115">
        <v>1017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45834224</v>
      </c>
      <c r="AH22" s="49">
        <f t="shared" si="9"/>
        <v>1352</v>
      </c>
      <c r="AI22" s="50">
        <f t="shared" si="8"/>
        <v>220.73469387755102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10687863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134</v>
      </c>
      <c r="P23" s="111">
        <v>149</v>
      </c>
      <c r="Q23" s="111">
        <v>79131050</v>
      </c>
      <c r="R23" s="46">
        <f t="shared" si="5"/>
        <v>6097</v>
      </c>
      <c r="S23" s="47">
        <f t="shared" si="6"/>
        <v>146.328</v>
      </c>
      <c r="T23" s="47">
        <f t="shared" si="7"/>
        <v>6.0970000000000004</v>
      </c>
      <c r="U23" s="112">
        <v>6</v>
      </c>
      <c r="V23" s="112">
        <f t="shared" si="1"/>
        <v>6</v>
      </c>
      <c r="W23" s="113" t="s">
        <v>130</v>
      </c>
      <c r="X23" s="115">
        <v>1036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45835544</v>
      </c>
      <c r="AH23" s="49">
        <f t="shared" si="9"/>
        <v>1320</v>
      </c>
      <c r="AI23" s="50">
        <f t="shared" si="8"/>
        <v>216.49991799245529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10687863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147</v>
      </c>
      <c r="Q24" s="111">
        <v>79137314</v>
      </c>
      <c r="R24" s="46">
        <f t="shared" si="5"/>
        <v>6264</v>
      </c>
      <c r="S24" s="47">
        <f t="shared" si="6"/>
        <v>150.33600000000001</v>
      </c>
      <c r="T24" s="47">
        <f t="shared" si="7"/>
        <v>6.2640000000000002</v>
      </c>
      <c r="U24" s="112">
        <v>5.5</v>
      </c>
      <c r="V24" s="112">
        <f t="shared" si="1"/>
        <v>5.5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45836980</v>
      </c>
      <c r="AH24" s="49">
        <f>IF(ISBLANK(AG24),"-",AG24-AG23)</f>
        <v>1436</v>
      </c>
      <c r="AI24" s="50">
        <f t="shared" si="8"/>
        <v>229.24648786717751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10687863</v>
      </c>
      <c r="AQ24" s="115">
        <f t="shared" si="2"/>
        <v>0</v>
      </c>
      <c r="AR24" s="53">
        <v>1.29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145</v>
      </c>
      <c r="Q25" s="111">
        <v>79143275</v>
      </c>
      <c r="R25" s="46">
        <f t="shared" si="5"/>
        <v>5961</v>
      </c>
      <c r="S25" s="47">
        <f t="shared" si="6"/>
        <v>143.06399999999999</v>
      </c>
      <c r="T25" s="47">
        <f t="shared" si="7"/>
        <v>5.9610000000000003</v>
      </c>
      <c r="U25" s="112">
        <v>5.2</v>
      </c>
      <c r="V25" s="112">
        <f t="shared" si="1"/>
        <v>5.2</v>
      </c>
      <c r="W25" s="113" t="s">
        <v>130</v>
      </c>
      <c r="X25" s="115">
        <v>1047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45838328</v>
      </c>
      <c r="AH25" s="49">
        <f t="shared" si="9"/>
        <v>1348</v>
      </c>
      <c r="AI25" s="50">
        <f t="shared" si="8"/>
        <v>226.13655426941787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10687863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146</v>
      </c>
      <c r="Q26" s="111">
        <v>79149233</v>
      </c>
      <c r="R26" s="46">
        <f t="shared" si="5"/>
        <v>5958</v>
      </c>
      <c r="S26" s="47">
        <f t="shared" si="6"/>
        <v>142.99199999999999</v>
      </c>
      <c r="T26" s="47">
        <f t="shared" si="7"/>
        <v>5.9580000000000002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45839668</v>
      </c>
      <c r="AH26" s="49">
        <f t="shared" si="9"/>
        <v>1340</v>
      </c>
      <c r="AI26" s="50">
        <f t="shared" si="8"/>
        <v>224.90768714333669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10687863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144</v>
      </c>
      <c r="Q27" s="111">
        <v>79155182</v>
      </c>
      <c r="R27" s="46">
        <f t="shared" si="5"/>
        <v>5949</v>
      </c>
      <c r="S27" s="47">
        <f t="shared" si="6"/>
        <v>142.77600000000001</v>
      </c>
      <c r="T27" s="47">
        <f t="shared" si="7"/>
        <v>5.9489999999999998</v>
      </c>
      <c r="U27" s="112">
        <v>4.4000000000000004</v>
      </c>
      <c r="V27" s="112">
        <f t="shared" si="1"/>
        <v>4.4000000000000004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45841008</v>
      </c>
      <c r="AH27" s="49">
        <f t="shared" si="9"/>
        <v>1340</v>
      </c>
      <c r="AI27" s="50">
        <f t="shared" si="8"/>
        <v>225.24794083039166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10687863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145</v>
      </c>
      <c r="Q28" s="111">
        <v>79161257</v>
      </c>
      <c r="R28" s="46">
        <f t="shared" si="5"/>
        <v>6075</v>
      </c>
      <c r="S28" s="47">
        <f t="shared" si="6"/>
        <v>145.80000000000001</v>
      </c>
      <c r="T28" s="47">
        <f t="shared" si="7"/>
        <v>6.0750000000000002</v>
      </c>
      <c r="U28" s="112">
        <v>4</v>
      </c>
      <c r="V28" s="112">
        <f t="shared" si="1"/>
        <v>4</v>
      </c>
      <c r="W28" s="113" t="s">
        <v>130</v>
      </c>
      <c r="X28" s="115">
        <v>1047</v>
      </c>
      <c r="Y28" s="115">
        <v>0</v>
      </c>
      <c r="Z28" s="115">
        <v>1187</v>
      </c>
      <c r="AA28" s="115">
        <v>1185</v>
      </c>
      <c r="AB28" s="115">
        <v>1186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45842364</v>
      </c>
      <c r="AH28" s="49">
        <f t="shared" si="9"/>
        <v>1356</v>
      </c>
      <c r="AI28" s="50">
        <f t="shared" si="8"/>
        <v>223.20987654320987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10687863</v>
      </c>
      <c r="AQ28" s="115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143</v>
      </c>
      <c r="Q29" s="111">
        <v>79167221</v>
      </c>
      <c r="R29" s="46">
        <f t="shared" si="5"/>
        <v>5964</v>
      </c>
      <c r="S29" s="47">
        <f t="shared" si="6"/>
        <v>143.136</v>
      </c>
      <c r="T29" s="47">
        <f t="shared" si="7"/>
        <v>5.9640000000000004</v>
      </c>
      <c r="U29" s="112">
        <v>3.6</v>
      </c>
      <c r="V29" s="112">
        <f t="shared" si="1"/>
        <v>3.6</v>
      </c>
      <c r="W29" s="113" t="s">
        <v>130</v>
      </c>
      <c r="X29" s="115">
        <v>1048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45843708</v>
      </c>
      <c r="AH29" s="49">
        <f t="shared" si="9"/>
        <v>1344</v>
      </c>
      <c r="AI29" s="50">
        <f t="shared" si="8"/>
        <v>225.35211267605632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10687863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135</v>
      </c>
      <c r="P30" s="111">
        <v>137</v>
      </c>
      <c r="Q30" s="111">
        <v>79173165</v>
      </c>
      <c r="R30" s="46">
        <f t="shared" si="5"/>
        <v>5944</v>
      </c>
      <c r="S30" s="47">
        <f t="shared" si="6"/>
        <v>142.65600000000001</v>
      </c>
      <c r="T30" s="47">
        <f t="shared" si="7"/>
        <v>5.944</v>
      </c>
      <c r="U30" s="112">
        <v>3.3</v>
      </c>
      <c r="V30" s="112">
        <f t="shared" si="1"/>
        <v>3.3</v>
      </c>
      <c r="W30" s="113" t="s">
        <v>130</v>
      </c>
      <c r="X30" s="115">
        <v>1006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45845044</v>
      </c>
      <c r="AH30" s="49">
        <f t="shared" si="9"/>
        <v>1336</v>
      </c>
      <c r="AI30" s="50">
        <f t="shared" si="8"/>
        <v>224.76446837146702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10687863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138</v>
      </c>
      <c r="Q31" s="111">
        <v>79178629</v>
      </c>
      <c r="R31" s="46">
        <f t="shared" si="5"/>
        <v>5464</v>
      </c>
      <c r="S31" s="47">
        <f t="shared" si="6"/>
        <v>131.136</v>
      </c>
      <c r="T31" s="47">
        <f t="shared" si="7"/>
        <v>5.4640000000000004</v>
      </c>
      <c r="U31" s="112">
        <v>2.7</v>
      </c>
      <c r="V31" s="112">
        <f t="shared" si="1"/>
        <v>2.7</v>
      </c>
      <c r="W31" s="113" t="s">
        <v>134</v>
      </c>
      <c r="X31" s="115">
        <v>1130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45846116</v>
      </c>
      <c r="AH31" s="49">
        <f t="shared" si="9"/>
        <v>1072</v>
      </c>
      <c r="AI31" s="50">
        <f t="shared" si="8"/>
        <v>196.19326500732063</v>
      </c>
      <c r="AJ31" s="98">
        <v>1</v>
      </c>
      <c r="AK31" s="98">
        <v>0</v>
      </c>
      <c r="AL31" s="98">
        <v>1</v>
      </c>
      <c r="AM31" s="98">
        <v>1</v>
      </c>
      <c r="AN31" s="98">
        <v>1</v>
      </c>
      <c r="AO31" s="98">
        <v>0</v>
      </c>
      <c r="AP31" s="115">
        <v>10687863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125</v>
      </c>
      <c r="Q32" s="111">
        <v>79183958</v>
      </c>
      <c r="R32" s="46">
        <f t="shared" si="5"/>
        <v>5329</v>
      </c>
      <c r="S32" s="47">
        <f t="shared" si="6"/>
        <v>127.896</v>
      </c>
      <c r="T32" s="47">
        <f t="shared" si="7"/>
        <v>5.3289999999999997</v>
      </c>
      <c r="U32" s="112">
        <v>2.2999999999999998</v>
      </c>
      <c r="V32" s="112">
        <f t="shared" si="1"/>
        <v>2.2999999999999998</v>
      </c>
      <c r="W32" s="113" t="s">
        <v>134</v>
      </c>
      <c r="X32" s="115">
        <v>1077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45847168</v>
      </c>
      <c r="AH32" s="49">
        <f t="shared" si="9"/>
        <v>1052</v>
      </c>
      <c r="AI32" s="50">
        <f t="shared" si="8"/>
        <v>197.4103959467067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10687863</v>
      </c>
      <c r="AQ32" s="115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133</v>
      </c>
      <c r="P33" s="111">
        <v>114</v>
      </c>
      <c r="Q33" s="111">
        <v>79188852</v>
      </c>
      <c r="R33" s="46">
        <f t="shared" si="5"/>
        <v>4894</v>
      </c>
      <c r="S33" s="47">
        <f t="shared" si="6"/>
        <v>117.456</v>
      </c>
      <c r="T33" s="47">
        <f t="shared" si="7"/>
        <v>4.8940000000000001</v>
      </c>
      <c r="U33" s="112">
        <v>2.7</v>
      </c>
      <c r="V33" s="112">
        <f t="shared" si="1"/>
        <v>2.7</v>
      </c>
      <c r="W33" s="113" t="s">
        <v>124</v>
      </c>
      <c r="X33" s="115">
        <v>0</v>
      </c>
      <c r="Y33" s="115">
        <v>0</v>
      </c>
      <c r="Z33" s="115">
        <v>1188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45848108</v>
      </c>
      <c r="AH33" s="49">
        <f t="shared" si="9"/>
        <v>940</v>
      </c>
      <c r="AI33" s="50">
        <f t="shared" si="8"/>
        <v>192.07192480588475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0.7</v>
      </c>
      <c r="AP33" s="115">
        <v>10688536</v>
      </c>
      <c r="AQ33" s="115">
        <f t="shared" si="2"/>
        <v>673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135</v>
      </c>
      <c r="P34" s="111">
        <v>110</v>
      </c>
      <c r="Q34" s="111">
        <v>79193493</v>
      </c>
      <c r="R34" s="46">
        <f t="shared" si="5"/>
        <v>4641</v>
      </c>
      <c r="S34" s="47">
        <f t="shared" si="6"/>
        <v>111.384</v>
      </c>
      <c r="T34" s="47">
        <f t="shared" si="7"/>
        <v>4.641</v>
      </c>
      <c r="U34" s="112">
        <v>3.6</v>
      </c>
      <c r="V34" s="112">
        <f t="shared" si="1"/>
        <v>3.6</v>
      </c>
      <c r="W34" s="113" t="s">
        <v>124</v>
      </c>
      <c r="X34" s="115">
        <v>0</v>
      </c>
      <c r="Y34" s="115">
        <v>0</v>
      </c>
      <c r="Z34" s="115">
        <v>1128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45848996</v>
      </c>
      <c r="AH34" s="49">
        <f t="shared" si="9"/>
        <v>888</v>
      </c>
      <c r="AI34" s="50">
        <f t="shared" si="8"/>
        <v>191.33807369101487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0.7</v>
      </c>
      <c r="AP34" s="115">
        <v>10689563</v>
      </c>
      <c r="AQ34" s="115">
        <f t="shared" si="2"/>
        <v>1027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131576</v>
      </c>
      <c r="S35" s="65">
        <f>AVERAGE(S11:S34)</f>
        <v>131.57600000000002</v>
      </c>
      <c r="T35" s="65">
        <f>SUM(T11:T34)</f>
        <v>131.57599999999999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27728</v>
      </c>
      <c r="AH35" s="67">
        <f>SUM(AH11:AH34)</f>
        <v>27728</v>
      </c>
      <c r="AI35" s="68">
        <f>$AH$35/$T35</f>
        <v>210.73752052045967</v>
      </c>
      <c r="AJ35" s="98"/>
      <c r="AK35" s="98"/>
      <c r="AL35" s="98"/>
      <c r="AM35" s="98"/>
      <c r="AN35" s="98"/>
      <c r="AO35" s="69"/>
      <c r="AP35" s="70">
        <f>AP34-AP10</f>
        <v>5617</v>
      </c>
      <c r="AQ35" s="71">
        <f>SUM(AQ11:AQ34)</f>
        <v>5617</v>
      </c>
      <c r="AR35" s="72">
        <f>AVERAGE(AR11:AR34)</f>
        <v>1.1583333333333332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220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219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221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216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: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16 X24:Y34 AA11:AA34 Y17:Y23">
    <cfRule type="containsText" dxfId="477" priority="40" operator="containsText" text="N/A">
      <formula>NOT(ISERROR(SEARCH("N/A",X11)))</formula>
    </cfRule>
    <cfRule type="cellIs" dxfId="476" priority="53" operator="equal">
      <formula>0</formula>
    </cfRule>
  </conditionalFormatting>
  <conditionalFormatting sqref="AC11:AE34 X11:Y16 X24:Y34 AA11:AA34 Y17:Y23">
    <cfRule type="cellIs" dxfId="475" priority="52" operator="greaterThanOrEqual">
      <formula>1185</formula>
    </cfRule>
  </conditionalFormatting>
  <conditionalFormatting sqref="AC11:AE34 X11:Y16 X24:Y34 AA11:AA34 Y17:Y23">
    <cfRule type="cellIs" dxfId="474" priority="51" operator="between">
      <formula>0.1</formula>
      <formula>1184</formula>
    </cfRule>
  </conditionalFormatting>
  <conditionalFormatting sqref="X8">
    <cfRule type="cellIs" dxfId="473" priority="50" operator="equal">
      <formula>0</formula>
    </cfRule>
  </conditionalFormatting>
  <conditionalFormatting sqref="X8">
    <cfRule type="cellIs" dxfId="472" priority="49" operator="greaterThan">
      <formula>1179</formula>
    </cfRule>
  </conditionalFormatting>
  <conditionalFormatting sqref="X8">
    <cfRule type="cellIs" dxfId="471" priority="48" operator="greaterThan">
      <formula>99</formula>
    </cfRule>
  </conditionalFormatting>
  <conditionalFormatting sqref="X8">
    <cfRule type="cellIs" dxfId="470" priority="47" operator="greaterThan">
      <formula>0.99</formula>
    </cfRule>
  </conditionalFormatting>
  <conditionalFormatting sqref="AB8">
    <cfRule type="cellIs" dxfId="469" priority="46" operator="equal">
      <formula>0</formula>
    </cfRule>
  </conditionalFormatting>
  <conditionalFormatting sqref="AB8">
    <cfRule type="cellIs" dxfId="468" priority="45" operator="greaterThan">
      <formula>1179</formula>
    </cfRule>
  </conditionalFormatting>
  <conditionalFormatting sqref="AB8">
    <cfRule type="cellIs" dxfId="467" priority="44" operator="greaterThan">
      <formula>99</formula>
    </cfRule>
  </conditionalFormatting>
  <conditionalFormatting sqref="AB8">
    <cfRule type="cellIs" dxfId="466" priority="43" operator="greaterThan">
      <formula>0.99</formula>
    </cfRule>
  </conditionalFormatting>
  <conditionalFormatting sqref="AH11:AH31">
    <cfRule type="cellIs" dxfId="465" priority="41" operator="greaterThan">
      <formula>$AH$8</formula>
    </cfRule>
    <cfRule type="cellIs" dxfId="464" priority="42" operator="greaterThan">
      <formula>$AH$8</formula>
    </cfRule>
  </conditionalFormatting>
  <conditionalFormatting sqref="AB11:AB34">
    <cfRule type="containsText" dxfId="463" priority="36" operator="containsText" text="N/A">
      <formula>NOT(ISERROR(SEARCH("N/A",AB11)))</formula>
    </cfRule>
    <cfRule type="cellIs" dxfId="462" priority="39" operator="equal">
      <formula>0</formula>
    </cfRule>
  </conditionalFormatting>
  <conditionalFormatting sqref="AB11:AB34">
    <cfRule type="cellIs" dxfId="461" priority="38" operator="greaterThanOrEqual">
      <formula>1185</formula>
    </cfRule>
  </conditionalFormatting>
  <conditionalFormatting sqref="AB11:AB34">
    <cfRule type="cellIs" dxfId="460" priority="37" operator="between">
      <formula>0.1</formula>
      <formula>1184</formula>
    </cfRule>
  </conditionalFormatting>
  <conditionalFormatting sqref="AO11:AO34 AN11:AN35">
    <cfRule type="cellIs" dxfId="459" priority="35" operator="equal">
      <formula>0</formula>
    </cfRule>
  </conditionalFormatting>
  <conditionalFormatting sqref="AO11:AO34 AN11:AN35">
    <cfRule type="cellIs" dxfId="458" priority="34" operator="greaterThan">
      <formula>1179</formula>
    </cfRule>
  </conditionalFormatting>
  <conditionalFormatting sqref="AO11:AO34 AN11:AN35">
    <cfRule type="cellIs" dxfId="457" priority="33" operator="greaterThan">
      <formula>99</formula>
    </cfRule>
  </conditionalFormatting>
  <conditionalFormatting sqref="AO11:AO34 AN11:AN35">
    <cfRule type="cellIs" dxfId="456" priority="32" operator="greaterThan">
      <formula>0.99</formula>
    </cfRule>
  </conditionalFormatting>
  <conditionalFormatting sqref="AQ11:AQ34">
    <cfRule type="cellIs" dxfId="455" priority="31" operator="equal">
      <formula>0</formula>
    </cfRule>
  </conditionalFormatting>
  <conditionalFormatting sqref="AQ11:AQ34">
    <cfRule type="cellIs" dxfId="454" priority="30" operator="greaterThan">
      <formula>1179</formula>
    </cfRule>
  </conditionalFormatting>
  <conditionalFormatting sqref="AQ11:AQ34">
    <cfRule type="cellIs" dxfId="453" priority="29" operator="greaterThan">
      <formula>99</formula>
    </cfRule>
  </conditionalFormatting>
  <conditionalFormatting sqref="AQ11:AQ34">
    <cfRule type="cellIs" dxfId="452" priority="28" operator="greaterThan">
      <formula>0.99</formula>
    </cfRule>
  </conditionalFormatting>
  <conditionalFormatting sqref="Z11:Z34">
    <cfRule type="containsText" dxfId="451" priority="24" operator="containsText" text="N/A">
      <formula>NOT(ISERROR(SEARCH("N/A",Z11)))</formula>
    </cfRule>
    <cfRule type="cellIs" dxfId="450" priority="27" operator="equal">
      <formula>0</formula>
    </cfRule>
  </conditionalFormatting>
  <conditionalFormatting sqref="Z11:Z34">
    <cfRule type="cellIs" dxfId="449" priority="26" operator="greaterThanOrEqual">
      <formula>1185</formula>
    </cfRule>
  </conditionalFormatting>
  <conditionalFormatting sqref="Z11:Z34">
    <cfRule type="cellIs" dxfId="448" priority="25" operator="between">
      <formula>0.1</formula>
      <formula>1184</formula>
    </cfRule>
  </conditionalFormatting>
  <conditionalFormatting sqref="AJ11:AN35">
    <cfRule type="cellIs" dxfId="447" priority="23" operator="equal">
      <formula>0</formula>
    </cfRule>
  </conditionalFormatting>
  <conditionalFormatting sqref="AJ11:AN35">
    <cfRule type="cellIs" dxfId="446" priority="22" operator="greaterThan">
      <formula>1179</formula>
    </cfRule>
  </conditionalFormatting>
  <conditionalFormatting sqref="AJ11:AN35">
    <cfRule type="cellIs" dxfId="445" priority="21" operator="greaterThan">
      <formula>99</formula>
    </cfRule>
  </conditionalFormatting>
  <conditionalFormatting sqref="AJ11:AN35">
    <cfRule type="cellIs" dxfId="444" priority="20" operator="greaterThan">
      <formula>0.99</formula>
    </cfRule>
  </conditionalFormatting>
  <conditionalFormatting sqref="AP11:AP34">
    <cfRule type="cellIs" dxfId="443" priority="19" operator="equal">
      <formula>0</formula>
    </cfRule>
  </conditionalFormatting>
  <conditionalFormatting sqref="AP11:AP34">
    <cfRule type="cellIs" dxfId="442" priority="18" operator="greaterThan">
      <formula>1179</formula>
    </cfRule>
  </conditionalFormatting>
  <conditionalFormatting sqref="AP11:AP34">
    <cfRule type="cellIs" dxfId="441" priority="17" operator="greaterThan">
      <formula>99</formula>
    </cfRule>
  </conditionalFormatting>
  <conditionalFormatting sqref="AP11:AP34">
    <cfRule type="cellIs" dxfId="440" priority="16" operator="greaterThan">
      <formula>0.99</formula>
    </cfRule>
  </conditionalFormatting>
  <conditionalFormatting sqref="AH32:AH34">
    <cfRule type="cellIs" dxfId="439" priority="14" operator="greaterThan">
      <formula>$AH$8</formula>
    </cfRule>
    <cfRule type="cellIs" dxfId="438" priority="15" operator="greaterThan">
      <formula>$AH$8</formula>
    </cfRule>
  </conditionalFormatting>
  <conditionalFormatting sqref="AI11:AI34">
    <cfRule type="cellIs" dxfId="437" priority="13" operator="greaterThan">
      <formula>$AI$8</formula>
    </cfRule>
  </conditionalFormatting>
  <conditionalFormatting sqref="AL11:AL34">
    <cfRule type="cellIs" dxfId="436" priority="12" operator="equal">
      <formula>0</formula>
    </cfRule>
  </conditionalFormatting>
  <conditionalFormatting sqref="AL11:AL34">
    <cfRule type="cellIs" dxfId="435" priority="11" operator="greaterThan">
      <formula>1179</formula>
    </cfRule>
  </conditionalFormatting>
  <conditionalFormatting sqref="AL11:AL34">
    <cfRule type="cellIs" dxfId="434" priority="10" operator="greaterThan">
      <formula>99</formula>
    </cfRule>
  </conditionalFormatting>
  <conditionalFormatting sqref="AL11:AL34">
    <cfRule type="cellIs" dxfId="433" priority="9" operator="greaterThan">
      <formula>0.99</formula>
    </cfRule>
  </conditionalFormatting>
  <conditionalFormatting sqref="X17:X23">
    <cfRule type="containsText" dxfId="432" priority="1" operator="containsText" text="N/A">
      <formula>NOT(ISERROR(SEARCH("N/A",X17)))</formula>
    </cfRule>
    <cfRule type="cellIs" dxfId="431" priority="4" operator="equal">
      <formula>0</formula>
    </cfRule>
  </conditionalFormatting>
  <conditionalFormatting sqref="X17:X23">
    <cfRule type="cellIs" dxfId="430" priority="3" operator="greaterThanOrEqual">
      <formula>1185</formula>
    </cfRule>
  </conditionalFormatting>
  <conditionalFormatting sqref="X17:X23">
    <cfRule type="cellIs" dxfId="429" priority="2" operator="between">
      <formula>0.1</formula>
      <formula>1184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C13" zoomScaleNormal="100" workbookViewId="0">
      <selection activeCell="P29" sqref="P29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42482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27832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21'!Q34</f>
        <v>79193493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21'!AG34</f>
        <v>45848996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21'!AP34</f>
        <v>10689563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105</v>
      </c>
      <c r="Q11" s="111">
        <v>79198003</v>
      </c>
      <c r="R11" s="46">
        <f>IF(ISBLANK(Q11),"-",Q11-Q10)</f>
        <v>4510</v>
      </c>
      <c r="S11" s="47">
        <f>R11*24/1000</f>
        <v>108.24</v>
      </c>
      <c r="T11" s="47">
        <f>R11/1000</f>
        <v>4.51</v>
      </c>
      <c r="U11" s="112">
        <v>4.8</v>
      </c>
      <c r="V11" s="112">
        <f t="shared" ref="V11:V34" si="1">U11</f>
        <v>4.8</v>
      </c>
      <c r="W11" s="113" t="s">
        <v>124</v>
      </c>
      <c r="X11" s="115">
        <v>0</v>
      </c>
      <c r="Y11" s="115">
        <v>0</v>
      </c>
      <c r="Z11" s="115">
        <v>1087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45849836</v>
      </c>
      <c r="AH11" s="49">
        <f>IF(ISBLANK(AG11),"-",AG11-AG10)</f>
        <v>840</v>
      </c>
      <c r="AI11" s="50">
        <f>AH11/T11</f>
        <v>186.25277161862527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0.9</v>
      </c>
      <c r="AP11" s="115">
        <v>10690564</v>
      </c>
      <c r="AQ11" s="115">
        <f t="shared" ref="AQ11:AQ34" si="2">AP11-AP10</f>
        <v>1001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101</v>
      </c>
      <c r="Q12" s="111">
        <v>79202361</v>
      </c>
      <c r="R12" s="46">
        <f t="shared" ref="R12:R34" si="5">IF(ISBLANK(Q12),"-",Q12-Q11)</f>
        <v>4358</v>
      </c>
      <c r="S12" s="47">
        <f t="shared" ref="S12:S34" si="6">R12*24/1000</f>
        <v>104.592</v>
      </c>
      <c r="T12" s="47">
        <f t="shared" ref="T12:T34" si="7">R12/1000</f>
        <v>4.3579999999999997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1047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45850636</v>
      </c>
      <c r="AH12" s="49">
        <f>IF(ISBLANK(AG12),"-",AG12-AG11)</f>
        <v>800</v>
      </c>
      <c r="AI12" s="50">
        <f t="shared" ref="AI12:AI34" si="8">AH12/T12</f>
        <v>183.57044515832953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0.9</v>
      </c>
      <c r="AP12" s="115">
        <v>10691664</v>
      </c>
      <c r="AQ12" s="115">
        <f t="shared" si="2"/>
        <v>1100</v>
      </c>
      <c r="AR12" s="118">
        <v>1.07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116</v>
      </c>
      <c r="P13" s="111">
        <v>96</v>
      </c>
      <c r="Q13" s="111">
        <v>79206540</v>
      </c>
      <c r="R13" s="46">
        <f t="shared" si="5"/>
        <v>4179</v>
      </c>
      <c r="S13" s="47">
        <f t="shared" si="6"/>
        <v>100.29600000000001</v>
      </c>
      <c r="T13" s="47">
        <f t="shared" si="7"/>
        <v>4.1790000000000003</v>
      </c>
      <c r="U13" s="112">
        <v>7.3</v>
      </c>
      <c r="V13" s="112">
        <f t="shared" si="1"/>
        <v>7.3</v>
      </c>
      <c r="W13" s="113" t="s">
        <v>124</v>
      </c>
      <c r="X13" s="115">
        <v>0</v>
      </c>
      <c r="Y13" s="115">
        <v>0</v>
      </c>
      <c r="Z13" s="115">
        <v>1027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45851404</v>
      </c>
      <c r="AH13" s="49">
        <f>IF(ISBLANK(AG13),"-",AG13-AG12)</f>
        <v>768</v>
      </c>
      <c r="AI13" s="50">
        <f t="shared" si="8"/>
        <v>183.77602297200286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0.9</v>
      </c>
      <c r="AP13" s="115">
        <v>10692664</v>
      </c>
      <c r="AQ13" s="115">
        <f t="shared" si="2"/>
        <v>1000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8</v>
      </c>
      <c r="E14" s="41">
        <f t="shared" si="0"/>
        <v>5.6338028169014089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123</v>
      </c>
      <c r="P14" s="111">
        <v>101</v>
      </c>
      <c r="Q14" s="111">
        <v>79210692</v>
      </c>
      <c r="R14" s="46">
        <f t="shared" si="5"/>
        <v>4152</v>
      </c>
      <c r="S14" s="47">
        <f t="shared" si="6"/>
        <v>99.647999999999996</v>
      </c>
      <c r="T14" s="47">
        <f t="shared" si="7"/>
        <v>4.1520000000000001</v>
      </c>
      <c r="U14" s="112">
        <v>8</v>
      </c>
      <c r="V14" s="112">
        <f t="shared" si="1"/>
        <v>8</v>
      </c>
      <c r="W14" s="113" t="s">
        <v>124</v>
      </c>
      <c r="X14" s="115">
        <v>0</v>
      </c>
      <c r="Y14" s="115">
        <v>0</v>
      </c>
      <c r="Z14" s="115">
        <v>1027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45852156</v>
      </c>
      <c r="AH14" s="49">
        <f t="shared" ref="AH14:AH34" si="9">IF(ISBLANK(AG14),"-",AG14-AG13)</f>
        <v>752</v>
      </c>
      <c r="AI14" s="50">
        <f t="shared" si="8"/>
        <v>181.11753371868977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0.9</v>
      </c>
      <c r="AP14" s="115">
        <v>10693206</v>
      </c>
      <c r="AQ14" s="115">
        <f t="shared" si="2"/>
        <v>542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9</v>
      </c>
      <c r="E15" s="41">
        <f t="shared" si="0"/>
        <v>6.3380281690140849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137</v>
      </c>
      <c r="P15" s="111">
        <v>105</v>
      </c>
      <c r="Q15" s="111">
        <v>79215005</v>
      </c>
      <c r="R15" s="46">
        <f t="shared" si="5"/>
        <v>4313</v>
      </c>
      <c r="S15" s="47">
        <f t="shared" si="6"/>
        <v>103.512</v>
      </c>
      <c r="T15" s="47">
        <f t="shared" si="7"/>
        <v>4.3129999999999997</v>
      </c>
      <c r="U15" s="112">
        <v>9</v>
      </c>
      <c r="V15" s="112">
        <f t="shared" si="1"/>
        <v>9</v>
      </c>
      <c r="W15" s="113" t="s">
        <v>124</v>
      </c>
      <c r="X15" s="115">
        <v>0</v>
      </c>
      <c r="Y15" s="115">
        <v>0</v>
      </c>
      <c r="Z15" s="115">
        <v>1030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45852924</v>
      </c>
      <c r="AH15" s="49">
        <f t="shared" si="9"/>
        <v>768</v>
      </c>
      <c r="AI15" s="50">
        <f t="shared" si="8"/>
        <v>178.06631115233017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0.9</v>
      </c>
      <c r="AP15" s="115">
        <v>10693948</v>
      </c>
      <c r="AQ15" s="115">
        <f t="shared" si="2"/>
        <v>742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8</v>
      </c>
      <c r="E16" s="41">
        <f t="shared" si="0"/>
        <v>5.6338028169014089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121</v>
      </c>
      <c r="Q16" s="111">
        <v>79219608</v>
      </c>
      <c r="R16" s="46">
        <f t="shared" si="5"/>
        <v>4603</v>
      </c>
      <c r="S16" s="47">
        <f t="shared" si="6"/>
        <v>110.47199999999999</v>
      </c>
      <c r="T16" s="47">
        <f t="shared" si="7"/>
        <v>4.6029999999999998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45853876</v>
      </c>
      <c r="AH16" s="49">
        <f t="shared" si="9"/>
        <v>952</v>
      </c>
      <c r="AI16" s="50">
        <f t="shared" si="8"/>
        <v>206.82163806213339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10693948</v>
      </c>
      <c r="AQ16" s="115"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146</v>
      </c>
      <c r="Q17" s="111">
        <v>79225378</v>
      </c>
      <c r="R17" s="46">
        <f t="shared" si="5"/>
        <v>5770</v>
      </c>
      <c r="S17" s="47">
        <f t="shared" si="6"/>
        <v>138.47999999999999</v>
      </c>
      <c r="T17" s="47">
        <f t="shared" si="7"/>
        <v>5.77</v>
      </c>
      <c r="U17" s="112">
        <v>9</v>
      </c>
      <c r="V17" s="112">
        <f t="shared" si="1"/>
        <v>9</v>
      </c>
      <c r="W17" s="113" t="s">
        <v>130</v>
      </c>
      <c r="X17" s="115">
        <v>0</v>
      </c>
      <c r="Y17" s="115">
        <v>1017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45855140</v>
      </c>
      <c r="AH17" s="49">
        <f t="shared" si="9"/>
        <v>1264</v>
      </c>
      <c r="AI17" s="50">
        <f t="shared" si="8"/>
        <v>219.06412478336225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10693948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145</v>
      </c>
      <c r="Q18" s="111">
        <v>79232036</v>
      </c>
      <c r="R18" s="46">
        <f t="shared" si="5"/>
        <v>6658</v>
      </c>
      <c r="S18" s="47">
        <f t="shared" si="6"/>
        <v>159.792</v>
      </c>
      <c r="T18" s="47">
        <f t="shared" si="7"/>
        <v>6.6580000000000004</v>
      </c>
      <c r="U18" s="112">
        <v>8.5</v>
      </c>
      <c r="V18" s="112">
        <f t="shared" si="1"/>
        <v>8.5</v>
      </c>
      <c r="W18" s="113" t="s">
        <v>130</v>
      </c>
      <c r="X18" s="115">
        <v>0</v>
      </c>
      <c r="Y18" s="115">
        <v>1017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45856496</v>
      </c>
      <c r="AH18" s="49">
        <f t="shared" si="9"/>
        <v>1356</v>
      </c>
      <c r="AI18" s="50">
        <f t="shared" si="8"/>
        <v>203.66476419345148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10693948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146</v>
      </c>
      <c r="Q19" s="111">
        <v>79237874</v>
      </c>
      <c r="R19" s="46">
        <f t="shared" si="5"/>
        <v>5838</v>
      </c>
      <c r="S19" s="47">
        <f t="shared" si="6"/>
        <v>140.11199999999999</v>
      </c>
      <c r="T19" s="47">
        <f t="shared" si="7"/>
        <v>5.8380000000000001</v>
      </c>
      <c r="U19" s="112">
        <v>7.9</v>
      </c>
      <c r="V19" s="112">
        <f t="shared" si="1"/>
        <v>7.9</v>
      </c>
      <c r="W19" s="113" t="s">
        <v>130</v>
      </c>
      <c r="X19" s="115">
        <v>0</v>
      </c>
      <c r="Y19" s="115">
        <v>1017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45857890</v>
      </c>
      <c r="AH19" s="49">
        <f t="shared" si="9"/>
        <v>1394</v>
      </c>
      <c r="AI19" s="50">
        <f t="shared" si="8"/>
        <v>238.78040424803015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10693948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148</v>
      </c>
      <c r="Q20" s="111">
        <v>79244296</v>
      </c>
      <c r="R20" s="46">
        <f t="shared" si="5"/>
        <v>6422</v>
      </c>
      <c r="S20" s="47">
        <f t="shared" si="6"/>
        <v>154.12799999999999</v>
      </c>
      <c r="T20" s="47">
        <f t="shared" si="7"/>
        <v>6.4219999999999997</v>
      </c>
      <c r="U20" s="112">
        <v>7.3</v>
      </c>
      <c r="V20" s="112">
        <f t="shared" si="1"/>
        <v>7.3</v>
      </c>
      <c r="W20" s="113" t="s">
        <v>130</v>
      </c>
      <c r="X20" s="115">
        <v>0</v>
      </c>
      <c r="Y20" s="115">
        <v>1017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45859296</v>
      </c>
      <c r="AH20" s="49">
        <f t="shared" si="9"/>
        <v>1406</v>
      </c>
      <c r="AI20" s="50">
        <f t="shared" si="8"/>
        <v>218.93491124260356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10693948</v>
      </c>
      <c r="AQ20" s="115">
        <f t="shared" si="2"/>
        <v>0</v>
      </c>
      <c r="AR20" s="53">
        <v>0.86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146</v>
      </c>
      <c r="Q21" s="111">
        <v>79250534</v>
      </c>
      <c r="R21" s="46">
        <f t="shared" si="5"/>
        <v>6238</v>
      </c>
      <c r="S21" s="47">
        <f t="shared" si="6"/>
        <v>149.71199999999999</v>
      </c>
      <c r="T21" s="47">
        <f t="shared" si="7"/>
        <v>6.2380000000000004</v>
      </c>
      <c r="U21" s="112">
        <v>6.9</v>
      </c>
      <c r="V21" s="112">
        <f t="shared" si="1"/>
        <v>6.9</v>
      </c>
      <c r="W21" s="113" t="s">
        <v>130</v>
      </c>
      <c r="X21" s="115">
        <v>0</v>
      </c>
      <c r="Y21" s="115">
        <v>1017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45860656</v>
      </c>
      <c r="AH21" s="49">
        <f t="shared" si="9"/>
        <v>1360</v>
      </c>
      <c r="AI21" s="50">
        <f t="shared" si="8"/>
        <v>218.01859570375117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10693948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146</v>
      </c>
      <c r="Q22" s="111">
        <v>79256694</v>
      </c>
      <c r="R22" s="46">
        <f t="shared" si="5"/>
        <v>6160</v>
      </c>
      <c r="S22" s="47">
        <f t="shared" si="6"/>
        <v>147.84</v>
      </c>
      <c r="T22" s="47">
        <f t="shared" si="7"/>
        <v>6.16</v>
      </c>
      <c r="U22" s="112">
        <v>6.4</v>
      </c>
      <c r="V22" s="112">
        <f t="shared" si="1"/>
        <v>6.4</v>
      </c>
      <c r="W22" s="113" t="s">
        <v>130</v>
      </c>
      <c r="X22" s="115">
        <v>0</v>
      </c>
      <c r="Y22" s="115">
        <v>1017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45862028</v>
      </c>
      <c r="AH22" s="49">
        <f t="shared" si="9"/>
        <v>1372</v>
      </c>
      <c r="AI22" s="50">
        <f t="shared" si="8"/>
        <v>222.72727272727272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10693948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152</v>
      </c>
      <c r="Q23" s="111">
        <v>79263008</v>
      </c>
      <c r="R23" s="46">
        <f t="shared" si="5"/>
        <v>6314</v>
      </c>
      <c r="S23" s="47">
        <f t="shared" si="6"/>
        <v>151.536</v>
      </c>
      <c r="T23" s="47">
        <f t="shared" si="7"/>
        <v>6.3140000000000001</v>
      </c>
      <c r="U23" s="112">
        <v>5.9</v>
      </c>
      <c r="V23" s="112">
        <f t="shared" si="1"/>
        <v>5.9</v>
      </c>
      <c r="W23" s="113" t="s">
        <v>130</v>
      </c>
      <c r="X23" s="115">
        <v>0</v>
      </c>
      <c r="Y23" s="115">
        <v>1016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45863424</v>
      </c>
      <c r="AH23" s="49">
        <f t="shared" si="9"/>
        <v>1396</v>
      </c>
      <c r="AI23" s="50">
        <f t="shared" si="8"/>
        <v>221.09597719353818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10693948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146</v>
      </c>
      <c r="Q24" s="111">
        <v>79269130</v>
      </c>
      <c r="R24" s="46">
        <f t="shared" si="5"/>
        <v>6122</v>
      </c>
      <c r="S24" s="47">
        <f t="shared" si="6"/>
        <v>146.928</v>
      </c>
      <c r="T24" s="47">
        <f t="shared" si="7"/>
        <v>6.1219999999999999</v>
      </c>
      <c r="U24" s="112">
        <v>5.5</v>
      </c>
      <c r="V24" s="112">
        <f t="shared" si="1"/>
        <v>5.5</v>
      </c>
      <c r="W24" s="113" t="s">
        <v>130</v>
      </c>
      <c r="X24" s="115">
        <v>0</v>
      </c>
      <c r="Y24" s="115">
        <v>1047</v>
      </c>
      <c r="Z24" s="115">
        <v>1188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45864780</v>
      </c>
      <c r="AH24" s="49">
        <f>IF(ISBLANK(AG24),"-",AG24-AG23)</f>
        <v>1356</v>
      </c>
      <c r="AI24" s="50">
        <f t="shared" si="8"/>
        <v>221.49624305782424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10693948</v>
      </c>
      <c r="AQ24" s="115">
        <f t="shared" si="2"/>
        <v>0</v>
      </c>
      <c r="AR24" s="53">
        <v>1.1399999999999999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148</v>
      </c>
      <c r="Q25" s="111">
        <v>79275163</v>
      </c>
      <c r="R25" s="46">
        <f t="shared" si="5"/>
        <v>6033</v>
      </c>
      <c r="S25" s="47">
        <f t="shared" si="6"/>
        <v>144.792</v>
      </c>
      <c r="T25" s="47">
        <f t="shared" si="7"/>
        <v>6.0330000000000004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0</v>
      </c>
      <c r="Y25" s="115">
        <v>1046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45866116</v>
      </c>
      <c r="AH25" s="49">
        <f t="shared" si="9"/>
        <v>1336</v>
      </c>
      <c r="AI25" s="50">
        <f t="shared" si="8"/>
        <v>221.44869882313938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10693948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141</v>
      </c>
      <c r="Q26" s="111">
        <v>79281198</v>
      </c>
      <c r="R26" s="46">
        <f t="shared" si="5"/>
        <v>6035</v>
      </c>
      <c r="S26" s="47">
        <f t="shared" si="6"/>
        <v>144.84</v>
      </c>
      <c r="T26" s="47">
        <f t="shared" si="7"/>
        <v>6.0350000000000001</v>
      </c>
      <c r="U26" s="112">
        <v>4.8</v>
      </c>
      <c r="V26" s="112">
        <f t="shared" si="1"/>
        <v>4.8</v>
      </c>
      <c r="W26" s="113" t="s">
        <v>130</v>
      </c>
      <c r="X26" s="115">
        <v>0</v>
      </c>
      <c r="Y26" s="115">
        <v>1047</v>
      </c>
      <c r="Z26" s="115">
        <v>1186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45867468</v>
      </c>
      <c r="AH26" s="49">
        <f t="shared" si="9"/>
        <v>1352</v>
      </c>
      <c r="AI26" s="50">
        <f t="shared" si="8"/>
        <v>224.026512013256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10693948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145</v>
      </c>
      <c r="Q27" s="111">
        <v>79287221</v>
      </c>
      <c r="R27" s="46">
        <f t="shared" si="5"/>
        <v>6023</v>
      </c>
      <c r="S27" s="47">
        <f t="shared" si="6"/>
        <v>144.55199999999999</v>
      </c>
      <c r="T27" s="47">
        <f t="shared" si="7"/>
        <v>6.0229999999999997</v>
      </c>
      <c r="U27" s="112">
        <v>4.4000000000000004</v>
      </c>
      <c r="V27" s="112">
        <f t="shared" si="1"/>
        <v>4.4000000000000004</v>
      </c>
      <c r="W27" s="113" t="s">
        <v>130</v>
      </c>
      <c r="X27" s="115">
        <v>0</v>
      </c>
      <c r="Y27" s="115">
        <v>1077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45868820</v>
      </c>
      <c r="AH27" s="49">
        <f t="shared" si="9"/>
        <v>1352</v>
      </c>
      <c r="AI27" s="50">
        <f t="shared" si="8"/>
        <v>224.47285405943882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10693948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143</v>
      </c>
      <c r="Q28" s="111">
        <v>79293279</v>
      </c>
      <c r="R28" s="46">
        <f t="shared" si="5"/>
        <v>6058</v>
      </c>
      <c r="S28" s="47">
        <f t="shared" si="6"/>
        <v>145.392</v>
      </c>
      <c r="T28" s="47">
        <f t="shared" si="7"/>
        <v>6.0579999999999998</v>
      </c>
      <c r="U28" s="112">
        <v>4</v>
      </c>
      <c r="V28" s="112">
        <f t="shared" si="1"/>
        <v>4</v>
      </c>
      <c r="W28" s="113" t="s">
        <v>130</v>
      </c>
      <c r="X28" s="115">
        <v>0</v>
      </c>
      <c r="Y28" s="115">
        <v>1046</v>
      </c>
      <c r="Z28" s="115">
        <v>1188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45870164</v>
      </c>
      <c r="AH28" s="49">
        <f t="shared" si="9"/>
        <v>1344</v>
      </c>
      <c r="AI28" s="50">
        <f t="shared" si="8"/>
        <v>221.85539782106306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10693948</v>
      </c>
      <c r="AQ28" s="115">
        <f t="shared" si="2"/>
        <v>0</v>
      </c>
      <c r="AR28" s="53">
        <v>1.0900000000000001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144</v>
      </c>
      <c r="Q29" s="111">
        <v>79299300</v>
      </c>
      <c r="R29" s="46">
        <f t="shared" si="5"/>
        <v>6021</v>
      </c>
      <c r="S29" s="47">
        <f t="shared" si="6"/>
        <v>144.50399999999999</v>
      </c>
      <c r="T29" s="47">
        <f t="shared" si="7"/>
        <v>6.0209999999999999</v>
      </c>
      <c r="U29" s="112">
        <v>3.6</v>
      </c>
      <c r="V29" s="112">
        <f t="shared" si="1"/>
        <v>3.6</v>
      </c>
      <c r="W29" s="113" t="s">
        <v>130</v>
      </c>
      <c r="X29" s="115">
        <v>0</v>
      </c>
      <c r="Y29" s="115">
        <v>1047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45871516</v>
      </c>
      <c r="AH29" s="49">
        <f t="shared" si="9"/>
        <v>1352</v>
      </c>
      <c r="AI29" s="50">
        <f t="shared" si="8"/>
        <v>224.54741737252948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10693948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140</v>
      </c>
      <c r="Q30" s="111">
        <v>79305302</v>
      </c>
      <c r="R30" s="46">
        <f t="shared" si="5"/>
        <v>6002</v>
      </c>
      <c r="S30" s="47">
        <f t="shared" si="6"/>
        <v>144.048</v>
      </c>
      <c r="T30" s="47">
        <f t="shared" si="7"/>
        <v>6.0019999999999998</v>
      </c>
      <c r="U30" s="112">
        <v>3.3</v>
      </c>
      <c r="V30" s="112">
        <f t="shared" si="1"/>
        <v>3.3</v>
      </c>
      <c r="W30" s="113" t="s">
        <v>130</v>
      </c>
      <c r="X30" s="115">
        <v>0</v>
      </c>
      <c r="Y30" s="115">
        <v>1006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45872848</v>
      </c>
      <c r="AH30" s="49">
        <f t="shared" si="9"/>
        <v>1332</v>
      </c>
      <c r="AI30" s="50">
        <f t="shared" si="8"/>
        <v>221.9260246584472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10693948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135</v>
      </c>
      <c r="Q31" s="111">
        <v>79310772</v>
      </c>
      <c r="R31" s="46">
        <f t="shared" si="5"/>
        <v>5470</v>
      </c>
      <c r="S31" s="47">
        <f t="shared" si="6"/>
        <v>131.28</v>
      </c>
      <c r="T31" s="47">
        <f t="shared" si="7"/>
        <v>5.47</v>
      </c>
      <c r="U31" s="112">
        <v>2.6</v>
      </c>
      <c r="V31" s="112">
        <f t="shared" si="1"/>
        <v>2.6</v>
      </c>
      <c r="W31" s="113" t="s">
        <v>134</v>
      </c>
      <c r="X31" s="115">
        <v>0</v>
      </c>
      <c r="Y31" s="115">
        <v>1128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45873940</v>
      </c>
      <c r="AH31" s="49">
        <f t="shared" si="9"/>
        <v>1092</v>
      </c>
      <c r="AI31" s="50">
        <f t="shared" si="8"/>
        <v>199.63436928702012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10693948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124</v>
      </c>
      <c r="P32" s="111">
        <v>127</v>
      </c>
      <c r="Q32" s="111">
        <v>79316173</v>
      </c>
      <c r="R32" s="46">
        <f t="shared" si="5"/>
        <v>5401</v>
      </c>
      <c r="S32" s="47">
        <f t="shared" si="6"/>
        <v>129.624</v>
      </c>
      <c r="T32" s="47">
        <f t="shared" si="7"/>
        <v>5.4009999999999998</v>
      </c>
      <c r="U32" s="112">
        <v>2.2000000000000002</v>
      </c>
      <c r="V32" s="112">
        <f t="shared" si="1"/>
        <v>2.2000000000000002</v>
      </c>
      <c r="W32" s="113" t="s">
        <v>134</v>
      </c>
      <c r="X32" s="115">
        <v>0</v>
      </c>
      <c r="Y32" s="115">
        <v>1077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45875004</v>
      </c>
      <c r="AH32" s="49">
        <f t="shared" si="9"/>
        <v>1064</v>
      </c>
      <c r="AI32" s="50">
        <f t="shared" si="8"/>
        <v>197.00055545269396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10693948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116</v>
      </c>
      <c r="Q33" s="111">
        <v>79321036</v>
      </c>
      <c r="R33" s="46">
        <f t="shared" si="5"/>
        <v>4863</v>
      </c>
      <c r="S33" s="47">
        <f t="shared" si="6"/>
        <v>116.712</v>
      </c>
      <c r="T33" s="47">
        <f t="shared" si="7"/>
        <v>4.8630000000000004</v>
      </c>
      <c r="U33" s="112">
        <v>2.6</v>
      </c>
      <c r="V33" s="112">
        <f t="shared" si="1"/>
        <v>2.6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1168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45875944</v>
      </c>
      <c r="AH33" s="49">
        <f t="shared" si="9"/>
        <v>940</v>
      </c>
      <c r="AI33" s="50">
        <f t="shared" si="8"/>
        <v>193.29631914456095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0.75</v>
      </c>
      <c r="AP33" s="115">
        <v>10694372</v>
      </c>
      <c r="AQ33" s="115">
        <f t="shared" si="2"/>
        <v>424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111</v>
      </c>
      <c r="Q34" s="111">
        <v>79325662</v>
      </c>
      <c r="R34" s="46">
        <f t="shared" si="5"/>
        <v>4626</v>
      </c>
      <c r="S34" s="47">
        <f t="shared" si="6"/>
        <v>111.024</v>
      </c>
      <c r="T34" s="47">
        <f t="shared" si="7"/>
        <v>4.6260000000000003</v>
      </c>
      <c r="U34" s="112">
        <v>3.7</v>
      </c>
      <c r="V34" s="112">
        <f t="shared" si="1"/>
        <v>3.7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1118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45876828</v>
      </c>
      <c r="AH34" s="49">
        <f t="shared" si="9"/>
        <v>884</v>
      </c>
      <c r="AI34" s="50">
        <f t="shared" si="8"/>
        <v>191.0938175529615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0.75</v>
      </c>
      <c r="AP34" s="115">
        <v>10695272</v>
      </c>
      <c r="AQ34" s="115">
        <f t="shared" si="2"/>
        <v>900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132169</v>
      </c>
      <c r="S35" s="65">
        <f>AVERAGE(S11:S34)</f>
        <v>132.16900000000001</v>
      </c>
      <c r="T35" s="65">
        <f>SUM(T11:T34)</f>
        <v>132.16899999999995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27832</v>
      </c>
      <c r="AH35" s="67">
        <f>SUM(AH11:AH34)</f>
        <v>27832</v>
      </c>
      <c r="AI35" s="68">
        <f>$AH$35/$T35</f>
        <v>210.57888007021322</v>
      </c>
      <c r="AJ35" s="98"/>
      <c r="AK35" s="98"/>
      <c r="AL35" s="98"/>
      <c r="AM35" s="98"/>
      <c r="AN35" s="98"/>
      <c r="AO35" s="69"/>
      <c r="AP35" s="70">
        <f>AP34-AP10</f>
        <v>5709</v>
      </c>
      <c r="AQ35" s="71">
        <f>SUM(AQ11:AQ34)</f>
        <v>5709</v>
      </c>
      <c r="AR35" s="72">
        <f>AVERAGE(AR11:AR34)</f>
        <v>1.0566666666666666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222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223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224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225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428" priority="36" operator="containsText" text="N/A">
      <formula>NOT(ISERROR(SEARCH("N/A",X11)))</formula>
    </cfRule>
    <cfRule type="cellIs" dxfId="427" priority="49" operator="equal">
      <formula>0</formula>
    </cfRule>
  </conditionalFormatting>
  <conditionalFormatting sqref="AC11:AE34 X11:Y34 AA11:AA34">
    <cfRule type="cellIs" dxfId="426" priority="48" operator="greaterThanOrEqual">
      <formula>1185</formula>
    </cfRule>
  </conditionalFormatting>
  <conditionalFormatting sqref="AC11:AE34 X11:Y34 AA11:AA34">
    <cfRule type="cellIs" dxfId="425" priority="47" operator="between">
      <formula>0.1</formula>
      <formula>1184</formula>
    </cfRule>
  </conditionalFormatting>
  <conditionalFormatting sqref="X8">
    <cfRule type="cellIs" dxfId="424" priority="46" operator="equal">
      <formula>0</formula>
    </cfRule>
  </conditionalFormatting>
  <conditionalFormatting sqref="X8">
    <cfRule type="cellIs" dxfId="423" priority="45" operator="greaterThan">
      <formula>1179</formula>
    </cfRule>
  </conditionalFormatting>
  <conditionalFormatting sqref="X8">
    <cfRule type="cellIs" dxfId="422" priority="44" operator="greaterThan">
      <formula>99</formula>
    </cfRule>
  </conditionalFormatting>
  <conditionalFormatting sqref="X8">
    <cfRule type="cellIs" dxfId="421" priority="43" operator="greaterThan">
      <formula>0.99</formula>
    </cfRule>
  </conditionalFormatting>
  <conditionalFormatting sqref="AB8">
    <cfRule type="cellIs" dxfId="420" priority="42" operator="equal">
      <formula>0</formula>
    </cfRule>
  </conditionalFormatting>
  <conditionalFormatting sqref="AB8">
    <cfRule type="cellIs" dxfId="419" priority="41" operator="greaterThan">
      <formula>1179</formula>
    </cfRule>
  </conditionalFormatting>
  <conditionalFormatting sqref="AB8">
    <cfRule type="cellIs" dxfId="418" priority="40" operator="greaterThan">
      <formula>99</formula>
    </cfRule>
  </conditionalFormatting>
  <conditionalFormatting sqref="AB8">
    <cfRule type="cellIs" dxfId="417" priority="39" operator="greaterThan">
      <formula>0.99</formula>
    </cfRule>
  </conditionalFormatting>
  <conditionalFormatting sqref="AH11:AH31">
    <cfRule type="cellIs" dxfId="416" priority="37" operator="greaterThan">
      <formula>$AH$8</formula>
    </cfRule>
    <cfRule type="cellIs" dxfId="415" priority="38" operator="greaterThan">
      <formula>$AH$8</formula>
    </cfRule>
  </conditionalFormatting>
  <conditionalFormatting sqref="AB11:AB34">
    <cfRule type="containsText" dxfId="414" priority="32" operator="containsText" text="N/A">
      <formula>NOT(ISERROR(SEARCH("N/A",AB11)))</formula>
    </cfRule>
    <cfRule type="cellIs" dxfId="413" priority="35" operator="equal">
      <formula>0</formula>
    </cfRule>
  </conditionalFormatting>
  <conditionalFormatting sqref="AB11:AB34">
    <cfRule type="cellIs" dxfId="412" priority="34" operator="greaterThanOrEqual">
      <formula>1185</formula>
    </cfRule>
  </conditionalFormatting>
  <conditionalFormatting sqref="AB11:AB34">
    <cfRule type="cellIs" dxfId="411" priority="33" operator="between">
      <formula>0.1</formula>
      <formula>1184</formula>
    </cfRule>
  </conditionalFormatting>
  <conditionalFormatting sqref="AO11:AO34 AN11:AN35">
    <cfRule type="cellIs" dxfId="410" priority="31" operator="equal">
      <formula>0</formula>
    </cfRule>
  </conditionalFormatting>
  <conditionalFormatting sqref="AO11:AO34 AN11:AN35">
    <cfRule type="cellIs" dxfId="409" priority="30" operator="greaterThan">
      <formula>1179</formula>
    </cfRule>
  </conditionalFormatting>
  <conditionalFormatting sqref="AO11:AO34 AN11:AN35">
    <cfRule type="cellIs" dxfId="408" priority="29" operator="greaterThan">
      <formula>99</formula>
    </cfRule>
  </conditionalFormatting>
  <conditionalFormatting sqref="AO11:AO34 AN11:AN35">
    <cfRule type="cellIs" dxfId="407" priority="28" operator="greaterThan">
      <formula>0.99</formula>
    </cfRule>
  </conditionalFormatting>
  <conditionalFormatting sqref="AQ11:AQ34">
    <cfRule type="cellIs" dxfId="406" priority="27" operator="equal">
      <formula>0</formula>
    </cfRule>
  </conditionalFormatting>
  <conditionalFormatting sqref="AQ11:AQ34">
    <cfRule type="cellIs" dxfId="405" priority="26" operator="greaterThan">
      <formula>1179</formula>
    </cfRule>
  </conditionalFormatting>
  <conditionalFormatting sqref="AQ11:AQ34">
    <cfRule type="cellIs" dxfId="404" priority="25" operator="greaterThan">
      <formula>99</formula>
    </cfRule>
  </conditionalFormatting>
  <conditionalFormatting sqref="AQ11:AQ34">
    <cfRule type="cellIs" dxfId="403" priority="24" operator="greaterThan">
      <formula>0.99</formula>
    </cfRule>
  </conditionalFormatting>
  <conditionalFormatting sqref="Z11:Z34">
    <cfRule type="containsText" dxfId="402" priority="20" operator="containsText" text="N/A">
      <formula>NOT(ISERROR(SEARCH("N/A",Z11)))</formula>
    </cfRule>
    <cfRule type="cellIs" dxfId="401" priority="23" operator="equal">
      <formula>0</formula>
    </cfRule>
  </conditionalFormatting>
  <conditionalFormatting sqref="Z11:Z34">
    <cfRule type="cellIs" dxfId="400" priority="22" operator="greaterThanOrEqual">
      <formula>1185</formula>
    </cfRule>
  </conditionalFormatting>
  <conditionalFormatting sqref="Z11:Z34">
    <cfRule type="cellIs" dxfId="399" priority="21" operator="between">
      <formula>0.1</formula>
      <formula>1184</formula>
    </cfRule>
  </conditionalFormatting>
  <conditionalFormatting sqref="AJ11:AN35">
    <cfRule type="cellIs" dxfId="398" priority="19" operator="equal">
      <formula>0</formula>
    </cfRule>
  </conditionalFormatting>
  <conditionalFormatting sqref="AJ11:AN35">
    <cfRule type="cellIs" dxfId="397" priority="18" operator="greaterThan">
      <formula>1179</formula>
    </cfRule>
  </conditionalFormatting>
  <conditionalFormatting sqref="AJ11:AN35">
    <cfRule type="cellIs" dxfId="396" priority="17" operator="greaterThan">
      <formula>99</formula>
    </cfRule>
  </conditionalFormatting>
  <conditionalFormatting sqref="AJ11:AN35">
    <cfRule type="cellIs" dxfId="395" priority="16" operator="greaterThan">
      <formula>0.99</formula>
    </cfRule>
  </conditionalFormatting>
  <conditionalFormatting sqref="AP11:AP34">
    <cfRule type="cellIs" dxfId="394" priority="15" operator="equal">
      <formula>0</formula>
    </cfRule>
  </conditionalFormatting>
  <conditionalFormatting sqref="AP11:AP34">
    <cfRule type="cellIs" dxfId="393" priority="14" operator="greaterThan">
      <formula>1179</formula>
    </cfRule>
  </conditionalFormatting>
  <conditionalFormatting sqref="AP11:AP34">
    <cfRule type="cellIs" dxfId="392" priority="13" operator="greaterThan">
      <formula>99</formula>
    </cfRule>
  </conditionalFormatting>
  <conditionalFormatting sqref="AP11:AP34">
    <cfRule type="cellIs" dxfId="391" priority="12" operator="greaterThan">
      <formula>0.99</formula>
    </cfRule>
  </conditionalFormatting>
  <conditionalFormatting sqref="AH32:AH34">
    <cfRule type="cellIs" dxfId="390" priority="10" operator="greaterThan">
      <formula>$AH$8</formula>
    </cfRule>
    <cfRule type="cellIs" dxfId="389" priority="11" operator="greaterThan">
      <formula>$AH$8</formula>
    </cfRule>
  </conditionalFormatting>
  <conditionalFormatting sqref="AI11:AI34">
    <cfRule type="cellIs" dxfId="388" priority="9" operator="greaterThan">
      <formula>$AI$8</formula>
    </cfRule>
  </conditionalFormatting>
  <conditionalFormatting sqref="AL11:AL34">
    <cfRule type="cellIs" dxfId="387" priority="8" operator="equal">
      <formula>0</formula>
    </cfRule>
  </conditionalFormatting>
  <conditionalFormatting sqref="AL11:AL34">
    <cfRule type="cellIs" dxfId="386" priority="7" operator="greaterThan">
      <formula>1179</formula>
    </cfRule>
  </conditionalFormatting>
  <conditionalFormatting sqref="AL11:AL34">
    <cfRule type="cellIs" dxfId="385" priority="6" operator="greaterThan">
      <formula>99</formula>
    </cfRule>
  </conditionalFormatting>
  <conditionalFormatting sqref="AL11:AL34">
    <cfRule type="cellIs" dxfId="384" priority="5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R13" zoomScaleNormal="100" workbookViewId="0">
      <selection activeCell="R19" sqref="R19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133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42483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27792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22'!Q34</f>
        <v>79325662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22'!AG34</f>
        <v>45876828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22'!AP34</f>
        <v>10695272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131</v>
      </c>
      <c r="P11" s="111">
        <v>107</v>
      </c>
      <c r="Q11" s="111">
        <v>79330131</v>
      </c>
      <c r="R11" s="46">
        <f>IF(ISBLANK(Q11),"-",Q11-Q10)</f>
        <v>4469</v>
      </c>
      <c r="S11" s="47">
        <f>R11*24/1000</f>
        <v>107.256</v>
      </c>
      <c r="T11" s="47">
        <f>R11/1000</f>
        <v>4.4690000000000003</v>
      </c>
      <c r="U11" s="112">
        <v>4.9000000000000004</v>
      </c>
      <c r="V11" s="112">
        <f t="shared" ref="V11:V34" si="1">U11</f>
        <v>4.9000000000000004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1087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45877672</v>
      </c>
      <c r="AH11" s="49">
        <f>IF(ISBLANK(AG11),"-",AG11-AG10)</f>
        <v>844</v>
      </c>
      <c r="AI11" s="50">
        <f>AH11/T11</f>
        <v>188.85656746475721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0.9</v>
      </c>
      <c r="AP11" s="115">
        <v>10696283</v>
      </c>
      <c r="AQ11" s="115">
        <f t="shared" ref="AQ11:AQ34" si="2">AP11-AP10</f>
        <v>1011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133</v>
      </c>
      <c r="P12" s="111">
        <v>101</v>
      </c>
      <c r="Q12" s="111">
        <v>79334506</v>
      </c>
      <c r="R12" s="46">
        <f t="shared" ref="R12:R34" si="5">IF(ISBLANK(Q12),"-",Q12-Q11)</f>
        <v>4375</v>
      </c>
      <c r="S12" s="47">
        <f t="shared" ref="S12:S34" si="6">R12*24/1000</f>
        <v>105</v>
      </c>
      <c r="T12" s="47">
        <f t="shared" ref="T12:T34" si="7">R12/1000</f>
        <v>4.375</v>
      </c>
      <c r="U12" s="112">
        <v>6.3</v>
      </c>
      <c r="V12" s="112">
        <f t="shared" si="1"/>
        <v>6.3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1056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45878476</v>
      </c>
      <c r="AH12" s="49">
        <f>IF(ISBLANK(AG12),"-",AG12-AG11)</f>
        <v>804</v>
      </c>
      <c r="AI12" s="50">
        <f t="shared" ref="AI12:AI34" si="8">AH12/T12</f>
        <v>183.77142857142857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0.9</v>
      </c>
      <c r="AP12" s="115">
        <v>10697343</v>
      </c>
      <c r="AQ12" s="115">
        <f t="shared" si="2"/>
        <v>1060</v>
      </c>
      <c r="AR12" s="118">
        <v>1.01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124</v>
      </c>
      <c r="P13" s="111">
        <v>99</v>
      </c>
      <c r="Q13" s="111">
        <v>79338778</v>
      </c>
      <c r="R13" s="46">
        <f t="shared" si="5"/>
        <v>4272</v>
      </c>
      <c r="S13" s="47">
        <f t="shared" si="6"/>
        <v>102.52800000000001</v>
      </c>
      <c r="T13" s="47">
        <f t="shared" si="7"/>
        <v>4.2720000000000002</v>
      </c>
      <c r="U13" s="112">
        <v>7.7</v>
      </c>
      <c r="V13" s="112">
        <f t="shared" si="1"/>
        <v>7.7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1026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45879260</v>
      </c>
      <c r="AH13" s="49">
        <f>IF(ISBLANK(AG13),"-",AG13-AG12)</f>
        <v>784</v>
      </c>
      <c r="AI13" s="50">
        <f t="shared" si="8"/>
        <v>183.52059925093633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0.9</v>
      </c>
      <c r="AP13" s="115">
        <v>10698414</v>
      </c>
      <c r="AQ13" s="115">
        <f t="shared" si="2"/>
        <v>1071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8</v>
      </c>
      <c r="E14" s="41">
        <f t="shared" si="0"/>
        <v>5.6338028169014089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124</v>
      </c>
      <c r="P14" s="111">
        <v>98</v>
      </c>
      <c r="Q14" s="111">
        <v>79342865</v>
      </c>
      <c r="R14" s="46">
        <f t="shared" si="5"/>
        <v>4087</v>
      </c>
      <c r="S14" s="47">
        <f t="shared" si="6"/>
        <v>98.087999999999994</v>
      </c>
      <c r="T14" s="47">
        <f t="shared" si="7"/>
        <v>4.0869999999999997</v>
      </c>
      <c r="U14" s="112">
        <v>8.6</v>
      </c>
      <c r="V14" s="112">
        <f t="shared" si="1"/>
        <v>8.6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997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45880004</v>
      </c>
      <c r="AH14" s="49">
        <f t="shared" ref="AH14:AH34" si="9">IF(ISBLANK(AG14),"-",AG14-AG13)</f>
        <v>744</v>
      </c>
      <c r="AI14" s="50">
        <f t="shared" si="8"/>
        <v>182.04061658918522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0.9</v>
      </c>
      <c r="AP14" s="115">
        <v>10699466</v>
      </c>
      <c r="AQ14" s="115">
        <f t="shared" si="2"/>
        <v>1052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142</v>
      </c>
      <c r="P15" s="111">
        <v>106</v>
      </c>
      <c r="Q15" s="111">
        <v>79347130</v>
      </c>
      <c r="R15" s="46">
        <f t="shared" si="5"/>
        <v>4265</v>
      </c>
      <c r="S15" s="47">
        <f t="shared" si="6"/>
        <v>102.36</v>
      </c>
      <c r="T15" s="47">
        <f t="shared" si="7"/>
        <v>4.2649999999999997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1017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45880748</v>
      </c>
      <c r="AH15" s="49">
        <f t="shared" si="9"/>
        <v>744</v>
      </c>
      <c r="AI15" s="50">
        <f t="shared" si="8"/>
        <v>174.44314185228606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0.9</v>
      </c>
      <c r="AP15" s="115">
        <v>10700125</v>
      </c>
      <c r="AQ15" s="115">
        <f t="shared" si="2"/>
        <v>659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108</v>
      </c>
      <c r="Q16" s="111">
        <v>79351826</v>
      </c>
      <c r="R16" s="46">
        <f t="shared" si="5"/>
        <v>4696</v>
      </c>
      <c r="S16" s="47">
        <f t="shared" si="6"/>
        <v>112.70399999999999</v>
      </c>
      <c r="T16" s="47">
        <f t="shared" si="7"/>
        <v>4.6959999999999997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45881660</v>
      </c>
      <c r="AH16" s="49">
        <f t="shared" si="9"/>
        <v>912</v>
      </c>
      <c r="AI16" s="50">
        <f t="shared" si="8"/>
        <v>194.20783645655879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10700125</v>
      </c>
      <c r="AQ16" s="115"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136</v>
      </c>
      <c r="P17" s="111">
        <v>147</v>
      </c>
      <c r="Q17" s="111">
        <v>79357994</v>
      </c>
      <c r="R17" s="46">
        <f t="shared" si="5"/>
        <v>6168</v>
      </c>
      <c r="S17" s="47">
        <f t="shared" si="6"/>
        <v>148.03200000000001</v>
      </c>
      <c r="T17" s="47">
        <f t="shared" si="7"/>
        <v>6.1680000000000001</v>
      </c>
      <c r="U17" s="112">
        <v>9.1</v>
      </c>
      <c r="V17" s="112">
        <f t="shared" si="1"/>
        <v>9.1</v>
      </c>
      <c r="W17" s="113" t="s">
        <v>130</v>
      </c>
      <c r="X17" s="115">
        <v>1017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45883004</v>
      </c>
      <c r="AH17" s="49">
        <f t="shared" si="9"/>
        <v>1344</v>
      </c>
      <c r="AI17" s="50">
        <f t="shared" si="8"/>
        <v>217.8988326848249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10700125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146</v>
      </c>
      <c r="Q18" s="111">
        <v>79364256</v>
      </c>
      <c r="R18" s="46">
        <f t="shared" si="5"/>
        <v>6262</v>
      </c>
      <c r="S18" s="47">
        <f t="shared" si="6"/>
        <v>150.28800000000001</v>
      </c>
      <c r="T18" s="47">
        <f t="shared" si="7"/>
        <v>6.2619999999999996</v>
      </c>
      <c r="U18" s="112">
        <v>8.6</v>
      </c>
      <c r="V18" s="112">
        <f t="shared" si="1"/>
        <v>8.6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45884380</v>
      </c>
      <c r="AH18" s="49">
        <f t="shared" si="9"/>
        <v>1376</v>
      </c>
      <c r="AI18" s="50">
        <f t="shared" si="8"/>
        <v>219.73810284254233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10700125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149</v>
      </c>
      <c r="Q19" s="111">
        <v>79370558</v>
      </c>
      <c r="R19" s="46">
        <f t="shared" si="5"/>
        <v>6302</v>
      </c>
      <c r="S19" s="47">
        <f t="shared" si="6"/>
        <v>151.24799999999999</v>
      </c>
      <c r="T19" s="47">
        <f t="shared" si="7"/>
        <v>6.3019999999999996</v>
      </c>
      <c r="U19" s="112">
        <v>8.1</v>
      </c>
      <c r="V19" s="112">
        <f t="shared" si="1"/>
        <v>8.1</v>
      </c>
      <c r="W19" s="113" t="s">
        <v>130</v>
      </c>
      <c r="X19" s="115">
        <v>1016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45885772</v>
      </c>
      <c r="AH19" s="49">
        <f t="shared" si="9"/>
        <v>1392</v>
      </c>
      <c r="AI19" s="50">
        <f t="shared" si="8"/>
        <v>220.88225960012696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10700125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141</v>
      </c>
      <c r="P20" s="111">
        <v>150</v>
      </c>
      <c r="Q20" s="111">
        <v>79376796</v>
      </c>
      <c r="R20" s="46">
        <f t="shared" si="5"/>
        <v>6238</v>
      </c>
      <c r="S20" s="47">
        <f t="shared" si="6"/>
        <v>149.71199999999999</v>
      </c>
      <c r="T20" s="47">
        <f t="shared" si="7"/>
        <v>6.2380000000000004</v>
      </c>
      <c r="U20" s="112">
        <v>7.6</v>
      </c>
      <c r="V20" s="112">
        <f t="shared" si="1"/>
        <v>7.6</v>
      </c>
      <c r="W20" s="113" t="s">
        <v>130</v>
      </c>
      <c r="X20" s="115">
        <v>1016</v>
      </c>
      <c r="Y20" s="115">
        <v>0</v>
      </c>
      <c r="Z20" s="115">
        <v>1186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45887140</v>
      </c>
      <c r="AH20" s="49">
        <f t="shared" si="9"/>
        <v>1368</v>
      </c>
      <c r="AI20" s="50">
        <f t="shared" si="8"/>
        <v>219.30105803142033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10700125</v>
      </c>
      <c r="AQ20" s="115">
        <f t="shared" si="2"/>
        <v>0</v>
      </c>
      <c r="AR20" s="53">
        <v>1.1499999999999999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151</v>
      </c>
      <c r="Q21" s="111">
        <v>79382974</v>
      </c>
      <c r="R21" s="46">
        <f t="shared" si="5"/>
        <v>6178</v>
      </c>
      <c r="S21" s="47">
        <f t="shared" si="6"/>
        <v>148.27199999999999</v>
      </c>
      <c r="T21" s="47">
        <f t="shared" si="7"/>
        <v>6.1779999999999999</v>
      </c>
      <c r="U21" s="112">
        <v>7.1</v>
      </c>
      <c r="V21" s="112">
        <f t="shared" si="1"/>
        <v>7.1</v>
      </c>
      <c r="W21" s="113" t="s">
        <v>130</v>
      </c>
      <c r="X21" s="115">
        <v>1016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45888500</v>
      </c>
      <c r="AH21" s="49">
        <f t="shared" si="9"/>
        <v>1360</v>
      </c>
      <c r="AI21" s="50">
        <f t="shared" si="8"/>
        <v>220.13596633214632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10700125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146</v>
      </c>
      <c r="Q22" s="111">
        <v>79389228</v>
      </c>
      <c r="R22" s="46">
        <f t="shared" si="5"/>
        <v>6254</v>
      </c>
      <c r="S22" s="47">
        <f t="shared" si="6"/>
        <v>150.096</v>
      </c>
      <c r="T22" s="47">
        <f t="shared" si="7"/>
        <v>6.2539999999999996</v>
      </c>
      <c r="U22" s="112">
        <v>6.7</v>
      </c>
      <c r="V22" s="112">
        <f t="shared" si="1"/>
        <v>6.7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45889876</v>
      </c>
      <c r="AH22" s="49">
        <f t="shared" si="9"/>
        <v>1376</v>
      </c>
      <c r="AI22" s="50">
        <f t="shared" si="8"/>
        <v>220.0191877198593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10700125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128</v>
      </c>
      <c r="Q23" s="111">
        <v>79395336</v>
      </c>
      <c r="R23" s="46">
        <f t="shared" si="5"/>
        <v>6108</v>
      </c>
      <c r="S23" s="47">
        <f t="shared" si="6"/>
        <v>146.59200000000001</v>
      </c>
      <c r="T23" s="47">
        <f t="shared" si="7"/>
        <v>6.1079999999999997</v>
      </c>
      <c r="U23" s="112">
        <v>6.2</v>
      </c>
      <c r="V23" s="112">
        <f t="shared" si="1"/>
        <v>6.2</v>
      </c>
      <c r="W23" s="113" t="s">
        <v>130</v>
      </c>
      <c r="X23" s="115">
        <v>1017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45891244</v>
      </c>
      <c r="AH23" s="49">
        <f t="shared" si="9"/>
        <v>1368</v>
      </c>
      <c r="AI23" s="50">
        <f t="shared" si="8"/>
        <v>223.96856581532418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10700125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145</v>
      </c>
      <c r="Q24" s="111">
        <v>79401519</v>
      </c>
      <c r="R24" s="46">
        <f t="shared" si="5"/>
        <v>6183</v>
      </c>
      <c r="S24" s="47">
        <f t="shared" si="6"/>
        <v>148.392</v>
      </c>
      <c r="T24" s="47">
        <f t="shared" si="7"/>
        <v>6.1829999999999998</v>
      </c>
      <c r="U24" s="112">
        <v>5.7</v>
      </c>
      <c r="V24" s="112">
        <f t="shared" si="1"/>
        <v>5.7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45892612</v>
      </c>
      <c r="AH24" s="49">
        <f>IF(ISBLANK(AG24),"-",AG24-AG23)</f>
        <v>1368</v>
      </c>
      <c r="AI24" s="50">
        <f t="shared" si="8"/>
        <v>221.25181950509463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10700125</v>
      </c>
      <c r="AQ24" s="115">
        <f t="shared" si="2"/>
        <v>0</v>
      </c>
      <c r="AR24" s="53">
        <v>1.08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135</v>
      </c>
      <c r="Q25" s="111">
        <v>79407582</v>
      </c>
      <c r="R25" s="46">
        <f t="shared" si="5"/>
        <v>6063</v>
      </c>
      <c r="S25" s="47">
        <f t="shared" si="6"/>
        <v>145.512</v>
      </c>
      <c r="T25" s="47">
        <f t="shared" si="7"/>
        <v>6.0629999999999997</v>
      </c>
      <c r="U25" s="112">
        <v>5.4</v>
      </c>
      <c r="V25" s="112">
        <f t="shared" si="1"/>
        <v>5.4</v>
      </c>
      <c r="W25" s="113" t="s">
        <v>130</v>
      </c>
      <c r="X25" s="115">
        <v>1047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45893966</v>
      </c>
      <c r="AH25" s="49">
        <f t="shared" si="9"/>
        <v>1354</v>
      </c>
      <c r="AI25" s="50">
        <f t="shared" si="8"/>
        <v>223.32178789378196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10700125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136</v>
      </c>
      <c r="P26" s="111">
        <v>146</v>
      </c>
      <c r="Q26" s="111">
        <v>79413640</v>
      </c>
      <c r="R26" s="46">
        <f t="shared" si="5"/>
        <v>6058</v>
      </c>
      <c r="S26" s="47">
        <f t="shared" si="6"/>
        <v>145.392</v>
      </c>
      <c r="T26" s="47">
        <f t="shared" si="7"/>
        <v>6.0579999999999998</v>
      </c>
      <c r="U26" s="112">
        <v>5</v>
      </c>
      <c r="V26" s="112">
        <f t="shared" si="1"/>
        <v>5</v>
      </c>
      <c r="W26" s="113" t="s">
        <v>130</v>
      </c>
      <c r="X26" s="115">
        <v>1027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45895308</v>
      </c>
      <c r="AH26" s="49">
        <f t="shared" si="9"/>
        <v>1342</v>
      </c>
      <c r="AI26" s="50">
        <f t="shared" si="8"/>
        <v>221.52525586001983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10700125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138</v>
      </c>
      <c r="P27" s="111">
        <v>141</v>
      </c>
      <c r="Q27" s="111">
        <v>79419703</v>
      </c>
      <c r="R27" s="46">
        <f t="shared" si="5"/>
        <v>6063</v>
      </c>
      <c r="S27" s="47">
        <f t="shared" si="6"/>
        <v>145.512</v>
      </c>
      <c r="T27" s="47">
        <f t="shared" si="7"/>
        <v>6.0629999999999997</v>
      </c>
      <c r="U27" s="112">
        <v>4.5999999999999996</v>
      </c>
      <c r="V27" s="112">
        <f t="shared" si="1"/>
        <v>4.5999999999999996</v>
      </c>
      <c r="W27" s="113" t="s">
        <v>130</v>
      </c>
      <c r="X27" s="115">
        <v>1045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45896660</v>
      </c>
      <c r="AH27" s="49">
        <f t="shared" si="9"/>
        <v>1352</v>
      </c>
      <c r="AI27" s="50">
        <f t="shared" si="8"/>
        <v>222.99191819231405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10700125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138</v>
      </c>
      <c r="P28" s="111">
        <v>129</v>
      </c>
      <c r="Q28" s="111">
        <v>79425654</v>
      </c>
      <c r="R28" s="46">
        <f t="shared" si="5"/>
        <v>5951</v>
      </c>
      <c r="S28" s="47">
        <f t="shared" si="6"/>
        <v>142.82400000000001</v>
      </c>
      <c r="T28" s="47">
        <f t="shared" si="7"/>
        <v>5.9509999999999996</v>
      </c>
      <c r="U28" s="112">
        <v>4.0999999999999996</v>
      </c>
      <c r="V28" s="112">
        <f t="shared" si="1"/>
        <v>4.0999999999999996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45898012</v>
      </c>
      <c r="AH28" s="49">
        <f t="shared" si="9"/>
        <v>1352</v>
      </c>
      <c r="AI28" s="50">
        <f t="shared" si="8"/>
        <v>227.18870778020502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10700125</v>
      </c>
      <c r="AQ28" s="115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137</v>
      </c>
      <c r="Q29" s="111">
        <v>79431877</v>
      </c>
      <c r="R29" s="46">
        <f t="shared" si="5"/>
        <v>6223</v>
      </c>
      <c r="S29" s="47">
        <f t="shared" si="6"/>
        <v>149.352</v>
      </c>
      <c r="T29" s="47">
        <f t="shared" si="7"/>
        <v>6.2229999999999999</v>
      </c>
      <c r="U29" s="112">
        <v>3.9</v>
      </c>
      <c r="V29" s="112">
        <f t="shared" si="1"/>
        <v>3.9</v>
      </c>
      <c r="W29" s="113" t="s">
        <v>130</v>
      </c>
      <c r="X29" s="115">
        <v>1017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45899356</v>
      </c>
      <c r="AH29" s="49">
        <f t="shared" si="9"/>
        <v>1344</v>
      </c>
      <c r="AI29" s="50">
        <f t="shared" si="8"/>
        <v>215.97300337457818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10700125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143</v>
      </c>
      <c r="Q30" s="111">
        <v>79437850</v>
      </c>
      <c r="R30" s="46">
        <f t="shared" si="5"/>
        <v>5973</v>
      </c>
      <c r="S30" s="47">
        <f t="shared" si="6"/>
        <v>143.352</v>
      </c>
      <c r="T30" s="47">
        <f t="shared" si="7"/>
        <v>5.9729999999999999</v>
      </c>
      <c r="U30" s="112">
        <v>3.6</v>
      </c>
      <c r="V30" s="112">
        <f t="shared" si="1"/>
        <v>3.6</v>
      </c>
      <c r="W30" s="113" t="s">
        <v>130</v>
      </c>
      <c r="X30" s="115">
        <v>995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45900700</v>
      </c>
      <c r="AH30" s="49">
        <f t="shared" si="9"/>
        <v>1344</v>
      </c>
      <c r="AI30" s="50">
        <f t="shared" si="8"/>
        <v>225.01255650426921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10700125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126</v>
      </c>
      <c r="Q31" s="111">
        <v>79443290</v>
      </c>
      <c r="R31" s="46">
        <f t="shared" si="5"/>
        <v>5440</v>
      </c>
      <c r="S31" s="47">
        <f t="shared" si="6"/>
        <v>130.56</v>
      </c>
      <c r="T31" s="47">
        <f t="shared" si="7"/>
        <v>5.44</v>
      </c>
      <c r="U31" s="112">
        <v>3</v>
      </c>
      <c r="V31" s="112">
        <f t="shared" si="1"/>
        <v>3</v>
      </c>
      <c r="W31" s="113" t="s">
        <v>134</v>
      </c>
      <c r="X31" s="115">
        <v>1056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45901764</v>
      </c>
      <c r="AH31" s="49">
        <f t="shared" si="9"/>
        <v>1064</v>
      </c>
      <c r="AI31" s="50">
        <f t="shared" si="8"/>
        <v>195.58823529411762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10700125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117</v>
      </c>
      <c r="P32" s="111">
        <v>115</v>
      </c>
      <c r="Q32" s="111">
        <v>79448648</v>
      </c>
      <c r="R32" s="46">
        <f t="shared" si="5"/>
        <v>5358</v>
      </c>
      <c r="S32" s="47">
        <f t="shared" si="6"/>
        <v>128.59200000000001</v>
      </c>
      <c r="T32" s="47">
        <f t="shared" si="7"/>
        <v>5.3579999999999997</v>
      </c>
      <c r="U32" s="112">
        <v>2.4</v>
      </c>
      <c r="V32" s="112">
        <f t="shared" si="1"/>
        <v>2.4</v>
      </c>
      <c r="W32" s="113" t="s">
        <v>134</v>
      </c>
      <c r="X32" s="115">
        <v>1057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45902812</v>
      </c>
      <c r="AH32" s="49">
        <f t="shared" si="9"/>
        <v>1048</v>
      </c>
      <c r="AI32" s="50">
        <f t="shared" si="8"/>
        <v>195.59537140724152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10700125</v>
      </c>
      <c r="AQ32" s="115">
        <f t="shared" si="2"/>
        <v>0</v>
      </c>
      <c r="AR32" s="53">
        <v>0.96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112</v>
      </c>
      <c r="Q33" s="111">
        <v>79453449</v>
      </c>
      <c r="R33" s="46">
        <f t="shared" si="5"/>
        <v>4801</v>
      </c>
      <c r="S33" s="47">
        <f t="shared" si="6"/>
        <v>115.224</v>
      </c>
      <c r="T33" s="47">
        <f t="shared" si="7"/>
        <v>4.8010000000000002</v>
      </c>
      <c r="U33" s="112">
        <v>2.9</v>
      </c>
      <c r="V33" s="112">
        <f t="shared" si="1"/>
        <v>2.9</v>
      </c>
      <c r="W33" s="113" t="s">
        <v>124</v>
      </c>
      <c r="X33" s="115">
        <v>0</v>
      </c>
      <c r="Y33" s="115">
        <v>0</v>
      </c>
      <c r="Z33" s="115">
        <v>1148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45903748</v>
      </c>
      <c r="AH33" s="49">
        <f t="shared" si="9"/>
        <v>936</v>
      </c>
      <c r="AI33" s="50">
        <f t="shared" si="8"/>
        <v>194.9593834617788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0.75</v>
      </c>
      <c r="AP33" s="115">
        <v>10700796</v>
      </c>
      <c r="AQ33" s="115">
        <f t="shared" si="2"/>
        <v>671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135</v>
      </c>
      <c r="P34" s="111">
        <v>111</v>
      </c>
      <c r="Q34" s="111">
        <v>79458048</v>
      </c>
      <c r="R34" s="46">
        <f t="shared" si="5"/>
        <v>4599</v>
      </c>
      <c r="S34" s="47">
        <f t="shared" si="6"/>
        <v>110.376</v>
      </c>
      <c r="T34" s="47">
        <f t="shared" si="7"/>
        <v>4.5990000000000002</v>
      </c>
      <c r="U34" s="112">
        <v>4.0999999999999996</v>
      </c>
      <c r="V34" s="112">
        <f t="shared" si="1"/>
        <v>4.0999999999999996</v>
      </c>
      <c r="W34" s="113" t="s">
        <v>124</v>
      </c>
      <c r="X34" s="115">
        <v>0</v>
      </c>
      <c r="Y34" s="115">
        <v>0</v>
      </c>
      <c r="Z34" s="115">
        <v>1118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45904620</v>
      </c>
      <c r="AH34" s="49">
        <f t="shared" si="9"/>
        <v>872</v>
      </c>
      <c r="AI34" s="50">
        <f t="shared" si="8"/>
        <v>189.60643618177863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0.75</v>
      </c>
      <c r="AP34" s="115">
        <v>10701846</v>
      </c>
      <c r="AQ34" s="115">
        <f t="shared" si="2"/>
        <v>1050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132386</v>
      </c>
      <c r="S35" s="65">
        <f>AVERAGE(S11:S34)</f>
        <v>132.386</v>
      </c>
      <c r="T35" s="65">
        <f>SUM(T11:T34)</f>
        <v>132.386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27792</v>
      </c>
      <c r="AH35" s="67">
        <f>SUM(AH11:AH34)</f>
        <v>27792</v>
      </c>
      <c r="AI35" s="68">
        <f>$AH$35/$T35</f>
        <v>209.93156376051849</v>
      </c>
      <c r="AJ35" s="98"/>
      <c r="AK35" s="98"/>
      <c r="AL35" s="98"/>
      <c r="AM35" s="98"/>
      <c r="AN35" s="98"/>
      <c r="AO35" s="69"/>
      <c r="AP35" s="70">
        <f>AP34-AP10</f>
        <v>6574</v>
      </c>
      <c r="AQ35" s="71">
        <f>SUM(AQ11:AQ34)</f>
        <v>6574</v>
      </c>
      <c r="AR35" s="72">
        <f>AVERAGE(AR11:AR34)</f>
        <v>1.0616666666666668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220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148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226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227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383" priority="32" operator="containsText" text="N/A">
      <formula>NOT(ISERROR(SEARCH("N/A",X11)))</formula>
    </cfRule>
    <cfRule type="cellIs" dxfId="382" priority="45" operator="equal">
      <formula>0</formula>
    </cfRule>
  </conditionalFormatting>
  <conditionalFormatting sqref="AC11:AE34 X11:Y34 AA11:AA34">
    <cfRule type="cellIs" dxfId="381" priority="44" operator="greaterThanOrEqual">
      <formula>1185</formula>
    </cfRule>
  </conditionalFormatting>
  <conditionalFormatting sqref="AC11:AE34 X11:Y34 AA11:AA34">
    <cfRule type="cellIs" dxfId="380" priority="43" operator="between">
      <formula>0.1</formula>
      <formula>1184</formula>
    </cfRule>
  </conditionalFormatting>
  <conditionalFormatting sqref="X8">
    <cfRule type="cellIs" dxfId="379" priority="42" operator="equal">
      <formula>0</formula>
    </cfRule>
  </conditionalFormatting>
  <conditionalFormatting sqref="X8">
    <cfRule type="cellIs" dxfId="378" priority="41" operator="greaterThan">
      <formula>1179</formula>
    </cfRule>
  </conditionalFormatting>
  <conditionalFormatting sqref="X8">
    <cfRule type="cellIs" dxfId="377" priority="40" operator="greaterThan">
      <formula>99</formula>
    </cfRule>
  </conditionalFormatting>
  <conditionalFormatting sqref="X8">
    <cfRule type="cellIs" dxfId="376" priority="39" operator="greaterThan">
      <formula>0.99</formula>
    </cfRule>
  </conditionalFormatting>
  <conditionalFormatting sqref="AB8">
    <cfRule type="cellIs" dxfId="375" priority="38" operator="equal">
      <formula>0</formula>
    </cfRule>
  </conditionalFormatting>
  <conditionalFormatting sqref="AB8">
    <cfRule type="cellIs" dxfId="374" priority="37" operator="greaterThan">
      <formula>1179</formula>
    </cfRule>
  </conditionalFormatting>
  <conditionalFormatting sqref="AB8">
    <cfRule type="cellIs" dxfId="373" priority="36" operator="greaterThan">
      <formula>99</formula>
    </cfRule>
  </conditionalFormatting>
  <conditionalFormatting sqref="AB8">
    <cfRule type="cellIs" dxfId="372" priority="35" operator="greaterThan">
      <formula>0.99</formula>
    </cfRule>
  </conditionalFormatting>
  <conditionalFormatting sqref="AH11:AH31">
    <cfRule type="cellIs" dxfId="371" priority="33" operator="greaterThan">
      <formula>$AH$8</formula>
    </cfRule>
    <cfRule type="cellIs" dxfId="370" priority="34" operator="greaterThan">
      <formula>$AH$8</formula>
    </cfRule>
  </conditionalFormatting>
  <conditionalFormatting sqref="AB11:AB34">
    <cfRule type="containsText" dxfId="369" priority="28" operator="containsText" text="N/A">
      <formula>NOT(ISERROR(SEARCH("N/A",AB11)))</formula>
    </cfRule>
    <cfRule type="cellIs" dxfId="368" priority="31" operator="equal">
      <formula>0</formula>
    </cfRule>
  </conditionalFormatting>
  <conditionalFormatting sqref="AB11:AB34">
    <cfRule type="cellIs" dxfId="367" priority="30" operator="greaterThanOrEqual">
      <formula>1185</formula>
    </cfRule>
  </conditionalFormatting>
  <conditionalFormatting sqref="AB11:AB34">
    <cfRule type="cellIs" dxfId="366" priority="29" operator="between">
      <formula>0.1</formula>
      <formula>1184</formula>
    </cfRule>
  </conditionalFormatting>
  <conditionalFormatting sqref="AO11:AO34 AN11:AN35">
    <cfRule type="cellIs" dxfId="365" priority="27" operator="equal">
      <formula>0</formula>
    </cfRule>
  </conditionalFormatting>
  <conditionalFormatting sqref="AO11:AO34 AN11:AN35">
    <cfRule type="cellIs" dxfId="364" priority="26" operator="greaterThan">
      <formula>1179</formula>
    </cfRule>
  </conditionalFormatting>
  <conditionalFormatting sqref="AO11:AO34 AN11:AN35">
    <cfRule type="cellIs" dxfId="363" priority="25" operator="greaterThan">
      <formula>99</formula>
    </cfRule>
  </conditionalFormatting>
  <conditionalFormatting sqref="AO11:AO34 AN11:AN35">
    <cfRule type="cellIs" dxfId="362" priority="24" operator="greaterThan">
      <formula>0.99</formula>
    </cfRule>
  </conditionalFormatting>
  <conditionalFormatting sqref="AQ11:AQ34">
    <cfRule type="cellIs" dxfId="361" priority="23" operator="equal">
      <formula>0</formula>
    </cfRule>
  </conditionalFormatting>
  <conditionalFormatting sqref="AQ11:AQ34">
    <cfRule type="cellIs" dxfId="360" priority="22" operator="greaterThan">
      <formula>1179</formula>
    </cfRule>
  </conditionalFormatting>
  <conditionalFormatting sqref="AQ11:AQ34">
    <cfRule type="cellIs" dxfId="359" priority="21" operator="greaterThan">
      <formula>99</formula>
    </cfRule>
  </conditionalFormatting>
  <conditionalFormatting sqref="AQ11:AQ34">
    <cfRule type="cellIs" dxfId="358" priority="20" operator="greaterThan">
      <formula>0.99</formula>
    </cfRule>
  </conditionalFormatting>
  <conditionalFormatting sqref="Z11:Z34">
    <cfRule type="containsText" dxfId="357" priority="16" operator="containsText" text="N/A">
      <formula>NOT(ISERROR(SEARCH("N/A",Z11)))</formula>
    </cfRule>
    <cfRule type="cellIs" dxfId="356" priority="19" operator="equal">
      <formula>0</formula>
    </cfRule>
  </conditionalFormatting>
  <conditionalFormatting sqref="Z11:Z34">
    <cfRule type="cellIs" dxfId="355" priority="18" operator="greaterThanOrEqual">
      <formula>1185</formula>
    </cfRule>
  </conditionalFormatting>
  <conditionalFormatting sqref="Z11:Z34">
    <cfRule type="cellIs" dxfId="354" priority="17" operator="between">
      <formula>0.1</formula>
      <formula>1184</formula>
    </cfRule>
  </conditionalFormatting>
  <conditionalFormatting sqref="AJ11:AN35">
    <cfRule type="cellIs" dxfId="353" priority="15" operator="equal">
      <formula>0</formula>
    </cfRule>
  </conditionalFormatting>
  <conditionalFormatting sqref="AJ11:AN35">
    <cfRule type="cellIs" dxfId="352" priority="14" operator="greaterThan">
      <formula>1179</formula>
    </cfRule>
  </conditionalFormatting>
  <conditionalFormatting sqref="AJ11:AN35">
    <cfRule type="cellIs" dxfId="351" priority="13" operator="greaterThan">
      <formula>99</formula>
    </cfRule>
  </conditionalFormatting>
  <conditionalFormatting sqref="AJ11:AN35">
    <cfRule type="cellIs" dxfId="350" priority="12" operator="greaterThan">
      <formula>0.99</formula>
    </cfRule>
  </conditionalFormatting>
  <conditionalFormatting sqref="AP11:AP34">
    <cfRule type="cellIs" dxfId="349" priority="11" operator="equal">
      <formula>0</formula>
    </cfRule>
  </conditionalFormatting>
  <conditionalFormatting sqref="AP11:AP34">
    <cfRule type="cellIs" dxfId="348" priority="10" operator="greaterThan">
      <formula>1179</formula>
    </cfRule>
  </conditionalFormatting>
  <conditionalFormatting sqref="AP11:AP34">
    <cfRule type="cellIs" dxfId="347" priority="9" operator="greaterThan">
      <formula>99</formula>
    </cfRule>
  </conditionalFormatting>
  <conditionalFormatting sqref="AP11:AP34">
    <cfRule type="cellIs" dxfId="346" priority="8" operator="greaterThan">
      <formula>0.99</formula>
    </cfRule>
  </conditionalFormatting>
  <conditionalFormatting sqref="AH32:AH34">
    <cfRule type="cellIs" dxfId="345" priority="6" operator="greaterThan">
      <formula>$AH$8</formula>
    </cfRule>
    <cfRule type="cellIs" dxfId="344" priority="7" operator="greaterThan">
      <formula>$AH$8</formula>
    </cfRule>
  </conditionalFormatting>
  <conditionalFormatting sqref="AI11:AI34">
    <cfRule type="cellIs" dxfId="343" priority="5" operator="greaterThan">
      <formula>$AI$8</formula>
    </cfRule>
  </conditionalFormatting>
  <conditionalFormatting sqref="AL11:AL34">
    <cfRule type="cellIs" dxfId="342" priority="4" operator="equal">
      <formula>0</formula>
    </cfRule>
  </conditionalFormatting>
  <conditionalFormatting sqref="AL11:AL34">
    <cfRule type="cellIs" dxfId="341" priority="3" operator="greaterThan">
      <formula>1179</formula>
    </cfRule>
  </conditionalFormatting>
  <conditionalFormatting sqref="AL11:AL34">
    <cfRule type="cellIs" dxfId="340" priority="2" operator="greaterThan">
      <formula>99</formula>
    </cfRule>
  </conditionalFormatting>
  <conditionalFormatting sqref="AL11:AL34">
    <cfRule type="cellIs" dxfId="33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P16" zoomScaleNormal="100" workbookViewId="0">
      <selection activeCell="R30" sqref="R3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128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42484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27064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23'!Q34</f>
        <v>79458048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23'!AG34</f>
        <v>45904620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23'!AP34</f>
        <v>10701846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130</v>
      </c>
      <c r="P11" s="111">
        <v>100</v>
      </c>
      <c r="Q11" s="111">
        <v>79462405</v>
      </c>
      <c r="R11" s="46">
        <f>IF(ISBLANK(Q11),"-",Q11-Q10)</f>
        <v>4357</v>
      </c>
      <c r="S11" s="47">
        <f>R11*24/1000</f>
        <v>104.568</v>
      </c>
      <c r="T11" s="47">
        <f>R11/1000</f>
        <v>4.3570000000000002</v>
      </c>
      <c r="U11" s="112">
        <v>5.2</v>
      </c>
      <c r="V11" s="112">
        <f t="shared" ref="V11:V34" si="1">U11</f>
        <v>5.2</v>
      </c>
      <c r="W11" s="113" t="s">
        <v>124</v>
      </c>
      <c r="X11" s="115">
        <v>0</v>
      </c>
      <c r="Y11" s="115">
        <v>0</v>
      </c>
      <c r="Z11" s="115">
        <v>1078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45905440</v>
      </c>
      <c r="AH11" s="49">
        <f>IF(ISBLANK(AG11),"-",AG11-AG10)</f>
        <v>820</v>
      </c>
      <c r="AI11" s="50">
        <f>AH11/T11</f>
        <v>188.202891898095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0.9</v>
      </c>
      <c r="AP11" s="115">
        <v>10702710</v>
      </c>
      <c r="AQ11" s="115">
        <f t="shared" ref="AQ11:AQ34" si="2">AP11-AP10</f>
        <v>864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98</v>
      </c>
      <c r="Q12" s="111">
        <v>79466605</v>
      </c>
      <c r="R12" s="46">
        <f t="shared" ref="R12:R34" si="5">IF(ISBLANK(Q12),"-",Q12-Q11)</f>
        <v>4200</v>
      </c>
      <c r="S12" s="47">
        <f t="shared" ref="S12:S34" si="6">R12*24/1000</f>
        <v>100.8</v>
      </c>
      <c r="T12" s="47">
        <f t="shared" ref="T12:T34" si="7">R12/1000</f>
        <v>4.2</v>
      </c>
      <c r="U12" s="112">
        <v>6.3</v>
      </c>
      <c r="V12" s="112">
        <f t="shared" si="1"/>
        <v>6.3</v>
      </c>
      <c r="W12" s="113" t="s">
        <v>124</v>
      </c>
      <c r="X12" s="115">
        <v>0</v>
      </c>
      <c r="Y12" s="115">
        <v>0</v>
      </c>
      <c r="Z12" s="115">
        <v>1036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45906220</v>
      </c>
      <c r="AH12" s="49">
        <f>IF(ISBLANK(AG12),"-",AG12-AG11)</f>
        <v>780</v>
      </c>
      <c r="AI12" s="50">
        <f t="shared" ref="AI12:AI34" si="8">AH12/T12</f>
        <v>185.71428571428569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0.9</v>
      </c>
      <c r="AP12" s="115">
        <v>10703831</v>
      </c>
      <c r="AQ12" s="115">
        <f t="shared" si="2"/>
        <v>1121</v>
      </c>
      <c r="AR12" s="118">
        <v>1.03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95</v>
      </c>
      <c r="Q13" s="111">
        <v>79470638</v>
      </c>
      <c r="R13" s="46">
        <f t="shared" si="5"/>
        <v>4033</v>
      </c>
      <c r="S13" s="47">
        <f t="shared" si="6"/>
        <v>96.792000000000002</v>
      </c>
      <c r="T13" s="47">
        <f t="shared" si="7"/>
        <v>4.0330000000000004</v>
      </c>
      <c r="U13" s="112">
        <v>7.6</v>
      </c>
      <c r="V13" s="112">
        <f t="shared" si="1"/>
        <v>7.6</v>
      </c>
      <c r="W13" s="113" t="s">
        <v>124</v>
      </c>
      <c r="X13" s="115">
        <v>0</v>
      </c>
      <c r="Y13" s="115">
        <v>0</v>
      </c>
      <c r="Z13" s="115">
        <v>997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45906972</v>
      </c>
      <c r="AH13" s="49">
        <f>IF(ISBLANK(AG13),"-",AG13-AG12)</f>
        <v>752</v>
      </c>
      <c r="AI13" s="50">
        <f t="shared" si="8"/>
        <v>186.461691048847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0.9</v>
      </c>
      <c r="AP13" s="115">
        <v>10705050</v>
      </c>
      <c r="AQ13" s="115">
        <f t="shared" si="2"/>
        <v>1219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123</v>
      </c>
      <c r="P14" s="111">
        <v>95</v>
      </c>
      <c r="Q14" s="111">
        <v>79474633</v>
      </c>
      <c r="R14" s="46">
        <f t="shared" si="5"/>
        <v>3995</v>
      </c>
      <c r="S14" s="47">
        <f t="shared" si="6"/>
        <v>95.88</v>
      </c>
      <c r="T14" s="47">
        <f t="shared" si="7"/>
        <v>3.9950000000000001</v>
      </c>
      <c r="U14" s="112">
        <v>8.5</v>
      </c>
      <c r="V14" s="112">
        <f t="shared" si="1"/>
        <v>8.5</v>
      </c>
      <c r="W14" s="113" t="s">
        <v>124</v>
      </c>
      <c r="X14" s="115">
        <v>0</v>
      </c>
      <c r="Y14" s="115">
        <v>0</v>
      </c>
      <c r="Z14" s="115">
        <v>997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45907704</v>
      </c>
      <c r="AH14" s="49">
        <f t="shared" ref="AH14:AH34" si="9">IF(ISBLANK(AG14),"-",AG14-AG13)</f>
        <v>732</v>
      </c>
      <c r="AI14" s="50">
        <f t="shared" si="8"/>
        <v>183.22903629536921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0.9</v>
      </c>
      <c r="AP14" s="115">
        <v>10705834</v>
      </c>
      <c r="AQ14" s="115">
        <f t="shared" si="2"/>
        <v>784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146</v>
      </c>
      <c r="P15" s="111">
        <v>99</v>
      </c>
      <c r="Q15" s="111">
        <v>79478704</v>
      </c>
      <c r="R15" s="46">
        <f t="shared" si="5"/>
        <v>4071</v>
      </c>
      <c r="S15" s="47">
        <f t="shared" si="6"/>
        <v>97.703999999999994</v>
      </c>
      <c r="T15" s="47">
        <f t="shared" si="7"/>
        <v>4.0709999999999997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997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45908412</v>
      </c>
      <c r="AH15" s="49">
        <f t="shared" si="9"/>
        <v>708</v>
      </c>
      <c r="AI15" s="50">
        <f t="shared" si="8"/>
        <v>173.91304347826087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0.9</v>
      </c>
      <c r="AP15" s="115">
        <v>10706802</v>
      </c>
      <c r="AQ15" s="115">
        <f t="shared" si="2"/>
        <v>968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15</v>
      </c>
      <c r="E16" s="41">
        <f t="shared" si="0"/>
        <v>10.563380281690142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128</v>
      </c>
      <c r="Q16" s="111">
        <v>79483222</v>
      </c>
      <c r="R16" s="46">
        <f t="shared" si="5"/>
        <v>4518</v>
      </c>
      <c r="S16" s="47">
        <f t="shared" si="6"/>
        <v>108.432</v>
      </c>
      <c r="T16" s="47">
        <f t="shared" si="7"/>
        <v>4.5179999999999998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45909152</v>
      </c>
      <c r="AH16" s="49">
        <f t="shared" si="9"/>
        <v>740</v>
      </c>
      <c r="AI16" s="50">
        <f t="shared" si="8"/>
        <v>163.78928729526339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10706802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8</v>
      </c>
      <c r="E17" s="41">
        <f t="shared" si="0"/>
        <v>5.6338028169014089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143</v>
      </c>
      <c r="P17" s="111">
        <v>140</v>
      </c>
      <c r="Q17" s="111">
        <v>79489174</v>
      </c>
      <c r="R17" s="46">
        <f t="shared" si="5"/>
        <v>5952</v>
      </c>
      <c r="S17" s="47">
        <f t="shared" si="6"/>
        <v>142.84800000000001</v>
      </c>
      <c r="T17" s="47">
        <f t="shared" si="7"/>
        <v>5.952</v>
      </c>
      <c r="U17" s="112">
        <v>9.5</v>
      </c>
      <c r="V17" s="112">
        <f t="shared" si="1"/>
        <v>9.5</v>
      </c>
      <c r="W17" s="113" t="s">
        <v>151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45910428</v>
      </c>
      <c r="AH17" s="49">
        <f t="shared" si="9"/>
        <v>1276</v>
      </c>
      <c r="AI17" s="50">
        <f t="shared" si="8"/>
        <v>214.38172043010752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10706802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8</v>
      </c>
      <c r="E18" s="41">
        <f t="shared" si="0"/>
        <v>5.6338028169014089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142</v>
      </c>
      <c r="P18" s="111">
        <v>142</v>
      </c>
      <c r="Q18" s="111">
        <v>79495288</v>
      </c>
      <c r="R18" s="46">
        <f t="shared" si="5"/>
        <v>6114</v>
      </c>
      <c r="S18" s="47">
        <f t="shared" si="6"/>
        <v>146.73599999999999</v>
      </c>
      <c r="T18" s="47">
        <f t="shared" si="7"/>
        <v>6.1139999999999999</v>
      </c>
      <c r="U18" s="112">
        <v>9.3000000000000007</v>
      </c>
      <c r="V18" s="112">
        <f t="shared" si="1"/>
        <v>9.3000000000000007</v>
      </c>
      <c r="W18" s="113" t="s">
        <v>130</v>
      </c>
      <c r="X18" s="115">
        <v>0</v>
      </c>
      <c r="Y18" s="115">
        <v>998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45911788</v>
      </c>
      <c r="AH18" s="49">
        <f t="shared" si="9"/>
        <v>1360</v>
      </c>
      <c r="AI18" s="50">
        <f t="shared" si="8"/>
        <v>222.44030094864246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10706802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7</v>
      </c>
      <c r="E19" s="41">
        <f t="shared" si="0"/>
        <v>4.9295774647887329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142</v>
      </c>
      <c r="P19" s="111">
        <v>149</v>
      </c>
      <c r="Q19" s="111">
        <v>79501622</v>
      </c>
      <c r="R19" s="46">
        <f t="shared" si="5"/>
        <v>6334</v>
      </c>
      <c r="S19" s="47">
        <f t="shared" si="6"/>
        <v>152.01599999999999</v>
      </c>
      <c r="T19" s="47">
        <f t="shared" si="7"/>
        <v>6.3339999999999996</v>
      </c>
      <c r="U19" s="112">
        <v>8.9</v>
      </c>
      <c r="V19" s="112">
        <f t="shared" si="1"/>
        <v>8.9</v>
      </c>
      <c r="W19" s="113" t="s">
        <v>130</v>
      </c>
      <c r="X19" s="115">
        <v>0</v>
      </c>
      <c r="Y19" s="115">
        <v>996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45913184</v>
      </c>
      <c r="AH19" s="49">
        <f t="shared" si="9"/>
        <v>1396</v>
      </c>
      <c r="AI19" s="50">
        <f t="shared" si="8"/>
        <v>220.39785285759396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10706802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156</v>
      </c>
      <c r="Q20" s="111">
        <v>79507774</v>
      </c>
      <c r="R20" s="46">
        <f t="shared" si="5"/>
        <v>6152</v>
      </c>
      <c r="S20" s="47">
        <f t="shared" si="6"/>
        <v>147.648</v>
      </c>
      <c r="T20" s="47">
        <f t="shared" si="7"/>
        <v>6.1520000000000001</v>
      </c>
      <c r="U20" s="112">
        <v>8.5</v>
      </c>
      <c r="V20" s="112">
        <f t="shared" si="1"/>
        <v>8.5</v>
      </c>
      <c r="W20" s="113" t="s">
        <v>130</v>
      </c>
      <c r="X20" s="115">
        <v>0</v>
      </c>
      <c r="Y20" s="115">
        <v>1017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45914532</v>
      </c>
      <c r="AH20" s="49">
        <f t="shared" si="9"/>
        <v>1348</v>
      </c>
      <c r="AI20" s="50">
        <f t="shared" si="8"/>
        <v>219.11573472041613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10706802</v>
      </c>
      <c r="AQ20" s="115">
        <f t="shared" si="2"/>
        <v>0</v>
      </c>
      <c r="AR20" s="53">
        <v>1.24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155</v>
      </c>
      <c r="Q21" s="111">
        <v>79513982</v>
      </c>
      <c r="R21" s="46">
        <f t="shared" si="5"/>
        <v>6208</v>
      </c>
      <c r="S21" s="47">
        <f t="shared" si="6"/>
        <v>148.99199999999999</v>
      </c>
      <c r="T21" s="47">
        <f t="shared" si="7"/>
        <v>6.2080000000000002</v>
      </c>
      <c r="U21" s="112">
        <v>8</v>
      </c>
      <c r="V21" s="112">
        <f t="shared" si="1"/>
        <v>8</v>
      </c>
      <c r="W21" s="113" t="s">
        <v>130</v>
      </c>
      <c r="X21" s="115">
        <v>0</v>
      </c>
      <c r="Y21" s="115">
        <v>1016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45915906</v>
      </c>
      <c r="AH21" s="49">
        <f t="shared" si="9"/>
        <v>1374</v>
      </c>
      <c r="AI21" s="50">
        <f t="shared" si="8"/>
        <v>221.32731958762886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10706802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135</v>
      </c>
      <c r="P22" s="111">
        <v>144</v>
      </c>
      <c r="Q22" s="111">
        <v>79520048</v>
      </c>
      <c r="R22" s="46">
        <f t="shared" si="5"/>
        <v>6066</v>
      </c>
      <c r="S22" s="47">
        <f t="shared" si="6"/>
        <v>145.584</v>
      </c>
      <c r="T22" s="47">
        <f t="shared" si="7"/>
        <v>6.0659999999999998</v>
      </c>
      <c r="U22" s="112">
        <v>7.5</v>
      </c>
      <c r="V22" s="112">
        <f t="shared" si="1"/>
        <v>7.5</v>
      </c>
      <c r="W22" s="113" t="s">
        <v>130</v>
      </c>
      <c r="X22" s="115">
        <v>0</v>
      </c>
      <c r="Y22" s="115">
        <v>1015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45917268</v>
      </c>
      <c r="AH22" s="49">
        <f t="shared" si="9"/>
        <v>1362</v>
      </c>
      <c r="AI22" s="50">
        <f t="shared" si="8"/>
        <v>224.53016815034619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10706802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139</v>
      </c>
      <c r="P23" s="111">
        <v>156</v>
      </c>
      <c r="Q23" s="111">
        <v>79526122</v>
      </c>
      <c r="R23" s="46">
        <f t="shared" si="5"/>
        <v>6074</v>
      </c>
      <c r="S23" s="47">
        <f t="shared" si="6"/>
        <v>145.77600000000001</v>
      </c>
      <c r="T23" s="47">
        <f t="shared" si="7"/>
        <v>6.0739999999999998</v>
      </c>
      <c r="U23" s="112">
        <v>7</v>
      </c>
      <c r="V23" s="112">
        <f t="shared" si="1"/>
        <v>7</v>
      </c>
      <c r="W23" s="113" t="s">
        <v>130</v>
      </c>
      <c r="X23" s="115">
        <v>0</v>
      </c>
      <c r="Y23" s="115">
        <v>1016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45918620</v>
      </c>
      <c r="AH23" s="49">
        <f t="shared" si="9"/>
        <v>1352</v>
      </c>
      <c r="AI23" s="50">
        <f t="shared" si="8"/>
        <v>222.58808034244322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10706802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147</v>
      </c>
      <c r="Q24" s="111">
        <v>79532454</v>
      </c>
      <c r="R24" s="46">
        <f t="shared" si="5"/>
        <v>6332</v>
      </c>
      <c r="S24" s="47">
        <f t="shared" si="6"/>
        <v>151.96799999999999</v>
      </c>
      <c r="T24" s="47">
        <f t="shared" si="7"/>
        <v>6.3319999999999999</v>
      </c>
      <c r="U24" s="112">
        <v>6.6</v>
      </c>
      <c r="V24" s="112">
        <f t="shared" si="1"/>
        <v>6.6</v>
      </c>
      <c r="W24" s="113" t="s">
        <v>130</v>
      </c>
      <c r="X24" s="115">
        <v>0</v>
      </c>
      <c r="Y24" s="115">
        <v>1047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45920032</v>
      </c>
      <c r="AH24" s="49">
        <f>IF(ISBLANK(AG24),"-",AG24-AG23)</f>
        <v>1412</v>
      </c>
      <c r="AI24" s="50">
        <f t="shared" si="8"/>
        <v>222.99431459254581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10706802</v>
      </c>
      <c r="AQ24" s="115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146</v>
      </c>
      <c r="Q25" s="111">
        <v>79538541</v>
      </c>
      <c r="R25" s="46">
        <f t="shared" si="5"/>
        <v>6087</v>
      </c>
      <c r="S25" s="47">
        <f t="shared" si="6"/>
        <v>146.08799999999999</v>
      </c>
      <c r="T25" s="47">
        <f t="shared" si="7"/>
        <v>6.0869999999999997</v>
      </c>
      <c r="U25" s="112">
        <v>6.1</v>
      </c>
      <c r="V25" s="112">
        <f t="shared" si="1"/>
        <v>6.1</v>
      </c>
      <c r="W25" s="113" t="s">
        <v>130</v>
      </c>
      <c r="X25" s="115">
        <v>0</v>
      </c>
      <c r="Y25" s="115">
        <v>1046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45921396</v>
      </c>
      <c r="AH25" s="49">
        <f t="shared" si="9"/>
        <v>1364</v>
      </c>
      <c r="AI25" s="50">
        <f t="shared" si="8"/>
        <v>224.08411368490226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10706802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144</v>
      </c>
      <c r="Q26" s="111">
        <v>79544574</v>
      </c>
      <c r="R26" s="46">
        <f t="shared" si="5"/>
        <v>6033</v>
      </c>
      <c r="S26" s="47">
        <f t="shared" si="6"/>
        <v>144.792</v>
      </c>
      <c r="T26" s="47">
        <f t="shared" si="7"/>
        <v>6.0330000000000004</v>
      </c>
      <c r="U26" s="112">
        <v>5.7</v>
      </c>
      <c r="V26" s="112">
        <f t="shared" si="1"/>
        <v>5.7</v>
      </c>
      <c r="W26" s="113" t="s">
        <v>130</v>
      </c>
      <c r="X26" s="115">
        <v>0</v>
      </c>
      <c r="Y26" s="115">
        <v>1047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45922756</v>
      </c>
      <c r="AH26" s="49">
        <f t="shared" si="9"/>
        <v>1360</v>
      </c>
      <c r="AI26" s="50">
        <f t="shared" si="8"/>
        <v>225.42681916127961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10706802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147</v>
      </c>
      <c r="Q27" s="111">
        <v>79550547</v>
      </c>
      <c r="R27" s="46">
        <f t="shared" si="5"/>
        <v>5973</v>
      </c>
      <c r="S27" s="47">
        <f t="shared" si="6"/>
        <v>143.352</v>
      </c>
      <c r="T27" s="47">
        <f t="shared" si="7"/>
        <v>5.9729999999999999</v>
      </c>
      <c r="U27" s="112">
        <v>5.3</v>
      </c>
      <c r="V27" s="112">
        <f t="shared" si="1"/>
        <v>5.3</v>
      </c>
      <c r="W27" s="113" t="s">
        <v>130</v>
      </c>
      <c r="X27" s="115">
        <v>0</v>
      </c>
      <c r="Y27" s="115">
        <v>1046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45924100</v>
      </c>
      <c r="AH27" s="49">
        <f t="shared" si="9"/>
        <v>1344</v>
      </c>
      <c r="AI27" s="50">
        <f t="shared" si="8"/>
        <v>225.01255650426921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10706802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145</v>
      </c>
      <c r="Q28" s="111">
        <v>79556606</v>
      </c>
      <c r="R28" s="46">
        <f t="shared" si="5"/>
        <v>6059</v>
      </c>
      <c r="S28" s="47">
        <f t="shared" si="6"/>
        <v>145.416</v>
      </c>
      <c r="T28" s="47">
        <f t="shared" si="7"/>
        <v>6.0590000000000002</v>
      </c>
      <c r="U28" s="112">
        <v>5</v>
      </c>
      <c r="V28" s="112">
        <f t="shared" si="1"/>
        <v>5</v>
      </c>
      <c r="W28" s="113" t="s">
        <v>130</v>
      </c>
      <c r="X28" s="115">
        <v>0</v>
      </c>
      <c r="Y28" s="115">
        <v>1025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45925448</v>
      </c>
      <c r="AH28" s="49">
        <f t="shared" si="9"/>
        <v>1348</v>
      </c>
      <c r="AI28" s="50">
        <f t="shared" si="8"/>
        <v>222.47895692358475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10706802</v>
      </c>
      <c r="AQ28" s="115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138</v>
      </c>
      <c r="P29" s="111">
        <v>141</v>
      </c>
      <c r="Q29" s="111">
        <v>79562597</v>
      </c>
      <c r="R29" s="46">
        <f t="shared" si="5"/>
        <v>5991</v>
      </c>
      <c r="S29" s="47">
        <f t="shared" si="6"/>
        <v>143.78399999999999</v>
      </c>
      <c r="T29" s="47">
        <f t="shared" si="7"/>
        <v>5.9909999999999997</v>
      </c>
      <c r="U29" s="112">
        <v>4.7</v>
      </c>
      <c r="V29" s="112">
        <f t="shared" si="1"/>
        <v>4.7</v>
      </c>
      <c r="W29" s="113" t="s">
        <v>130</v>
      </c>
      <c r="X29" s="115">
        <v>0</v>
      </c>
      <c r="Y29" s="115">
        <v>1006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45926796</v>
      </c>
      <c r="AH29" s="49">
        <f t="shared" si="9"/>
        <v>1348</v>
      </c>
      <c r="AI29" s="50">
        <f t="shared" si="8"/>
        <v>225.00417292605576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10706802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138</v>
      </c>
      <c r="Q30" s="111">
        <v>79568175</v>
      </c>
      <c r="R30" s="46">
        <f t="shared" si="5"/>
        <v>5578</v>
      </c>
      <c r="S30" s="47">
        <f t="shared" si="6"/>
        <v>133.87200000000001</v>
      </c>
      <c r="T30" s="47">
        <f t="shared" si="7"/>
        <v>5.5780000000000003</v>
      </c>
      <c r="U30" s="112">
        <v>4</v>
      </c>
      <c r="V30" s="112">
        <f t="shared" si="1"/>
        <v>4</v>
      </c>
      <c r="W30" s="113" t="s">
        <v>134</v>
      </c>
      <c r="X30" s="115">
        <v>0</v>
      </c>
      <c r="Y30" s="115">
        <v>1129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45927872</v>
      </c>
      <c r="AH30" s="49">
        <f t="shared" si="9"/>
        <v>1076</v>
      </c>
      <c r="AI30" s="50">
        <f t="shared" si="8"/>
        <v>192.90068124775905</v>
      </c>
      <c r="AJ30" s="98">
        <v>0</v>
      </c>
      <c r="AK30" s="98">
        <v>1</v>
      </c>
      <c r="AL30" s="98">
        <v>0</v>
      </c>
      <c r="AM30" s="98">
        <v>1</v>
      </c>
      <c r="AN30" s="98">
        <v>1</v>
      </c>
      <c r="AO30" s="98">
        <v>0</v>
      </c>
      <c r="AP30" s="115">
        <v>10706802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137</v>
      </c>
      <c r="Q31" s="111">
        <v>79573726</v>
      </c>
      <c r="R31" s="46">
        <f t="shared" si="5"/>
        <v>5551</v>
      </c>
      <c r="S31" s="47">
        <f t="shared" si="6"/>
        <v>133.22399999999999</v>
      </c>
      <c r="T31" s="47">
        <f t="shared" si="7"/>
        <v>5.5510000000000002</v>
      </c>
      <c r="U31" s="112">
        <v>3.2</v>
      </c>
      <c r="V31" s="112">
        <f t="shared" si="1"/>
        <v>3.2</v>
      </c>
      <c r="W31" s="113" t="s">
        <v>134</v>
      </c>
      <c r="X31" s="115">
        <v>0</v>
      </c>
      <c r="Y31" s="115">
        <v>1129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45928940</v>
      </c>
      <c r="AH31" s="49">
        <f t="shared" si="9"/>
        <v>1068</v>
      </c>
      <c r="AI31" s="50">
        <f t="shared" si="8"/>
        <v>192.39776616825796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10706802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117</v>
      </c>
      <c r="P32" s="111">
        <v>129</v>
      </c>
      <c r="Q32" s="111">
        <v>79578963</v>
      </c>
      <c r="R32" s="46">
        <f t="shared" si="5"/>
        <v>5237</v>
      </c>
      <c r="S32" s="47">
        <f t="shared" si="6"/>
        <v>125.688</v>
      </c>
      <c r="T32" s="47">
        <f t="shared" si="7"/>
        <v>5.2370000000000001</v>
      </c>
      <c r="U32" s="112">
        <v>2.9</v>
      </c>
      <c r="V32" s="112">
        <f t="shared" si="1"/>
        <v>2.9</v>
      </c>
      <c r="W32" s="113" t="s">
        <v>134</v>
      </c>
      <c r="X32" s="115">
        <v>0</v>
      </c>
      <c r="Y32" s="115">
        <v>1006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45929948</v>
      </c>
      <c r="AH32" s="49">
        <f t="shared" si="9"/>
        <v>1008</v>
      </c>
      <c r="AI32" s="50">
        <f t="shared" si="8"/>
        <v>192.47660874546494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10706802</v>
      </c>
      <c r="AQ32" s="115">
        <f t="shared" si="2"/>
        <v>0</v>
      </c>
      <c r="AR32" s="53">
        <v>1.0229999999999999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113</v>
      </c>
      <c r="Q33" s="111">
        <v>79583718</v>
      </c>
      <c r="R33" s="46">
        <f t="shared" si="5"/>
        <v>4755</v>
      </c>
      <c r="S33" s="47">
        <f t="shared" si="6"/>
        <v>114.12</v>
      </c>
      <c r="T33" s="47">
        <f t="shared" si="7"/>
        <v>4.7549999999999999</v>
      </c>
      <c r="U33" s="112">
        <v>3.3</v>
      </c>
      <c r="V33" s="112">
        <f t="shared" si="1"/>
        <v>3.3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1148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45930848</v>
      </c>
      <c r="AH33" s="49">
        <f t="shared" si="9"/>
        <v>900</v>
      </c>
      <c r="AI33" s="50">
        <f t="shared" si="8"/>
        <v>189.27444794952683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0.8</v>
      </c>
      <c r="AP33" s="115">
        <v>10707272</v>
      </c>
      <c r="AQ33" s="115">
        <f t="shared" si="2"/>
        <v>470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103</v>
      </c>
      <c r="Q34" s="111">
        <v>79588243</v>
      </c>
      <c r="R34" s="46">
        <f t="shared" si="5"/>
        <v>4525</v>
      </c>
      <c r="S34" s="47">
        <f t="shared" si="6"/>
        <v>108.6</v>
      </c>
      <c r="T34" s="47">
        <f t="shared" si="7"/>
        <v>4.5250000000000004</v>
      </c>
      <c r="U34" s="112">
        <v>4.5</v>
      </c>
      <c r="V34" s="112">
        <f t="shared" si="1"/>
        <v>4.5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45931684</v>
      </c>
      <c r="AH34" s="49">
        <f t="shared" si="9"/>
        <v>836</v>
      </c>
      <c r="AI34" s="50">
        <f t="shared" si="8"/>
        <v>184.75138121546959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0.8</v>
      </c>
      <c r="AP34" s="115">
        <v>10708293</v>
      </c>
      <c r="AQ34" s="115">
        <f t="shared" si="2"/>
        <v>1021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130195</v>
      </c>
      <c r="S35" s="65">
        <f>AVERAGE(S11:S34)</f>
        <v>130.19499999999999</v>
      </c>
      <c r="T35" s="65">
        <f>SUM(T11:T34)</f>
        <v>130.19499999999999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27064</v>
      </c>
      <c r="AH35" s="67">
        <f>SUM(AH11:AH34)</f>
        <v>27064</v>
      </c>
      <c r="AI35" s="68">
        <f>$AH$35/$T35</f>
        <v>207.87280617535237</v>
      </c>
      <c r="AJ35" s="98"/>
      <c r="AK35" s="98"/>
      <c r="AL35" s="98"/>
      <c r="AM35" s="98"/>
      <c r="AN35" s="98"/>
      <c r="AO35" s="69"/>
      <c r="AP35" s="70">
        <f>AP34-AP10</f>
        <v>6447</v>
      </c>
      <c r="AQ35" s="71">
        <f>SUM(AQ11:AQ34)</f>
        <v>6447</v>
      </c>
      <c r="AR35" s="72">
        <f>AVERAGE(AR11:AR34)</f>
        <v>1.1304999999999998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222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160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228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143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229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2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338" priority="32" operator="containsText" text="N/A">
      <formula>NOT(ISERROR(SEARCH("N/A",X11)))</formula>
    </cfRule>
    <cfRule type="cellIs" dxfId="337" priority="45" operator="equal">
      <formula>0</formula>
    </cfRule>
  </conditionalFormatting>
  <conditionalFormatting sqref="AC11:AE34 X11:Y34 AA11:AA34">
    <cfRule type="cellIs" dxfId="336" priority="44" operator="greaterThanOrEqual">
      <formula>1185</formula>
    </cfRule>
  </conditionalFormatting>
  <conditionalFormatting sqref="AC11:AE34 X11:Y34 AA11:AA34">
    <cfRule type="cellIs" dxfId="335" priority="43" operator="between">
      <formula>0.1</formula>
      <formula>1184</formula>
    </cfRule>
  </conditionalFormatting>
  <conditionalFormatting sqref="X8">
    <cfRule type="cellIs" dxfId="334" priority="42" operator="equal">
      <formula>0</formula>
    </cfRule>
  </conditionalFormatting>
  <conditionalFormatting sqref="X8">
    <cfRule type="cellIs" dxfId="333" priority="41" operator="greaterThan">
      <formula>1179</formula>
    </cfRule>
  </conditionalFormatting>
  <conditionalFormatting sqref="X8">
    <cfRule type="cellIs" dxfId="332" priority="40" operator="greaterThan">
      <formula>99</formula>
    </cfRule>
  </conditionalFormatting>
  <conditionalFormatting sqref="X8">
    <cfRule type="cellIs" dxfId="331" priority="39" operator="greaterThan">
      <formula>0.99</formula>
    </cfRule>
  </conditionalFormatting>
  <conditionalFormatting sqref="AB8">
    <cfRule type="cellIs" dxfId="330" priority="38" operator="equal">
      <formula>0</formula>
    </cfRule>
  </conditionalFormatting>
  <conditionalFormatting sqref="AB8">
    <cfRule type="cellIs" dxfId="329" priority="37" operator="greaterThan">
      <formula>1179</formula>
    </cfRule>
  </conditionalFormatting>
  <conditionalFormatting sqref="AB8">
    <cfRule type="cellIs" dxfId="328" priority="36" operator="greaterThan">
      <formula>99</formula>
    </cfRule>
  </conditionalFormatting>
  <conditionalFormatting sqref="AB8">
    <cfRule type="cellIs" dxfId="327" priority="35" operator="greaterThan">
      <formula>0.99</formula>
    </cfRule>
  </conditionalFormatting>
  <conditionalFormatting sqref="AH11:AH31">
    <cfRule type="cellIs" dxfId="326" priority="33" operator="greaterThan">
      <formula>$AH$8</formula>
    </cfRule>
    <cfRule type="cellIs" dxfId="325" priority="34" operator="greaterThan">
      <formula>$AH$8</formula>
    </cfRule>
  </conditionalFormatting>
  <conditionalFormatting sqref="AB11:AB34">
    <cfRule type="containsText" dxfId="324" priority="28" operator="containsText" text="N/A">
      <formula>NOT(ISERROR(SEARCH("N/A",AB11)))</formula>
    </cfRule>
    <cfRule type="cellIs" dxfId="323" priority="31" operator="equal">
      <formula>0</formula>
    </cfRule>
  </conditionalFormatting>
  <conditionalFormatting sqref="AB11:AB34">
    <cfRule type="cellIs" dxfId="322" priority="30" operator="greaterThanOrEqual">
      <formula>1185</formula>
    </cfRule>
  </conditionalFormatting>
  <conditionalFormatting sqref="AB11:AB34">
    <cfRule type="cellIs" dxfId="321" priority="29" operator="between">
      <formula>0.1</formula>
      <formula>1184</formula>
    </cfRule>
  </conditionalFormatting>
  <conditionalFormatting sqref="AO11:AO34 AN11:AN35">
    <cfRule type="cellIs" dxfId="320" priority="27" operator="equal">
      <formula>0</formula>
    </cfRule>
  </conditionalFormatting>
  <conditionalFormatting sqref="AO11:AO34 AN11:AN35">
    <cfRule type="cellIs" dxfId="319" priority="26" operator="greaterThan">
      <formula>1179</formula>
    </cfRule>
  </conditionalFormatting>
  <conditionalFormatting sqref="AO11:AO34 AN11:AN35">
    <cfRule type="cellIs" dxfId="318" priority="25" operator="greaterThan">
      <formula>99</formula>
    </cfRule>
  </conditionalFormatting>
  <conditionalFormatting sqref="AO11:AO34 AN11:AN35">
    <cfRule type="cellIs" dxfId="317" priority="24" operator="greaterThan">
      <formula>0.99</formula>
    </cfRule>
  </conditionalFormatting>
  <conditionalFormatting sqref="AQ11:AQ34">
    <cfRule type="cellIs" dxfId="316" priority="23" operator="equal">
      <formula>0</formula>
    </cfRule>
  </conditionalFormatting>
  <conditionalFormatting sqref="AQ11:AQ34">
    <cfRule type="cellIs" dxfId="315" priority="22" operator="greaterThan">
      <formula>1179</formula>
    </cfRule>
  </conditionalFormatting>
  <conditionalFormatting sqref="AQ11:AQ34">
    <cfRule type="cellIs" dxfId="314" priority="21" operator="greaterThan">
      <formula>99</formula>
    </cfRule>
  </conditionalFormatting>
  <conditionalFormatting sqref="AQ11:AQ34">
    <cfRule type="cellIs" dxfId="313" priority="20" operator="greaterThan">
      <formula>0.99</formula>
    </cfRule>
  </conditionalFormatting>
  <conditionalFormatting sqref="Z11:Z34">
    <cfRule type="containsText" dxfId="312" priority="16" operator="containsText" text="N/A">
      <formula>NOT(ISERROR(SEARCH("N/A",Z11)))</formula>
    </cfRule>
    <cfRule type="cellIs" dxfId="311" priority="19" operator="equal">
      <formula>0</formula>
    </cfRule>
  </conditionalFormatting>
  <conditionalFormatting sqref="Z11:Z34">
    <cfRule type="cellIs" dxfId="310" priority="18" operator="greaterThanOrEqual">
      <formula>1185</formula>
    </cfRule>
  </conditionalFormatting>
  <conditionalFormatting sqref="Z11:Z34">
    <cfRule type="cellIs" dxfId="309" priority="17" operator="between">
      <formula>0.1</formula>
      <formula>1184</formula>
    </cfRule>
  </conditionalFormatting>
  <conditionalFormatting sqref="AJ11:AN35">
    <cfRule type="cellIs" dxfId="308" priority="15" operator="equal">
      <formula>0</formula>
    </cfRule>
  </conditionalFormatting>
  <conditionalFormatting sqref="AJ11:AN35">
    <cfRule type="cellIs" dxfId="307" priority="14" operator="greaterThan">
      <formula>1179</formula>
    </cfRule>
  </conditionalFormatting>
  <conditionalFormatting sqref="AJ11:AN35">
    <cfRule type="cellIs" dxfId="306" priority="13" operator="greaterThan">
      <formula>99</formula>
    </cfRule>
  </conditionalFormatting>
  <conditionalFormatting sqref="AJ11:AN35">
    <cfRule type="cellIs" dxfId="305" priority="12" operator="greaterThan">
      <formula>0.99</formula>
    </cfRule>
  </conditionalFormatting>
  <conditionalFormatting sqref="AP11:AP34">
    <cfRule type="cellIs" dxfId="304" priority="11" operator="equal">
      <formula>0</formula>
    </cfRule>
  </conditionalFormatting>
  <conditionalFormatting sqref="AP11:AP34">
    <cfRule type="cellIs" dxfId="303" priority="10" operator="greaterThan">
      <formula>1179</formula>
    </cfRule>
  </conditionalFormatting>
  <conditionalFormatting sqref="AP11:AP34">
    <cfRule type="cellIs" dxfId="302" priority="9" operator="greaterThan">
      <formula>99</formula>
    </cfRule>
  </conditionalFormatting>
  <conditionalFormatting sqref="AP11:AP34">
    <cfRule type="cellIs" dxfId="301" priority="8" operator="greaterThan">
      <formula>0.99</formula>
    </cfRule>
  </conditionalFormatting>
  <conditionalFormatting sqref="AH32:AH34">
    <cfRule type="cellIs" dxfId="300" priority="6" operator="greaterThan">
      <formula>$AH$8</formula>
    </cfRule>
    <cfRule type="cellIs" dxfId="299" priority="7" operator="greaterThan">
      <formula>$AH$8</formula>
    </cfRule>
  </conditionalFormatting>
  <conditionalFormatting sqref="AI11:AI34">
    <cfRule type="cellIs" dxfId="298" priority="5" operator="greaterThan">
      <formula>$AI$8</formula>
    </cfRule>
  </conditionalFormatting>
  <conditionalFormatting sqref="AL11:AL34">
    <cfRule type="cellIs" dxfId="297" priority="4" operator="equal">
      <formula>0</formula>
    </cfRule>
  </conditionalFormatting>
  <conditionalFormatting sqref="AL11:AL34">
    <cfRule type="cellIs" dxfId="296" priority="3" operator="greaterThan">
      <formula>1179</formula>
    </cfRule>
  </conditionalFormatting>
  <conditionalFormatting sqref="AL11:AL34">
    <cfRule type="cellIs" dxfId="295" priority="2" operator="greaterThan">
      <formula>99</formula>
    </cfRule>
  </conditionalFormatting>
  <conditionalFormatting sqref="AL11:AL34">
    <cfRule type="cellIs" dxfId="29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O14" zoomScaleNormal="100" workbookViewId="0">
      <selection activeCell="R17" sqref="R17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128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42485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27676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24'!Q34</f>
        <v>79588243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24'!AG34</f>
        <v>45931684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24'!AP34</f>
        <v>10708293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131</v>
      </c>
      <c r="P11" s="111">
        <v>97</v>
      </c>
      <c r="Q11" s="111">
        <v>79592474</v>
      </c>
      <c r="R11" s="46">
        <f>IF(ISBLANK(Q11),"-",Q11-Q10)</f>
        <v>4231</v>
      </c>
      <c r="S11" s="47">
        <f>R11*24/1000</f>
        <v>101.544</v>
      </c>
      <c r="T11" s="47">
        <f>R11/1000</f>
        <v>4.2309999999999999</v>
      </c>
      <c r="U11" s="112">
        <v>5.4</v>
      </c>
      <c r="V11" s="112">
        <f t="shared" ref="V11:V34" si="1">U11</f>
        <v>5.4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1017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45932449</v>
      </c>
      <c r="AH11" s="49">
        <f>IF(ISBLANK(AG11),"-",AG11-AG10)</f>
        <v>765</v>
      </c>
      <c r="AI11" s="50">
        <f>AH11/T11</f>
        <v>180.80831954620658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0.93</v>
      </c>
      <c r="AP11" s="115">
        <v>10709308</v>
      </c>
      <c r="AQ11" s="115">
        <f t="shared" ref="AQ11:AQ34" si="2">AP11-AP10</f>
        <v>1015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129</v>
      </c>
      <c r="P12" s="111">
        <v>99</v>
      </c>
      <c r="Q12" s="111">
        <v>79596711</v>
      </c>
      <c r="R12" s="46">
        <f t="shared" ref="R12:R34" si="5">IF(ISBLANK(Q12),"-",Q12-Q11)</f>
        <v>4237</v>
      </c>
      <c r="S12" s="47">
        <f t="shared" ref="S12:S34" si="6">R12*24/1000</f>
        <v>101.688</v>
      </c>
      <c r="T12" s="47">
        <f t="shared" ref="T12:T34" si="7">R12/1000</f>
        <v>4.2370000000000001</v>
      </c>
      <c r="U12" s="112">
        <v>6.3</v>
      </c>
      <c r="V12" s="112">
        <f t="shared" si="1"/>
        <v>6.3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45933219</v>
      </c>
      <c r="AH12" s="49">
        <f>IF(ISBLANK(AG12),"-",AG12-AG11)</f>
        <v>770</v>
      </c>
      <c r="AI12" s="50">
        <f t="shared" ref="AI12:AI34" si="8">AH12/T12</f>
        <v>181.73235780033042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0.93</v>
      </c>
      <c r="AP12" s="115">
        <v>10710326</v>
      </c>
      <c r="AQ12" s="115">
        <f t="shared" si="2"/>
        <v>1018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8</v>
      </c>
      <c r="E13" s="41">
        <f t="shared" si="0"/>
        <v>5.6338028169014089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127</v>
      </c>
      <c r="P13" s="111">
        <v>100</v>
      </c>
      <c r="Q13" s="111">
        <v>79600970</v>
      </c>
      <c r="R13" s="46">
        <f t="shared" si="5"/>
        <v>4259</v>
      </c>
      <c r="S13" s="47">
        <f t="shared" si="6"/>
        <v>102.21599999999999</v>
      </c>
      <c r="T13" s="47">
        <f t="shared" si="7"/>
        <v>4.2590000000000003</v>
      </c>
      <c r="U13" s="112">
        <v>7.5</v>
      </c>
      <c r="V13" s="112">
        <f t="shared" si="1"/>
        <v>7.5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1017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45934012</v>
      </c>
      <c r="AH13" s="49">
        <f>IF(ISBLANK(AG13),"-",AG13-AG12)</f>
        <v>793</v>
      </c>
      <c r="AI13" s="50">
        <f t="shared" si="8"/>
        <v>186.19394223996241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0.93</v>
      </c>
      <c r="AP13" s="115">
        <v>10711354</v>
      </c>
      <c r="AQ13" s="115">
        <f t="shared" si="2"/>
        <v>1028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100</v>
      </c>
      <c r="Q14" s="111">
        <v>79605161</v>
      </c>
      <c r="R14" s="46">
        <f t="shared" si="5"/>
        <v>4191</v>
      </c>
      <c r="S14" s="47">
        <f t="shared" si="6"/>
        <v>100.584</v>
      </c>
      <c r="T14" s="47">
        <f t="shared" si="7"/>
        <v>4.1909999999999998</v>
      </c>
      <c r="U14" s="112">
        <v>8.1</v>
      </c>
      <c r="V14" s="112">
        <f t="shared" si="1"/>
        <v>8.1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1007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45934742</v>
      </c>
      <c r="AH14" s="49">
        <f t="shared" ref="AH14:AH34" si="9">IF(ISBLANK(AG14),"-",AG14-AG13)</f>
        <v>730</v>
      </c>
      <c r="AI14" s="50">
        <f t="shared" si="8"/>
        <v>174.18277260796947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0.93</v>
      </c>
      <c r="AP14" s="115">
        <v>10711931</v>
      </c>
      <c r="AQ14" s="115">
        <f t="shared" si="2"/>
        <v>577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131</v>
      </c>
      <c r="P15" s="111">
        <v>107</v>
      </c>
      <c r="Q15" s="111">
        <v>79609368</v>
      </c>
      <c r="R15" s="46">
        <f t="shared" si="5"/>
        <v>4207</v>
      </c>
      <c r="S15" s="47">
        <f t="shared" si="6"/>
        <v>100.968</v>
      </c>
      <c r="T15" s="47">
        <f t="shared" si="7"/>
        <v>4.2069999999999999</v>
      </c>
      <c r="U15" s="112">
        <v>8.8000000000000007</v>
      </c>
      <c r="V15" s="112">
        <f t="shared" si="1"/>
        <v>8.8000000000000007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1007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45935488</v>
      </c>
      <c r="AH15" s="49">
        <f t="shared" si="9"/>
        <v>746</v>
      </c>
      <c r="AI15" s="50">
        <f t="shared" si="8"/>
        <v>177.32350843831711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0.93</v>
      </c>
      <c r="AP15" s="115">
        <v>10712509</v>
      </c>
      <c r="AQ15" s="115">
        <f t="shared" si="2"/>
        <v>578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127</v>
      </c>
      <c r="Q16" s="111">
        <v>79614622</v>
      </c>
      <c r="R16" s="46">
        <f t="shared" si="5"/>
        <v>5254</v>
      </c>
      <c r="S16" s="47">
        <f t="shared" si="6"/>
        <v>126.096</v>
      </c>
      <c r="T16" s="47">
        <f t="shared" si="7"/>
        <v>5.2539999999999996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45936504</v>
      </c>
      <c r="AH16" s="49">
        <f t="shared" si="9"/>
        <v>1016</v>
      </c>
      <c r="AI16" s="50">
        <f t="shared" si="8"/>
        <v>193.37647506661594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0.93</v>
      </c>
      <c r="AP16" s="115">
        <v>10712788</v>
      </c>
      <c r="AQ16" s="115">
        <f t="shared" si="2"/>
        <v>279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135</v>
      </c>
      <c r="P17" s="111">
        <v>148</v>
      </c>
      <c r="Q17" s="111">
        <v>79620504</v>
      </c>
      <c r="R17" s="46">
        <f t="shared" si="5"/>
        <v>5882</v>
      </c>
      <c r="S17" s="47">
        <f t="shared" si="6"/>
        <v>141.16800000000001</v>
      </c>
      <c r="T17" s="47">
        <f t="shared" si="7"/>
        <v>5.8819999999999997</v>
      </c>
      <c r="U17" s="112">
        <v>9.1</v>
      </c>
      <c r="V17" s="112">
        <f t="shared" si="1"/>
        <v>9.1</v>
      </c>
      <c r="W17" s="113" t="s">
        <v>130</v>
      </c>
      <c r="X17" s="115">
        <v>1017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45937792</v>
      </c>
      <c r="AH17" s="49">
        <f t="shared" si="9"/>
        <v>1288</v>
      </c>
      <c r="AI17" s="50">
        <f t="shared" si="8"/>
        <v>218.97313838830331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10712788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149</v>
      </c>
      <c r="Q18" s="111">
        <v>79626945</v>
      </c>
      <c r="R18" s="46">
        <f t="shared" si="5"/>
        <v>6441</v>
      </c>
      <c r="S18" s="47">
        <f t="shared" si="6"/>
        <v>154.584</v>
      </c>
      <c r="T18" s="47">
        <f t="shared" si="7"/>
        <v>6.4409999999999998</v>
      </c>
      <c r="U18" s="112">
        <v>8.6</v>
      </c>
      <c r="V18" s="112">
        <f t="shared" si="1"/>
        <v>8.6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45939210</v>
      </c>
      <c r="AH18" s="49">
        <f t="shared" si="9"/>
        <v>1418</v>
      </c>
      <c r="AI18" s="50">
        <f t="shared" si="8"/>
        <v>220.1521502872225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10712788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150</v>
      </c>
      <c r="Q19" s="111">
        <v>79632806</v>
      </c>
      <c r="R19" s="46">
        <f t="shared" si="5"/>
        <v>5861</v>
      </c>
      <c r="S19" s="47">
        <f t="shared" si="6"/>
        <v>140.66399999999999</v>
      </c>
      <c r="T19" s="47">
        <f t="shared" si="7"/>
        <v>5.8609999999999998</v>
      </c>
      <c r="U19" s="112">
        <v>8.1</v>
      </c>
      <c r="V19" s="112">
        <f t="shared" si="1"/>
        <v>8.1</v>
      </c>
      <c r="W19" s="113" t="s">
        <v>130</v>
      </c>
      <c r="X19" s="115">
        <v>1017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45940508</v>
      </c>
      <c r="AH19" s="49">
        <f t="shared" si="9"/>
        <v>1298</v>
      </c>
      <c r="AI19" s="50">
        <f t="shared" si="8"/>
        <v>221.4639140078485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10712788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147</v>
      </c>
      <c r="Q20" s="111">
        <v>79639324</v>
      </c>
      <c r="R20" s="46">
        <f t="shared" si="5"/>
        <v>6518</v>
      </c>
      <c r="S20" s="47">
        <f t="shared" si="6"/>
        <v>156.43199999999999</v>
      </c>
      <c r="T20" s="47">
        <f t="shared" si="7"/>
        <v>6.5179999999999998</v>
      </c>
      <c r="U20" s="112">
        <v>7.5</v>
      </c>
      <c r="V20" s="112">
        <f t="shared" si="1"/>
        <v>7.5</v>
      </c>
      <c r="W20" s="113" t="s">
        <v>130</v>
      </c>
      <c r="X20" s="115">
        <v>1017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45941930</v>
      </c>
      <c r="AH20" s="49">
        <f t="shared" si="9"/>
        <v>1422</v>
      </c>
      <c r="AI20" s="50">
        <f t="shared" si="8"/>
        <v>218.16508131328629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10712788</v>
      </c>
      <c r="AQ20" s="115">
        <f t="shared" si="2"/>
        <v>0</v>
      </c>
      <c r="AR20" s="53">
        <v>1.28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145</v>
      </c>
      <c r="Q21" s="111">
        <v>79645346</v>
      </c>
      <c r="R21" s="46">
        <f t="shared" si="5"/>
        <v>6022</v>
      </c>
      <c r="S21" s="47">
        <f t="shared" si="6"/>
        <v>144.52799999999999</v>
      </c>
      <c r="T21" s="47">
        <f t="shared" si="7"/>
        <v>6.0220000000000002</v>
      </c>
      <c r="U21" s="112">
        <v>7</v>
      </c>
      <c r="V21" s="112">
        <f t="shared" si="1"/>
        <v>7</v>
      </c>
      <c r="W21" s="113" t="s">
        <v>130</v>
      </c>
      <c r="X21" s="115">
        <v>1016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45943268</v>
      </c>
      <c r="AH21" s="49">
        <f t="shared" si="9"/>
        <v>1338</v>
      </c>
      <c r="AI21" s="50">
        <f t="shared" si="8"/>
        <v>222.18532049153103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10712788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150</v>
      </c>
      <c r="Q22" s="111">
        <v>79651628</v>
      </c>
      <c r="R22" s="46">
        <f t="shared" si="5"/>
        <v>6282</v>
      </c>
      <c r="S22" s="47">
        <f t="shared" si="6"/>
        <v>150.768</v>
      </c>
      <c r="T22" s="47">
        <f t="shared" si="7"/>
        <v>6.282</v>
      </c>
      <c r="U22" s="112">
        <v>6.5</v>
      </c>
      <c r="V22" s="112">
        <f t="shared" si="1"/>
        <v>6.5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45944672</v>
      </c>
      <c r="AH22" s="49">
        <f t="shared" si="9"/>
        <v>1404</v>
      </c>
      <c r="AI22" s="50">
        <f t="shared" si="8"/>
        <v>223.49570200573066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10712788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137</v>
      </c>
      <c r="Q23" s="111">
        <v>79657684</v>
      </c>
      <c r="R23" s="46">
        <f t="shared" si="5"/>
        <v>6056</v>
      </c>
      <c r="S23" s="47">
        <f t="shared" si="6"/>
        <v>145.34399999999999</v>
      </c>
      <c r="T23" s="47">
        <f t="shared" si="7"/>
        <v>6.056</v>
      </c>
      <c r="U23" s="112">
        <v>6</v>
      </c>
      <c r="V23" s="112">
        <f t="shared" si="1"/>
        <v>6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45946028</v>
      </c>
      <c r="AH23" s="49">
        <f t="shared" si="9"/>
        <v>1356</v>
      </c>
      <c r="AI23" s="50">
        <f t="shared" si="8"/>
        <v>223.9101717305152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10712788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142</v>
      </c>
      <c r="Q24" s="111">
        <v>79663897</v>
      </c>
      <c r="R24" s="46">
        <f t="shared" si="5"/>
        <v>6213</v>
      </c>
      <c r="S24" s="47">
        <f t="shared" si="6"/>
        <v>149.11199999999999</v>
      </c>
      <c r="T24" s="47">
        <f t="shared" si="7"/>
        <v>6.2130000000000001</v>
      </c>
      <c r="U24" s="112">
        <v>5.6</v>
      </c>
      <c r="V24" s="112">
        <f t="shared" si="1"/>
        <v>5.6</v>
      </c>
      <c r="W24" s="113" t="s">
        <v>130</v>
      </c>
      <c r="X24" s="115">
        <v>1047</v>
      </c>
      <c r="Y24" s="115">
        <v>0</v>
      </c>
      <c r="Z24" s="115">
        <v>1188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45947404</v>
      </c>
      <c r="AH24" s="49">
        <f>IF(ISBLANK(AG24),"-",AG24-AG23)</f>
        <v>1376</v>
      </c>
      <c r="AI24" s="50">
        <f t="shared" si="8"/>
        <v>221.47110896507323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10712788</v>
      </c>
      <c r="AQ24" s="115">
        <f t="shared" si="2"/>
        <v>0</v>
      </c>
      <c r="AR24" s="53">
        <v>1.07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141</v>
      </c>
      <c r="Q25" s="111">
        <v>79669867</v>
      </c>
      <c r="R25" s="46">
        <f t="shared" si="5"/>
        <v>5970</v>
      </c>
      <c r="S25" s="47">
        <f t="shared" si="6"/>
        <v>143.28</v>
      </c>
      <c r="T25" s="47">
        <f t="shared" si="7"/>
        <v>5.97</v>
      </c>
      <c r="U25" s="112">
        <v>5.2</v>
      </c>
      <c r="V25" s="112">
        <f t="shared" si="1"/>
        <v>5.2</v>
      </c>
      <c r="W25" s="113" t="s">
        <v>130</v>
      </c>
      <c r="X25" s="115">
        <v>1047</v>
      </c>
      <c r="Y25" s="115">
        <v>0</v>
      </c>
      <c r="Z25" s="115">
        <v>1186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45948748</v>
      </c>
      <c r="AH25" s="49">
        <f t="shared" si="9"/>
        <v>1344</v>
      </c>
      <c r="AI25" s="50">
        <f t="shared" si="8"/>
        <v>225.12562814070353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10712788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140</v>
      </c>
      <c r="Q26" s="111">
        <v>79675804</v>
      </c>
      <c r="R26" s="46">
        <f t="shared" si="5"/>
        <v>5937</v>
      </c>
      <c r="S26" s="47">
        <f t="shared" si="6"/>
        <v>142.488</v>
      </c>
      <c r="T26" s="47">
        <f t="shared" si="7"/>
        <v>5.9370000000000003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1048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45950092</v>
      </c>
      <c r="AH26" s="49">
        <f t="shared" si="9"/>
        <v>1344</v>
      </c>
      <c r="AI26" s="50">
        <f t="shared" si="8"/>
        <v>226.37695805962608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10712788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3</v>
      </c>
      <c r="E27" s="41">
        <f t="shared" si="0"/>
        <v>2.1126760563380285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144</v>
      </c>
      <c r="Q27" s="111">
        <v>79681890</v>
      </c>
      <c r="R27" s="46">
        <f t="shared" si="5"/>
        <v>6086</v>
      </c>
      <c r="S27" s="47">
        <f t="shared" si="6"/>
        <v>146.06399999999999</v>
      </c>
      <c r="T27" s="47">
        <f t="shared" si="7"/>
        <v>6.0860000000000003</v>
      </c>
      <c r="U27" s="112">
        <v>4.5</v>
      </c>
      <c r="V27" s="112">
        <f t="shared" si="1"/>
        <v>4.5</v>
      </c>
      <c r="W27" s="113" t="s">
        <v>130</v>
      </c>
      <c r="X27" s="115">
        <v>1046</v>
      </c>
      <c r="Y27" s="115">
        <v>0</v>
      </c>
      <c r="Z27" s="115">
        <v>1186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45951448</v>
      </c>
      <c r="AH27" s="49">
        <f t="shared" si="9"/>
        <v>1356</v>
      </c>
      <c r="AI27" s="50">
        <f t="shared" si="8"/>
        <v>222.80644101215904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10712788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133</v>
      </c>
      <c r="P28" s="111">
        <v>145</v>
      </c>
      <c r="Q28" s="111">
        <v>79687890</v>
      </c>
      <c r="R28" s="46">
        <f t="shared" si="5"/>
        <v>6000</v>
      </c>
      <c r="S28" s="47">
        <f t="shared" si="6"/>
        <v>144</v>
      </c>
      <c r="T28" s="47">
        <f t="shared" si="7"/>
        <v>6</v>
      </c>
      <c r="U28" s="112">
        <v>4</v>
      </c>
      <c r="V28" s="112">
        <f t="shared" si="1"/>
        <v>4</v>
      </c>
      <c r="W28" s="113" t="s">
        <v>130</v>
      </c>
      <c r="X28" s="115">
        <v>1046</v>
      </c>
      <c r="Y28" s="115">
        <v>0</v>
      </c>
      <c r="Z28" s="115">
        <v>1188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45952780</v>
      </c>
      <c r="AH28" s="49">
        <f t="shared" si="9"/>
        <v>1332</v>
      </c>
      <c r="AI28" s="50">
        <f t="shared" si="8"/>
        <v>222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10712788</v>
      </c>
      <c r="AQ28" s="115">
        <f t="shared" si="2"/>
        <v>0</v>
      </c>
      <c r="AR28" s="53">
        <v>0.97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137</v>
      </c>
      <c r="Q29" s="111">
        <v>79693829</v>
      </c>
      <c r="R29" s="46">
        <f t="shared" si="5"/>
        <v>5939</v>
      </c>
      <c r="S29" s="47">
        <f t="shared" si="6"/>
        <v>142.536</v>
      </c>
      <c r="T29" s="47">
        <f t="shared" si="7"/>
        <v>5.9390000000000001</v>
      </c>
      <c r="U29" s="112">
        <v>3.6</v>
      </c>
      <c r="V29" s="112">
        <f t="shared" si="1"/>
        <v>3.6</v>
      </c>
      <c r="W29" s="113" t="s">
        <v>130</v>
      </c>
      <c r="X29" s="115">
        <v>1047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45954116</v>
      </c>
      <c r="AH29" s="49">
        <f t="shared" si="9"/>
        <v>1336</v>
      </c>
      <c r="AI29" s="50">
        <f t="shared" si="8"/>
        <v>224.9536959084021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10712788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134</v>
      </c>
      <c r="P30" s="111">
        <v>140</v>
      </c>
      <c r="Q30" s="111">
        <v>79699851</v>
      </c>
      <c r="R30" s="46">
        <f t="shared" si="5"/>
        <v>6022</v>
      </c>
      <c r="S30" s="47">
        <f t="shared" si="6"/>
        <v>144.52799999999999</v>
      </c>
      <c r="T30" s="47">
        <f t="shared" si="7"/>
        <v>6.0220000000000002</v>
      </c>
      <c r="U30" s="112">
        <v>3.2</v>
      </c>
      <c r="V30" s="112">
        <f t="shared" si="1"/>
        <v>3.2</v>
      </c>
      <c r="W30" s="113" t="s">
        <v>130</v>
      </c>
      <c r="X30" s="115">
        <v>1047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45955468</v>
      </c>
      <c r="AH30" s="49">
        <f t="shared" si="9"/>
        <v>1352</v>
      </c>
      <c r="AI30" s="50">
        <f t="shared" si="8"/>
        <v>224.51012952507472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10712788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137</v>
      </c>
      <c r="Q31" s="111">
        <v>79705334</v>
      </c>
      <c r="R31" s="46">
        <f t="shared" si="5"/>
        <v>5483</v>
      </c>
      <c r="S31" s="47">
        <f t="shared" si="6"/>
        <v>131.59200000000001</v>
      </c>
      <c r="T31" s="47">
        <f t="shared" si="7"/>
        <v>5.4829999999999997</v>
      </c>
      <c r="U31" s="112">
        <v>2.5</v>
      </c>
      <c r="V31" s="112">
        <f t="shared" si="1"/>
        <v>2.5</v>
      </c>
      <c r="W31" s="113" t="s">
        <v>134</v>
      </c>
      <c r="X31" s="115">
        <v>1149</v>
      </c>
      <c r="Y31" s="115">
        <v>0</v>
      </c>
      <c r="Z31" s="115">
        <v>1187</v>
      </c>
      <c r="AA31" s="115">
        <v>1185</v>
      </c>
      <c r="AB31" s="115"/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45956544</v>
      </c>
      <c r="AH31" s="49">
        <f t="shared" si="9"/>
        <v>1076</v>
      </c>
      <c r="AI31" s="50">
        <f t="shared" si="8"/>
        <v>196.24293270107606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10712788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132</v>
      </c>
      <c r="Q32" s="111">
        <v>79710561</v>
      </c>
      <c r="R32" s="46">
        <f t="shared" si="5"/>
        <v>5227</v>
      </c>
      <c r="S32" s="47">
        <f t="shared" si="6"/>
        <v>125.44799999999999</v>
      </c>
      <c r="T32" s="47">
        <f t="shared" si="7"/>
        <v>5.2270000000000003</v>
      </c>
      <c r="U32" s="112">
        <v>1.9</v>
      </c>
      <c r="V32" s="112">
        <f t="shared" si="1"/>
        <v>1.9</v>
      </c>
      <c r="W32" s="113" t="s">
        <v>134</v>
      </c>
      <c r="X32" s="115">
        <v>1049</v>
      </c>
      <c r="Y32" s="115">
        <v>0</v>
      </c>
      <c r="Z32" s="115">
        <v>1187</v>
      </c>
      <c r="AA32" s="115">
        <v>1185</v>
      </c>
      <c r="AB32" s="115"/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45957560</v>
      </c>
      <c r="AH32" s="49">
        <f t="shared" si="9"/>
        <v>1016</v>
      </c>
      <c r="AI32" s="50">
        <f t="shared" si="8"/>
        <v>194.37535871436771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10712788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114</v>
      </c>
      <c r="Q33" s="111">
        <v>79715383</v>
      </c>
      <c r="R33" s="46">
        <f t="shared" si="5"/>
        <v>4822</v>
      </c>
      <c r="S33" s="47">
        <f t="shared" si="6"/>
        <v>115.72799999999999</v>
      </c>
      <c r="T33" s="47">
        <f t="shared" si="7"/>
        <v>4.8220000000000001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1187</v>
      </c>
      <c r="AA33" s="115">
        <v>1185</v>
      </c>
      <c r="AB33" s="115"/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45958484</v>
      </c>
      <c r="AH33" s="49">
        <f t="shared" si="9"/>
        <v>924</v>
      </c>
      <c r="AI33" s="50">
        <f t="shared" si="8"/>
        <v>191.62173372044793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0.9</v>
      </c>
      <c r="AP33" s="115">
        <v>10713348</v>
      </c>
      <c r="AQ33" s="115">
        <f t="shared" si="2"/>
        <v>560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112</v>
      </c>
      <c r="Q34" s="111">
        <v>79720026</v>
      </c>
      <c r="R34" s="46">
        <f t="shared" si="5"/>
        <v>4643</v>
      </c>
      <c r="S34" s="47">
        <f t="shared" si="6"/>
        <v>111.432</v>
      </c>
      <c r="T34" s="47">
        <f t="shared" si="7"/>
        <v>4.6429999999999998</v>
      </c>
      <c r="U34" s="112">
        <v>3.2</v>
      </c>
      <c r="V34" s="112">
        <f t="shared" si="1"/>
        <v>3.2</v>
      </c>
      <c r="W34" s="113" t="s">
        <v>124</v>
      </c>
      <c r="X34" s="115">
        <v>0</v>
      </c>
      <c r="Y34" s="115">
        <v>0</v>
      </c>
      <c r="Z34" s="115">
        <v>1117</v>
      </c>
      <c r="AA34" s="115">
        <v>1185</v>
      </c>
      <c r="AB34" s="115"/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45959360</v>
      </c>
      <c r="AH34" s="49">
        <f t="shared" si="9"/>
        <v>876</v>
      </c>
      <c r="AI34" s="50">
        <f t="shared" si="8"/>
        <v>188.67111781175964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0.9</v>
      </c>
      <c r="AP34" s="115">
        <v>10714117</v>
      </c>
      <c r="AQ34" s="115">
        <f t="shared" si="2"/>
        <v>769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131783</v>
      </c>
      <c r="S35" s="65">
        <f>AVERAGE(S11:S34)</f>
        <v>131.78299999999999</v>
      </c>
      <c r="T35" s="65">
        <f>SUM(T11:T34)</f>
        <v>131.78299999999999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27676</v>
      </c>
      <c r="AH35" s="67">
        <f>SUM(AH11:AH34)</f>
        <v>27676</v>
      </c>
      <c r="AI35" s="68">
        <f>$AH$35/$T35</f>
        <v>210.01191352450621</v>
      </c>
      <c r="AJ35" s="98"/>
      <c r="AK35" s="98"/>
      <c r="AL35" s="98"/>
      <c r="AM35" s="98"/>
      <c r="AN35" s="98"/>
      <c r="AO35" s="69"/>
      <c r="AP35" s="70">
        <f>AP34-AP10</f>
        <v>5824</v>
      </c>
      <c r="AQ35" s="71">
        <f>SUM(AQ11:AQ34)</f>
        <v>5824</v>
      </c>
      <c r="AR35" s="72">
        <f>AVERAGE(AR11:AR34)</f>
        <v>1.095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230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171" t="s">
        <v>127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83" t="s">
        <v>231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1" t="s">
        <v>232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1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233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B41" name="Range2_12_5_1_1_1_1_1_2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293" priority="32" operator="containsText" text="N/A">
      <formula>NOT(ISERROR(SEARCH("N/A",X11)))</formula>
    </cfRule>
    <cfRule type="cellIs" dxfId="292" priority="45" operator="equal">
      <formula>0</formula>
    </cfRule>
  </conditionalFormatting>
  <conditionalFormatting sqref="AC11:AE34 AA11:AA34 X11:Y34">
    <cfRule type="cellIs" dxfId="291" priority="44" operator="greaterThanOrEqual">
      <formula>1185</formula>
    </cfRule>
  </conditionalFormatting>
  <conditionalFormatting sqref="AC11:AE34 AA11:AA34 X11:Y34">
    <cfRule type="cellIs" dxfId="290" priority="43" operator="between">
      <formula>0.1</formula>
      <formula>1184</formula>
    </cfRule>
  </conditionalFormatting>
  <conditionalFormatting sqref="X8">
    <cfRule type="cellIs" dxfId="289" priority="42" operator="equal">
      <formula>0</formula>
    </cfRule>
  </conditionalFormatting>
  <conditionalFormatting sqref="X8">
    <cfRule type="cellIs" dxfId="288" priority="41" operator="greaterThan">
      <formula>1179</formula>
    </cfRule>
  </conditionalFormatting>
  <conditionalFormatting sqref="X8">
    <cfRule type="cellIs" dxfId="287" priority="40" operator="greaterThan">
      <formula>99</formula>
    </cfRule>
  </conditionalFormatting>
  <conditionalFormatting sqref="X8">
    <cfRule type="cellIs" dxfId="286" priority="39" operator="greaterThan">
      <formula>0.99</formula>
    </cfRule>
  </conditionalFormatting>
  <conditionalFormatting sqref="AB8">
    <cfRule type="cellIs" dxfId="285" priority="38" operator="equal">
      <formula>0</formula>
    </cfRule>
  </conditionalFormatting>
  <conditionalFormatting sqref="AB8">
    <cfRule type="cellIs" dxfId="284" priority="37" operator="greaterThan">
      <formula>1179</formula>
    </cfRule>
  </conditionalFormatting>
  <conditionalFormatting sqref="AB8">
    <cfRule type="cellIs" dxfId="283" priority="36" operator="greaterThan">
      <formula>99</formula>
    </cfRule>
  </conditionalFormatting>
  <conditionalFormatting sqref="AB8">
    <cfRule type="cellIs" dxfId="282" priority="35" operator="greaterThan">
      <formula>0.99</formula>
    </cfRule>
  </conditionalFormatting>
  <conditionalFormatting sqref="AH11:AH31">
    <cfRule type="cellIs" dxfId="281" priority="33" operator="greaterThan">
      <formula>$AH$8</formula>
    </cfRule>
    <cfRule type="cellIs" dxfId="280" priority="34" operator="greaterThan">
      <formula>$AH$8</formula>
    </cfRule>
  </conditionalFormatting>
  <conditionalFormatting sqref="AB11:AB34">
    <cfRule type="containsText" dxfId="279" priority="28" operator="containsText" text="N/A">
      <formula>NOT(ISERROR(SEARCH("N/A",AB11)))</formula>
    </cfRule>
    <cfRule type="cellIs" dxfId="278" priority="31" operator="equal">
      <formula>0</formula>
    </cfRule>
  </conditionalFormatting>
  <conditionalFormatting sqref="AB11:AB34">
    <cfRule type="cellIs" dxfId="277" priority="30" operator="greaterThanOrEqual">
      <formula>1185</formula>
    </cfRule>
  </conditionalFormatting>
  <conditionalFormatting sqref="AB11:AB34">
    <cfRule type="cellIs" dxfId="276" priority="29" operator="between">
      <formula>0.1</formula>
      <formula>1184</formula>
    </cfRule>
  </conditionalFormatting>
  <conditionalFormatting sqref="AO11:AO34 AN11:AN35">
    <cfRule type="cellIs" dxfId="275" priority="27" operator="equal">
      <formula>0</formula>
    </cfRule>
  </conditionalFormatting>
  <conditionalFormatting sqref="AO11:AO34 AN11:AN35">
    <cfRule type="cellIs" dxfId="274" priority="26" operator="greaterThan">
      <formula>1179</formula>
    </cfRule>
  </conditionalFormatting>
  <conditionalFormatting sqref="AO11:AO34 AN11:AN35">
    <cfRule type="cellIs" dxfId="273" priority="25" operator="greaterThan">
      <formula>99</formula>
    </cfRule>
  </conditionalFormatting>
  <conditionalFormatting sqref="AO11:AO34 AN11:AN35">
    <cfRule type="cellIs" dxfId="272" priority="24" operator="greaterThan">
      <formula>0.99</formula>
    </cfRule>
  </conditionalFormatting>
  <conditionalFormatting sqref="AQ11:AQ34">
    <cfRule type="cellIs" dxfId="271" priority="23" operator="equal">
      <formula>0</formula>
    </cfRule>
  </conditionalFormatting>
  <conditionalFormatting sqref="AQ11:AQ34">
    <cfRule type="cellIs" dxfId="270" priority="22" operator="greaterThan">
      <formula>1179</formula>
    </cfRule>
  </conditionalFormatting>
  <conditionalFormatting sqref="AQ11:AQ34">
    <cfRule type="cellIs" dxfId="269" priority="21" operator="greaterThan">
      <formula>99</formula>
    </cfRule>
  </conditionalFormatting>
  <conditionalFormatting sqref="AQ11:AQ34">
    <cfRule type="cellIs" dxfId="268" priority="20" operator="greaterThan">
      <formula>0.99</formula>
    </cfRule>
  </conditionalFormatting>
  <conditionalFormatting sqref="Z11:Z34">
    <cfRule type="containsText" dxfId="267" priority="16" operator="containsText" text="N/A">
      <formula>NOT(ISERROR(SEARCH("N/A",Z11)))</formula>
    </cfRule>
    <cfRule type="cellIs" dxfId="266" priority="19" operator="equal">
      <formula>0</formula>
    </cfRule>
  </conditionalFormatting>
  <conditionalFormatting sqref="Z11:Z34">
    <cfRule type="cellIs" dxfId="265" priority="18" operator="greaterThanOrEqual">
      <formula>1185</formula>
    </cfRule>
  </conditionalFormatting>
  <conditionalFormatting sqref="Z11:Z34">
    <cfRule type="cellIs" dxfId="264" priority="17" operator="between">
      <formula>0.1</formula>
      <formula>1184</formula>
    </cfRule>
  </conditionalFormatting>
  <conditionalFormatting sqref="AJ11:AN35">
    <cfRule type="cellIs" dxfId="263" priority="15" operator="equal">
      <formula>0</formula>
    </cfRule>
  </conditionalFormatting>
  <conditionalFormatting sqref="AJ11:AN35">
    <cfRule type="cellIs" dxfId="262" priority="14" operator="greaterThan">
      <formula>1179</formula>
    </cfRule>
  </conditionalFormatting>
  <conditionalFormatting sqref="AJ11:AN35">
    <cfRule type="cellIs" dxfId="261" priority="13" operator="greaterThan">
      <formula>99</formula>
    </cfRule>
  </conditionalFormatting>
  <conditionalFormatting sqref="AJ11:AN35">
    <cfRule type="cellIs" dxfId="260" priority="12" operator="greaterThan">
      <formula>0.99</formula>
    </cfRule>
  </conditionalFormatting>
  <conditionalFormatting sqref="AP11:AP34">
    <cfRule type="cellIs" dxfId="259" priority="11" operator="equal">
      <formula>0</formula>
    </cfRule>
  </conditionalFormatting>
  <conditionalFormatting sqref="AP11:AP34">
    <cfRule type="cellIs" dxfId="258" priority="10" operator="greaterThan">
      <formula>1179</formula>
    </cfRule>
  </conditionalFormatting>
  <conditionalFormatting sqref="AP11:AP34">
    <cfRule type="cellIs" dxfId="257" priority="9" operator="greaterThan">
      <formula>99</formula>
    </cfRule>
  </conditionalFormatting>
  <conditionalFormatting sqref="AP11:AP34">
    <cfRule type="cellIs" dxfId="256" priority="8" operator="greaterThan">
      <formula>0.99</formula>
    </cfRule>
  </conditionalFormatting>
  <conditionalFormatting sqref="AH32:AH34">
    <cfRule type="cellIs" dxfId="255" priority="6" operator="greaterThan">
      <formula>$AH$8</formula>
    </cfRule>
    <cfRule type="cellIs" dxfId="254" priority="7" operator="greaterThan">
      <formula>$AH$8</formula>
    </cfRule>
  </conditionalFormatting>
  <conditionalFormatting sqref="AI11:AI34">
    <cfRule type="cellIs" dxfId="253" priority="5" operator="greaterThan">
      <formula>$AI$8</formula>
    </cfRule>
  </conditionalFormatting>
  <conditionalFormatting sqref="AL11:AL34">
    <cfRule type="cellIs" dxfId="252" priority="4" operator="equal">
      <formula>0</formula>
    </cfRule>
  </conditionalFormatting>
  <conditionalFormatting sqref="AL11:AL34">
    <cfRule type="cellIs" dxfId="251" priority="3" operator="greaterThan">
      <formula>1179</formula>
    </cfRule>
  </conditionalFormatting>
  <conditionalFormatting sqref="AL11:AL34">
    <cfRule type="cellIs" dxfId="250" priority="2" operator="greaterThan">
      <formula>99</formula>
    </cfRule>
  </conditionalFormatting>
  <conditionalFormatting sqref="AL11:AL34">
    <cfRule type="cellIs" dxfId="24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O13" zoomScaleNormal="100" workbookViewId="0">
      <selection activeCell="R31" sqref="R31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6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42486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28216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2" t="s">
        <v>51</v>
      </c>
      <c r="V9" s="172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69" t="s">
        <v>55</v>
      </c>
      <c r="AG9" s="169" t="s">
        <v>56</v>
      </c>
      <c r="AH9" s="254" t="s">
        <v>57</v>
      </c>
      <c r="AI9" s="270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52" t="s">
        <v>66</v>
      </c>
      <c r="AR9" s="172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48"/>
      <c r="I10" s="172" t="s">
        <v>75</v>
      </c>
      <c r="J10" s="172" t="s">
        <v>75</v>
      </c>
      <c r="K10" s="172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25'!Q34</f>
        <v>79720026</v>
      </c>
      <c r="R10" s="263"/>
      <c r="S10" s="264"/>
      <c r="T10" s="265"/>
      <c r="U10" s="172" t="s">
        <v>75</v>
      </c>
      <c r="V10" s="172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25'!AG34</f>
        <v>45959360</v>
      </c>
      <c r="AH10" s="254"/>
      <c r="AI10" s="271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">
        <f>'APR 25'!AP34</f>
        <v>10714117</v>
      </c>
      <c r="AQ10" s="253"/>
      <c r="AR10" s="168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5</v>
      </c>
      <c r="E11" s="41">
        <f t="shared" ref="E11:E34" si="0">D11/1.42</f>
        <v>3.5211267605633805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99</v>
      </c>
      <c r="Q11" s="111">
        <v>79724324</v>
      </c>
      <c r="R11" s="46">
        <f>IF(ISBLANK(Q11),"-",Q11-Q10)</f>
        <v>4298</v>
      </c>
      <c r="S11" s="47">
        <f>R11*24/1000</f>
        <v>103.152</v>
      </c>
      <c r="T11" s="47">
        <f>R11/1000</f>
        <v>4.298</v>
      </c>
      <c r="U11" s="112">
        <v>5.2</v>
      </c>
      <c r="V11" s="112">
        <f t="shared" ref="V11:V34" si="1">U11</f>
        <v>5.2</v>
      </c>
      <c r="W11" s="113" t="s">
        <v>124</v>
      </c>
      <c r="X11" s="115">
        <v>0</v>
      </c>
      <c r="Y11" s="115">
        <v>0</v>
      </c>
      <c r="Z11" s="115">
        <v>1117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45960190</v>
      </c>
      <c r="AH11" s="49">
        <f>IF(ISBLANK(AG11),"-",AG11-AG10)</f>
        <v>830</v>
      </c>
      <c r="AI11" s="50">
        <f>AH11/T11</f>
        <v>193.11307584923219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0.96</v>
      </c>
      <c r="AP11" s="115">
        <v>10714857</v>
      </c>
      <c r="AQ11" s="115">
        <f t="shared" ref="AQ11:AQ34" si="2">AP11-AP10</f>
        <v>740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5</v>
      </c>
      <c r="E12" s="41">
        <f t="shared" si="0"/>
        <v>3.5211267605633805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135</v>
      </c>
      <c r="P12" s="111">
        <v>111</v>
      </c>
      <c r="Q12" s="111">
        <v>79728096</v>
      </c>
      <c r="R12" s="46">
        <f t="shared" ref="R12:R34" si="5">IF(ISBLANK(Q12),"-",Q12-Q11)</f>
        <v>3772</v>
      </c>
      <c r="S12" s="47">
        <f t="shared" ref="S12:S34" si="6">R12*24/1000</f>
        <v>90.528000000000006</v>
      </c>
      <c r="T12" s="47">
        <f t="shared" ref="T12:T34" si="7">R12/1000</f>
        <v>3.7719999999999998</v>
      </c>
      <c r="U12" s="112">
        <v>7.1</v>
      </c>
      <c r="V12" s="112">
        <f t="shared" si="1"/>
        <v>7.1</v>
      </c>
      <c r="W12" s="113" t="s">
        <v>124</v>
      </c>
      <c r="X12" s="115">
        <v>0</v>
      </c>
      <c r="Y12" s="115">
        <v>0</v>
      </c>
      <c r="Z12" s="115">
        <v>1117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45961025</v>
      </c>
      <c r="AH12" s="49">
        <f>IF(ISBLANK(AG12),"-",AG12-AG11)</f>
        <v>835</v>
      </c>
      <c r="AI12" s="50">
        <f t="shared" ref="AI12:AI34" si="8">AH12/T12</f>
        <v>221.36797454931073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0.96</v>
      </c>
      <c r="AP12" s="115">
        <v>10715600</v>
      </c>
      <c r="AQ12" s="115">
        <f t="shared" si="2"/>
        <v>743</v>
      </c>
      <c r="AR12" s="118">
        <v>1.1200000000000001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6</v>
      </c>
      <c r="E13" s="41">
        <f t="shared" si="0"/>
        <v>4.2253521126760569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108</v>
      </c>
      <c r="Q13" s="111">
        <v>79732104</v>
      </c>
      <c r="R13" s="46">
        <f t="shared" si="5"/>
        <v>4008</v>
      </c>
      <c r="S13" s="47">
        <f t="shared" si="6"/>
        <v>96.191999999999993</v>
      </c>
      <c r="T13" s="47">
        <f t="shared" si="7"/>
        <v>4.008</v>
      </c>
      <c r="U13" s="112">
        <v>8.9</v>
      </c>
      <c r="V13" s="112">
        <f t="shared" si="1"/>
        <v>8.9</v>
      </c>
      <c r="W13" s="113" t="s">
        <v>124</v>
      </c>
      <c r="X13" s="115">
        <v>0</v>
      </c>
      <c r="Y13" s="115">
        <v>0</v>
      </c>
      <c r="Z13" s="115">
        <v>1117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45961884</v>
      </c>
      <c r="AH13" s="49">
        <f>IF(ISBLANK(AG13),"-",AG13-AG12)</f>
        <v>859</v>
      </c>
      <c r="AI13" s="50">
        <f t="shared" si="8"/>
        <v>214.32135728542914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0.96</v>
      </c>
      <c r="AP13" s="115">
        <v>10716348</v>
      </c>
      <c r="AQ13" s="115">
        <f t="shared" si="2"/>
        <v>748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6</v>
      </c>
      <c r="E14" s="41">
        <f t="shared" si="0"/>
        <v>4.2253521126760569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113</v>
      </c>
      <c r="P14" s="111">
        <v>115</v>
      </c>
      <c r="Q14" s="111">
        <v>79736108</v>
      </c>
      <c r="R14" s="46">
        <f t="shared" si="5"/>
        <v>4004</v>
      </c>
      <c r="S14" s="47">
        <f t="shared" si="6"/>
        <v>96.096000000000004</v>
      </c>
      <c r="T14" s="47">
        <f t="shared" si="7"/>
        <v>4.0039999999999996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1148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45962761</v>
      </c>
      <c r="AH14" s="49">
        <f t="shared" ref="AH14:AH34" si="9">IF(ISBLANK(AG14),"-",AG14-AG13)</f>
        <v>877</v>
      </c>
      <c r="AI14" s="50">
        <f t="shared" si="8"/>
        <v>219.03096903096906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0.96</v>
      </c>
      <c r="AP14" s="115">
        <v>10716469</v>
      </c>
      <c r="AQ14" s="115">
        <f t="shared" si="2"/>
        <v>121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7</v>
      </c>
      <c r="E15" s="41">
        <f t="shared" si="0"/>
        <v>4.9295774647887329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110</v>
      </c>
      <c r="P15" s="111">
        <v>106</v>
      </c>
      <c r="Q15" s="111">
        <v>79739925</v>
      </c>
      <c r="R15" s="46">
        <f t="shared" si="5"/>
        <v>3817</v>
      </c>
      <c r="S15" s="47">
        <f t="shared" si="6"/>
        <v>91.608000000000004</v>
      </c>
      <c r="T15" s="47">
        <f t="shared" si="7"/>
        <v>3.8170000000000002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1017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45963652</v>
      </c>
      <c r="AH15" s="49">
        <f t="shared" si="9"/>
        <v>891</v>
      </c>
      <c r="AI15" s="50">
        <f t="shared" si="8"/>
        <v>233.4293948126801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10716469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8</v>
      </c>
      <c r="E16" s="41">
        <f t="shared" si="0"/>
        <v>5.6338028169014089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136</v>
      </c>
      <c r="Q16" s="111">
        <v>79745312</v>
      </c>
      <c r="R16" s="46">
        <f t="shared" si="5"/>
        <v>5387</v>
      </c>
      <c r="S16" s="47">
        <f t="shared" si="6"/>
        <v>129.28800000000001</v>
      </c>
      <c r="T16" s="47">
        <f t="shared" si="7"/>
        <v>5.3869999999999996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45964644</v>
      </c>
      <c r="AH16" s="49">
        <f t="shared" si="9"/>
        <v>992</v>
      </c>
      <c r="AI16" s="50">
        <f t="shared" si="8"/>
        <v>184.14702060516058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10716469</v>
      </c>
      <c r="AQ16" s="115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145</v>
      </c>
      <c r="Q17" s="111">
        <v>79751156</v>
      </c>
      <c r="R17" s="46">
        <f t="shared" si="5"/>
        <v>5844</v>
      </c>
      <c r="S17" s="47">
        <f t="shared" si="6"/>
        <v>140.256</v>
      </c>
      <c r="T17" s="47">
        <f t="shared" si="7"/>
        <v>5.8440000000000003</v>
      </c>
      <c r="U17" s="112">
        <v>9</v>
      </c>
      <c r="V17" s="112">
        <f t="shared" si="1"/>
        <v>9</v>
      </c>
      <c r="W17" s="113" t="s">
        <v>130</v>
      </c>
      <c r="X17" s="115">
        <v>0</v>
      </c>
      <c r="Y17" s="115">
        <v>1015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45965940</v>
      </c>
      <c r="AH17" s="49">
        <f t="shared" si="9"/>
        <v>1296</v>
      </c>
      <c r="AI17" s="50">
        <f t="shared" si="8"/>
        <v>221.76591375770019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10716469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146</v>
      </c>
      <c r="Q18" s="111">
        <v>79757212</v>
      </c>
      <c r="R18" s="46">
        <f t="shared" si="5"/>
        <v>6056</v>
      </c>
      <c r="S18" s="47">
        <f t="shared" si="6"/>
        <v>145.34399999999999</v>
      </c>
      <c r="T18" s="47">
        <f t="shared" si="7"/>
        <v>6.056</v>
      </c>
      <c r="U18" s="112">
        <v>8.4</v>
      </c>
      <c r="V18" s="112">
        <f t="shared" si="1"/>
        <v>8.4</v>
      </c>
      <c r="W18" s="113" t="s">
        <v>130</v>
      </c>
      <c r="X18" s="115">
        <v>0</v>
      </c>
      <c r="Y18" s="115">
        <v>1017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45967300</v>
      </c>
      <c r="AH18" s="49">
        <f t="shared" si="9"/>
        <v>1360</v>
      </c>
      <c r="AI18" s="50">
        <f t="shared" si="8"/>
        <v>224.57067371202115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10716469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4</v>
      </c>
      <c r="E19" s="41">
        <f t="shared" si="0"/>
        <v>2.8169014084507045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144</v>
      </c>
      <c r="Q19" s="111">
        <v>79763386</v>
      </c>
      <c r="R19" s="46">
        <f t="shared" si="5"/>
        <v>6174</v>
      </c>
      <c r="S19" s="47">
        <f t="shared" si="6"/>
        <v>148.17599999999999</v>
      </c>
      <c r="T19" s="47">
        <f t="shared" si="7"/>
        <v>6.1740000000000004</v>
      </c>
      <c r="U19" s="112">
        <v>7.9</v>
      </c>
      <c r="V19" s="112">
        <f t="shared" si="1"/>
        <v>7.9</v>
      </c>
      <c r="W19" s="113" t="s">
        <v>130</v>
      </c>
      <c r="X19" s="115">
        <v>0</v>
      </c>
      <c r="Y19" s="115">
        <v>1016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45968676</v>
      </c>
      <c r="AH19" s="49">
        <f t="shared" si="9"/>
        <v>1376</v>
      </c>
      <c r="AI19" s="50">
        <f t="shared" si="8"/>
        <v>222.87010042112081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10716469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149</v>
      </c>
      <c r="Q20" s="111">
        <v>79769666</v>
      </c>
      <c r="R20" s="46">
        <f t="shared" si="5"/>
        <v>6280</v>
      </c>
      <c r="S20" s="47">
        <f t="shared" si="6"/>
        <v>150.72</v>
      </c>
      <c r="T20" s="47">
        <f t="shared" si="7"/>
        <v>6.28</v>
      </c>
      <c r="U20" s="112">
        <v>7.4</v>
      </c>
      <c r="V20" s="112">
        <f t="shared" si="1"/>
        <v>7.4</v>
      </c>
      <c r="W20" s="113" t="s">
        <v>130</v>
      </c>
      <c r="X20" s="115">
        <v>0</v>
      </c>
      <c r="Y20" s="115">
        <v>1016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45970064</v>
      </c>
      <c r="AH20" s="49">
        <f t="shared" si="9"/>
        <v>1388</v>
      </c>
      <c r="AI20" s="50">
        <f t="shared" si="8"/>
        <v>221.01910828025476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10716469</v>
      </c>
      <c r="AQ20" s="115">
        <f t="shared" si="2"/>
        <v>0</v>
      </c>
      <c r="AR20" s="53">
        <v>1.37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134</v>
      </c>
      <c r="P21" s="111">
        <v>140</v>
      </c>
      <c r="Q21" s="111">
        <v>79775528</v>
      </c>
      <c r="R21" s="46">
        <f t="shared" si="5"/>
        <v>5862</v>
      </c>
      <c r="S21" s="47">
        <f t="shared" si="6"/>
        <v>140.68799999999999</v>
      </c>
      <c r="T21" s="47">
        <f t="shared" si="7"/>
        <v>5.8620000000000001</v>
      </c>
      <c r="U21" s="112">
        <v>7</v>
      </c>
      <c r="V21" s="112">
        <f t="shared" si="1"/>
        <v>7</v>
      </c>
      <c r="W21" s="113" t="s">
        <v>130</v>
      </c>
      <c r="X21" s="115">
        <v>0</v>
      </c>
      <c r="Y21" s="115">
        <v>1016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45971380</v>
      </c>
      <c r="AH21" s="49">
        <f t="shared" si="9"/>
        <v>1316</v>
      </c>
      <c r="AI21" s="50">
        <f t="shared" si="8"/>
        <v>224.49675878539747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10716469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135</v>
      </c>
      <c r="P22" s="111">
        <v>149</v>
      </c>
      <c r="Q22" s="111">
        <v>79781508</v>
      </c>
      <c r="R22" s="46">
        <f t="shared" si="5"/>
        <v>5980</v>
      </c>
      <c r="S22" s="47">
        <f t="shared" si="6"/>
        <v>143.52000000000001</v>
      </c>
      <c r="T22" s="47">
        <f t="shared" si="7"/>
        <v>5.98</v>
      </c>
      <c r="U22" s="112">
        <v>6.5</v>
      </c>
      <c r="V22" s="112">
        <f t="shared" si="1"/>
        <v>6.5</v>
      </c>
      <c r="W22" s="113" t="s">
        <v>130</v>
      </c>
      <c r="X22" s="115">
        <v>0</v>
      </c>
      <c r="Y22" s="115">
        <v>1016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45972724</v>
      </c>
      <c r="AH22" s="49">
        <f t="shared" si="9"/>
        <v>1344</v>
      </c>
      <c r="AI22" s="50">
        <f t="shared" si="8"/>
        <v>224.74916387959865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10716469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140</v>
      </c>
      <c r="Q23" s="111">
        <v>79787596</v>
      </c>
      <c r="R23" s="46">
        <f t="shared" si="5"/>
        <v>6088</v>
      </c>
      <c r="S23" s="47">
        <f t="shared" si="6"/>
        <v>146.11199999999999</v>
      </c>
      <c r="T23" s="47">
        <f t="shared" si="7"/>
        <v>6.0880000000000001</v>
      </c>
      <c r="U23" s="112">
        <v>6</v>
      </c>
      <c r="V23" s="112">
        <f t="shared" si="1"/>
        <v>6</v>
      </c>
      <c r="W23" s="113" t="s">
        <v>130</v>
      </c>
      <c r="X23" s="115">
        <v>0</v>
      </c>
      <c r="Y23" s="115">
        <v>1016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45974088</v>
      </c>
      <c r="AH23" s="49">
        <f t="shared" si="9"/>
        <v>1364</v>
      </c>
      <c r="AI23" s="50">
        <f t="shared" si="8"/>
        <v>224.04730617608411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10716469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141</v>
      </c>
      <c r="Q24" s="111">
        <v>79793778</v>
      </c>
      <c r="R24" s="46">
        <f t="shared" si="5"/>
        <v>6182</v>
      </c>
      <c r="S24" s="47">
        <f t="shared" si="6"/>
        <v>148.36799999999999</v>
      </c>
      <c r="T24" s="47">
        <f t="shared" si="7"/>
        <v>6.1820000000000004</v>
      </c>
      <c r="U24" s="112">
        <v>5.6</v>
      </c>
      <c r="V24" s="112">
        <f t="shared" si="1"/>
        <v>5.6</v>
      </c>
      <c r="W24" s="113" t="s">
        <v>130</v>
      </c>
      <c r="X24" s="115">
        <v>0</v>
      </c>
      <c r="Y24" s="115">
        <v>1047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45975484</v>
      </c>
      <c r="AH24" s="49">
        <f>IF(ISBLANK(AG24),"-",AG24-AG23)</f>
        <v>1396</v>
      </c>
      <c r="AI24" s="50">
        <f t="shared" si="8"/>
        <v>225.81688773859591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10716469</v>
      </c>
      <c r="AQ24" s="115">
        <f t="shared" si="2"/>
        <v>0</v>
      </c>
      <c r="AR24" s="53">
        <v>1.03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144</v>
      </c>
      <c r="Q25" s="111">
        <v>79799844</v>
      </c>
      <c r="R25" s="46">
        <f t="shared" si="5"/>
        <v>6066</v>
      </c>
      <c r="S25" s="47">
        <f t="shared" si="6"/>
        <v>145.584</v>
      </c>
      <c r="T25" s="47">
        <f t="shared" si="7"/>
        <v>6.0659999999999998</v>
      </c>
      <c r="U25" s="112">
        <v>5.2</v>
      </c>
      <c r="V25" s="112">
        <f t="shared" si="1"/>
        <v>5.2</v>
      </c>
      <c r="W25" s="113" t="s">
        <v>130</v>
      </c>
      <c r="X25" s="115">
        <v>0</v>
      </c>
      <c r="Y25" s="115">
        <v>1048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45976828</v>
      </c>
      <c r="AH25" s="49">
        <f t="shared" si="9"/>
        <v>1344</v>
      </c>
      <c r="AI25" s="50">
        <f t="shared" si="8"/>
        <v>221.5628090999011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10716469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146</v>
      </c>
      <c r="Q26" s="111">
        <v>79805904</v>
      </c>
      <c r="R26" s="46">
        <f t="shared" si="5"/>
        <v>6060</v>
      </c>
      <c r="S26" s="47">
        <f t="shared" si="6"/>
        <v>145.44</v>
      </c>
      <c r="T26" s="47">
        <f t="shared" si="7"/>
        <v>6.06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0</v>
      </c>
      <c r="Y26" s="115">
        <v>1048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45978172</v>
      </c>
      <c r="AH26" s="49">
        <f t="shared" si="9"/>
        <v>1344</v>
      </c>
      <c r="AI26" s="50">
        <f t="shared" si="8"/>
        <v>221.78217821782181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10716469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3</v>
      </c>
      <c r="E27" s="41">
        <f t="shared" si="0"/>
        <v>2.1126760563380285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145</v>
      </c>
      <c r="Q27" s="111">
        <v>79811970</v>
      </c>
      <c r="R27" s="46">
        <f t="shared" si="5"/>
        <v>6066</v>
      </c>
      <c r="S27" s="47">
        <f t="shared" si="6"/>
        <v>145.584</v>
      </c>
      <c r="T27" s="47">
        <f t="shared" si="7"/>
        <v>6.0659999999999998</v>
      </c>
      <c r="U27" s="112">
        <v>4.5</v>
      </c>
      <c r="V27" s="112">
        <f t="shared" si="1"/>
        <v>4.5</v>
      </c>
      <c r="W27" s="113" t="s">
        <v>130</v>
      </c>
      <c r="X27" s="115">
        <v>0</v>
      </c>
      <c r="Y27" s="115">
        <v>1047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45979508</v>
      </c>
      <c r="AH27" s="49">
        <f t="shared" si="9"/>
        <v>1336</v>
      </c>
      <c r="AI27" s="50">
        <f t="shared" si="8"/>
        <v>220.24398285525882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10716469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143</v>
      </c>
      <c r="Q28" s="111">
        <v>79818102</v>
      </c>
      <c r="R28" s="46">
        <f t="shared" si="5"/>
        <v>6132</v>
      </c>
      <c r="S28" s="47">
        <f t="shared" si="6"/>
        <v>147.16800000000001</v>
      </c>
      <c r="T28" s="47">
        <f t="shared" si="7"/>
        <v>6.1319999999999997</v>
      </c>
      <c r="U28" s="112">
        <v>3.8</v>
      </c>
      <c r="V28" s="112">
        <f t="shared" si="1"/>
        <v>3.8</v>
      </c>
      <c r="W28" s="113" t="s">
        <v>130</v>
      </c>
      <c r="X28" s="115">
        <v>0</v>
      </c>
      <c r="Y28" s="115">
        <v>1047</v>
      </c>
      <c r="Z28" s="115">
        <v>1188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45980888</v>
      </c>
      <c r="AH28" s="49">
        <f t="shared" si="9"/>
        <v>1380</v>
      </c>
      <c r="AI28" s="50">
        <f t="shared" si="8"/>
        <v>225.04892367906066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10716469</v>
      </c>
      <c r="AQ28" s="115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138</v>
      </c>
      <c r="P29" s="111">
        <v>140</v>
      </c>
      <c r="Q29" s="111">
        <v>79824051</v>
      </c>
      <c r="R29" s="46">
        <f t="shared" si="5"/>
        <v>5949</v>
      </c>
      <c r="S29" s="47">
        <f t="shared" si="6"/>
        <v>142.77600000000001</v>
      </c>
      <c r="T29" s="47">
        <f t="shared" si="7"/>
        <v>5.9489999999999998</v>
      </c>
      <c r="U29" s="112">
        <v>3.5</v>
      </c>
      <c r="V29" s="112">
        <f t="shared" si="1"/>
        <v>3.5</v>
      </c>
      <c r="W29" s="113" t="s">
        <v>130</v>
      </c>
      <c r="X29" s="115">
        <v>0</v>
      </c>
      <c r="Y29" s="115">
        <v>1005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45982220</v>
      </c>
      <c r="AH29" s="49">
        <f t="shared" si="9"/>
        <v>1332</v>
      </c>
      <c r="AI29" s="50">
        <f t="shared" si="8"/>
        <v>223.90317700453858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10716469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141</v>
      </c>
      <c r="Q30" s="111">
        <v>79830076</v>
      </c>
      <c r="R30" s="46">
        <f t="shared" si="5"/>
        <v>6025</v>
      </c>
      <c r="S30" s="47">
        <f t="shared" si="6"/>
        <v>144.6</v>
      </c>
      <c r="T30" s="47">
        <f t="shared" si="7"/>
        <v>6.0250000000000004</v>
      </c>
      <c r="U30" s="112">
        <v>3.2</v>
      </c>
      <c r="V30" s="112">
        <f t="shared" si="1"/>
        <v>3.2</v>
      </c>
      <c r="W30" s="113" t="s">
        <v>130</v>
      </c>
      <c r="X30" s="115">
        <v>0</v>
      </c>
      <c r="Y30" s="115">
        <v>1005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45983556</v>
      </c>
      <c r="AH30" s="49">
        <f t="shared" si="9"/>
        <v>1336</v>
      </c>
      <c r="AI30" s="50">
        <f t="shared" si="8"/>
        <v>221.7427385892116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10716469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140</v>
      </c>
      <c r="Q31" s="111">
        <v>79835608</v>
      </c>
      <c r="R31" s="46">
        <f t="shared" si="5"/>
        <v>5532</v>
      </c>
      <c r="S31" s="47">
        <f t="shared" si="6"/>
        <v>132.768</v>
      </c>
      <c r="T31" s="47">
        <f t="shared" si="7"/>
        <v>5.532</v>
      </c>
      <c r="U31" s="112">
        <v>2.5</v>
      </c>
      <c r="V31" s="112">
        <f t="shared" si="1"/>
        <v>2.5</v>
      </c>
      <c r="W31" s="113" t="s">
        <v>134</v>
      </c>
      <c r="X31" s="115">
        <v>0</v>
      </c>
      <c r="Y31" s="115">
        <v>1147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45984652</v>
      </c>
      <c r="AH31" s="49">
        <f t="shared" si="9"/>
        <v>1096</v>
      </c>
      <c r="AI31" s="50">
        <f t="shared" si="8"/>
        <v>198.12002892263195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10716469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131</v>
      </c>
      <c r="Q32" s="111">
        <v>79841062</v>
      </c>
      <c r="R32" s="46">
        <f t="shared" si="5"/>
        <v>5454</v>
      </c>
      <c r="S32" s="47">
        <f t="shared" si="6"/>
        <v>130.89599999999999</v>
      </c>
      <c r="T32" s="47">
        <f t="shared" si="7"/>
        <v>5.4539999999999997</v>
      </c>
      <c r="U32" s="112">
        <v>1.9</v>
      </c>
      <c r="V32" s="112">
        <f t="shared" si="1"/>
        <v>1.9</v>
      </c>
      <c r="W32" s="113" t="s">
        <v>134</v>
      </c>
      <c r="X32" s="115">
        <v>0</v>
      </c>
      <c r="Y32" s="115">
        <v>1047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45985708</v>
      </c>
      <c r="AH32" s="49">
        <f t="shared" si="9"/>
        <v>1056</v>
      </c>
      <c r="AI32" s="50">
        <f t="shared" si="8"/>
        <v>193.61936193619363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10716469</v>
      </c>
      <c r="AQ32" s="115">
        <f t="shared" si="2"/>
        <v>0</v>
      </c>
      <c r="AR32" s="53">
        <v>0.93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111</v>
      </c>
      <c r="Q33" s="111">
        <v>79845942</v>
      </c>
      <c r="R33" s="46">
        <f t="shared" si="5"/>
        <v>4880</v>
      </c>
      <c r="S33" s="47">
        <f t="shared" si="6"/>
        <v>117.12</v>
      </c>
      <c r="T33" s="47">
        <f t="shared" si="7"/>
        <v>4.88</v>
      </c>
      <c r="U33" s="112">
        <v>2.2999999999999998</v>
      </c>
      <c r="V33" s="112">
        <f t="shared" si="1"/>
        <v>2.2999999999999998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1188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45986652</v>
      </c>
      <c r="AH33" s="49">
        <f t="shared" si="9"/>
        <v>944</v>
      </c>
      <c r="AI33" s="50">
        <f t="shared" si="8"/>
        <v>193.44262295081967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0.8</v>
      </c>
      <c r="AP33" s="115">
        <v>10716844</v>
      </c>
      <c r="AQ33" s="115">
        <f t="shared" si="2"/>
        <v>375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139</v>
      </c>
      <c r="P34" s="111">
        <v>141</v>
      </c>
      <c r="Q34" s="111">
        <v>79850747</v>
      </c>
      <c r="R34" s="46">
        <f t="shared" si="5"/>
        <v>4805</v>
      </c>
      <c r="S34" s="47">
        <f t="shared" si="6"/>
        <v>115.32</v>
      </c>
      <c r="T34" s="47">
        <f t="shared" si="7"/>
        <v>4.8049999999999997</v>
      </c>
      <c r="U34" s="112">
        <v>3.3</v>
      </c>
      <c r="V34" s="112">
        <f t="shared" si="1"/>
        <v>3.3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1158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45987576</v>
      </c>
      <c r="AH34" s="49">
        <f t="shared" si="9"/>
        <v>924</v>
      </c>
      <c r="AI34" s="50">
        <f t="shared" si="8"/>
        <v>192.2996878251821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0.8</v>
      </c>
      <c r="AP34" s="115">
        <v>10717858</v>
      </c>
      <c r="AQ34" s="115">
        <f t="shared" si="2"/>
        <v>1014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130721</v>
      </c>
      <c r="S35" s="65">
        <f>AVERAGE(S11:S34)</f>
        <v>130.72099999999998</v>
      </c>
      <c r="T35" s="65">
        <f>SUM(T11:T34)</f>
        <v>130.721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28216</v>
      </c>
      <c r="AH35" s="67">
        <f>SUM(AH11:AH34)</f>
        <v>28216</v>
      </c>
      <c r="AI35" s="68">
        <f>$AH$35/$T35</f>
        <v>215.84902196280629</v>
      </c>
      <c r="AJ35" s="98"/>
      <c r="AK35" s="98"/>
      <c r="AL35" s="98"/>
      <c r="AM35" s="98"/>
      <c r="AN35" s="98"/>
      <c r="AO35" s="69"/>
      <c r="AP35" s="70">
        <f>AP34-AP10</f>
        <v>3741</v>
      </c>
      <c r="AQ35" s="71">
        <f>SUM(AQ11:AQ34)</f>
        <v>3741</v>
      </c>
      <c r="AR35" s="72">
        <f>AVERAGE(AR11:AR34)</f>
        <v>1.1100000000000001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234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235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236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5" t="s">
        <v>237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5" t="s">
        <v>142</v>
      </c>
      <c r="C52" s="171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229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1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2" name="Range2_12_5_1_1_1_1_1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3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48" priority="40" operator="containsText" text="N/A">
      <formula>NOT(ISERROR(SEARCH("N/A",X11)))</formula>
    </cfRule>
    <cfRule type="cellIs" dxfId="247" priority="53" operator="equal">
      <formula>0</formula>
    </cfRule>
  </conditionalFormatting>
  <conditionalFormatting sqref="AC11:AE34 X11:Y34 AA11:AA34">
    <cfRule type="cellIs" dxfId="246" priority="52" operator="greaterThanOrEqual">
      <formula>1185</formula>
    </cfRule>
  </conditionalFormatting>
  <conditionalFormatting sqref="AC11:AE34 X11:Y34 AA11:AA34">
    <cfRule type="cellIs" dxfId="245" priority="51" operator="between">
      <formula>0.1</formula>
      <formula>1184</formula>
    </cfRule>
  </conditionalFormatting>
  <conditionalFormatting sqref="X8">
    <cfRule type="cellIs" dxfId="244" priority="50" operator="equal">
      <formula>0</formula>
    </cfRule>
  </conditionalFormatting>
  <conditionalFormatting sqref="X8">
    <cfRule type="cellIs" dxfId="243" priority="49" operator="greaterThan">
      <formula>1179</formula>
    </cfRule>
  </conditionalFormatting>
  <conditionalFormatting sqref="X8">
    <cfRule type="cellIs" dxfId="242" priority="48" operator="greaterThan">
      <formula>99</formula>
    </cfRule>
  </conditionalFormatting>
  <conditionalFormatting sqref="X8">
    <cfRule type="cellIs" dxfId="241" priority="47" operator="greaterThan">
      <formula>0.99</formula>
    </cfRule>
  </conditionalFormatting>
  <conditionalFormatting sqref="AB8">
    <cfRule type="cellIs" dxfId="240" priority="46" operator="equal">
      <formula>0</formula>
    </cfRule>
  </conditionalFormatting>
  <conditionalFormatting sqref="AB8">
    <cfRule type="cellIs" dxfId="239" priority="45" operator="greaterThan">
      <formula>1179</formula>
    </cfRule>
  </conditionalFormatting>
  <conditionalFormatting sqref="AB8">
    <cfRule type="cellIs" dxfId="238" priority="44" operator="greaterThan">
      <formula>99</formula>
    </cfRule>
  </conditionalFormatting>
  <conditionalFormatting sqref="AB8">
    <cfRule type="cellIs" dxfId="237" priority="43" operator="greaterThan">
      <formula>0.99</formula>
    </cfRule>
  </conditionalFormatting>
  <conditionalFormatting sqref="AH11:AH31">
    <cfRule type="cellIs" dxfId="236" priority="41" operator="greaterThan">
      <formula>$AH$8</formula>
    </cfRule>
    <cfRule type="cellIs" dxfId="235" priority="42" operator="greaterThan">
      <formula>$AH$8</formula>
    </cfRule>
  </conditionalFormatting>
  <conditionalFormatting sqref="AB11:AB34">
    <cfRule type="containsText" dxfId="234" priority="36" operator="containsText" text="N/A">
      <formula>NOT(ISERROR(SEARCH("N/A",AB11)))</formula>
    </cfRule>
    <cfRule type="cellIs" dxfId="233" priority="39" operator="equal">
      <formula>0</formula>
    </cfRule>
  </conditionalFormatting>
  <conditionalFormatting sqref="AB11:AB34">
    <cfRule type="cellIs" dxfId="232" priority="38" operator="greaterThanOrEqual">
      <formula>1185</formula>
    </cfRule>
  </conditionalFormatting>
  <conditionalFormatting sqref="AB11:AB34">
    <cfRule type="cellIs" dxfId="231" priority="37" operator="between">
      <formula>0.1</formula>
      <formula>1184</formula>
    </cfRule>
  </conditionalFormatting>
  <conditionalFormatting sqref="AN11:AN35 AO11:AO34">
    <cfRule type="cellIs" dxfId="230" priority="35" operator="equal">
      <formula>0</formula>
    </cfRule>
  </conditionalFormatting>
  <conditionalFormatting sqref="AN11:AN35 AO11:AO34">
    <cfRule type="cellIs" dxfId="229" priority="34" operator="greaterThan">
      <formula>1179</formula>
    </cfRule>
  </conditionalFormatting>
  <conditionalFormatting sqref="AN11:AN35 AO11:AO34">
    <cfRule type="cellIs" dxfId="228" priority="33" operator="greaterThan">
      <formula>99</formula>
    </cfRule>
  </conditionalFormatting>
  <conditionalFormatting sqref="AN11:AN35 AO11:AO34">
    <cfRule type="cellIs" dxfId="227" priority="32" operator="greaterThan">
      <formula>0.99</formula>
    </cfRule>
  </conditionalFormatting>
  <conditionalFormatting sqref="AQ11:AQ34">
    <cfRule type="cellIs" dxfId="226" priority="31" operator="equal">
      <formula>0</formula>
    </cfRule>
  </conditionalFormatting>
  <conditionalFormatting sqref="AQ11:AQ34">
    <cfRule type="cellIs" dxfId="225" priority="30" operator="greaterThan">
      <formula>1179</formula>
    </cfRule>
  </conditionalFormatting>
  <conditionalFormatting sqref="AQ11:AQ34">
    <cfRule type="cellIs" dxfId="224" priority="29" operator="greaterThan">
      <formula>99</formula>
    </cfRule>
  </conditionalFormatting>
  <conditionalFormatting sqref="AQ11:AQ34">
    <cfRule type="cellIs" dxfId="223" priority="28" operator="greaterThan">
      <formula>0.99</formula>
    </cfRule>
  </conditionalFormatting>
  <conditionalFormatting sqref="Z11:Z15">
    <cfRule type="containsText" dxfId="222" priority="24" operator="containsText" text="N/A">
      <formula>NOT(ISERROR(SEARCH("N/A",Z11)))</formula>
    </cfRule>
    <cfRule type="cellIs" dxfId="221" priority="27" operator="equal">
      <formula>0</formula>
    </cfRule>
  </conditionalFormatting>
  <conditionalFormatting sqref="Z11:Z15">
    <cfRule type="cellIs" dxfId="220" priority="26" operator="greaterThanOrEqual">
      <formula>1185</formula>
    </cfRule>
  </conditionalFormatting>
  <conditionalFormatting sqref="Z11:Z15">
    <cfRule type="cellIs" dxfId="219" priority="25" operator="between">
      <formula>0.1</formula>
      <formula>1184</formula>
    </cfRule>
  </conditionalFormatting>
  <conditionalFormatting sqref="AJ11:AN35">
    <cfRule type="cellIs" dxfId="218" priority="23" operator="equal">
      <formula>0</formula>
    </cfRule>
  </conditionalFormatting>
  <conditionalFormatting sqref="AJ11:AN35">
    <cfRule type="cellIs" dxfId="217" priority="22" operator="greaterThan">
      <formula>1179</formula>
    </cfRule>
  </conditionalFormatting>
  <conditionalFormatting sqref="AJ11:AN35">
    <cfRule type="cellIs" dxfId="216" priority="21" operator="greaterThan">
      <formula>99</formula>
    </cfRule>
  </conditionalFormatting>
  <conditionalFormatting sqref="AJ11:AN35">
    <cfRule type="cellIs" dxfId="215" priority="20" operator="greaterThan">
      <formula>0.99</formula>
    </cfRule>
  </conditionalFormatting>
  <conditionalFormatting sqref="AP11:AP34">
    <cfRule type="cellIs" dxfId="214" priority="19" operator="equal">
      <formula>0</formula>
    </cfRule>
  </conditionalFormatting>
  <conditionalFormatting sqref="AP11:AP34">
    <cfRule type="cellIs" dxfId="213" priority="18" operator="greaterThan">
      <formula>1179</formula>
    </cfRule>
  </conditionalFormatting>
  <conditionalFormatting sqref="AP11:AP34">
    <cfRule type="cellIs" dxfId="212" priority="17" operator="greaterThan">
      <formula>99</formula>
    </cfRule>
  </conditionalFormatting>
  <conditionalFormatting sqref="AP11:AP34">
    <cfRule type="cellIs" dxfId="211" priority="16" operator="greaterThan">
      <formula>0.99</formula>
    </cfRule>
  </conditionalFormatting>
  <conditionalFormatting sqref="AH32:AH34">
    <cfRule type="cellIs" dxfId="210" priority="14" operator="greaterThan">
      <formula>$AH$8</formula>
    </cfRule>
    <cfRule type="cellIs" dxfId="209" priority="15" operator="greaterThan">
      <formula>$AH$8</formula>
    </cfRule>
  </conditionalFormatting>
  <conditionalFormatting sqref="AI11:AI34">
    <cfRule type="cellIs" dxfId="208" priority="13" operator="greaterThan">
      <formula>$AI$8</formula>
    </cfRule>
  </conditionalFormatting>
  <conditionalFormatting sqref="AL11:AL34">
    <cfRule type="cellIs" dxfId="207" priority="12" operator="equal">
      <formula>0</formula>
    </cfRule>
  </conditionalFormatting>
  <conditionalFormatting sqref="AL11:AL34">
    <cfRule type="cellIs" dxfId="206" priority="11" operator="greaterThan">
      <formula>1179</formula>
    </cfRule>
  </conditionalFormatting>
  <conditionalFormatting sqref="AL11:AL34">
    <cfRule type="cellIs" dxfId="205" priority="10" operator="greaterThan">
      <formula>99</formula>
    </cfRule>
  </conditionalFormatting>
  <conditionalFormatting sqref="AL11:AL34">
    <cfRule type="cellIs" dxfId="204" priority="9" operator="greaterThan">
      <formula>0.99</formula>
    </cfRule>
  </conditionalFormatting>
  <conditionalFormatting sqref="Z16:Z34">
    <cfRule type="containsText" dxfId="203" priority="5" operator="containsText" text="N/A">
      <formula>NOT(ISERROR(SEARCH("N/A",Z16)))</formula>
    </cfRule>
    <cfRule type="cellIs" dxfId="202" priority="8" operator="equal">
      <formula>0</formula>
    </cfRule>
  </conditionalFormatting>
  <conditionalFormatting sqref="Z16:Z34">
    <cfRule type="cellIs" dxfId="201" priority="7" operator="greaterThanOrEqual">
      <formula>1185</formula>
    </cfRule>
  </conditionalFormatting>
  <conditionalFormatting sqref="Z16:Z34">
    <cfRule type="cellIs" dxfId="200" priority="6" operator="between">
      <formula>0.1</formula>
      <formula>1184</formula>
    </cfRule>
  </conditionalFormatting>
  <conditionalFormatting sqref="AM16:AM34">
    <cfRule type="cellIs" dxfId="199" priority="4" operator="equal">
      <formula>0</formula>
    </cfRule>
  </conditionalFormatting>
  <conditionalFormatting sqref="AM16:AM34">
    <cfRule type="cellIs" dxfId="198" priority="3" operator="greaterThan">
      <formula>1179</formula>
    </cfRule>
  </conditionalFormatting>
  <conditionalFormatting sqref="AM16:AM34">
    <cfRule type="cellIs" dxfId="197" priority="2" operator="greaterThan">
      <formula>99</formula>
    </cfRule>
  </conditionalFormatting>
  <conditionalFormatting sqref="AM16:AM34">
    <cfRule type="cellIs" dxfId="19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1"/>
  <sheetViews>
    <sheetView topLeftCell="P16" zoomScaleNormal="100" workbookViewId="0">
      <selection activeCell="P30" sqref="P3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4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78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8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42487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27928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6" t="s">
        <v>51</v>
      </c>
      <c r="V9" s="176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73" t="s">
        <v>55</v>
      </c>
      <c r="AG9" s="173" t="s">
        <v>56</v>
      </c>
      <c r="AH9" s="254" t="s">
        <v>57</v>
      </c>
      <c r="AI9" s="270" t="s">
        <v>58</v>
      </c>
      <c r="AJ9" s="176" t="s">
        <v>59</v>
      </c>
      <c r="AK9" s="176" t="s">
        <v>60</v>
      </c>
      <c r="AL9" s="176" t="s">
        <v>61</v>
      </c>
      <c r="AM9" s="176" t="s">
        <v>62</v>
      </c>
      <c r="AN9" s="176" t="s">
        <v>63</v>
      </c>
      <c r="AO9" s="176" t="s">
        <v>64</v>
      </c>
      <c r="AP9" s="176" t="s">
        <v>65</v>
      </c>
      <c r="AQ9" s="252" t="s">
        <v>66</v>
      </c>
      <c r="AR9" s="176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6" t="s">
        <v>72</v>
      </c>
      <c r="C10" s="176" t="s">
        <v>73</v>
      </c>
      <c r="D10" s="176" t="s">
        <v>74</v>
      </c>
      <c r="E10" s="176" t="s">
        <v>75</v>
      </c>
      <c r="F10" s="176" t="s">
        <v>74</v>
      </c>
      <c r="G10" s="176" t="s">
        <v>75</v>
      </c>
      <c r="H10" s="248"/>
      <c r="I10" s="176" t="s">
        <v>75</v>
      </c>
      <c r="J10" s="176" t="s">
        <v>75</v>
      </c>
      <c r="K10" s="176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26'!Q34</f>
        <v>79850747</v>
      </c>
      <c r="R10" s="263"/>
      <c r="S10" s="264"/>
      <c r="T10" s="265"/>
      <c r="U10" s="176" t="s">
        <v>75</v>
      </c>
      <c r="V10" s="176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26'!AG34</f>
        <v>45987576</v>
      </c>
      <c r="AH10" s="254"/>
      <c r="AI10" s="271"/>
      <c r="AJ10" s="176" t="s">
        <v>84</v>
      </c>
      <c r="AK10" s="176" t="s">
        <v>84</v>
      </c>
      <c r="AL10" s="176" t="s">
        <v>84</v>
      </c>
      <c r="AM10" s="176" t="s">
        <v>84</v>
      </c>
      <c r="AN10" s="176" t="s">
        <v>84</v>
      </c>
      <c r="AO10" s="176" t="s">
        <v>84</v>
      </c>
      <c r="AP10" s="1">
        <f>'APR 26'!AP34</f>
        <v>10717858</v>
      </c>
      <c r="AQ10" s="253"/>
      <c r="AR10" s="177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4</v>
      </c>
      <c r="E11" s="41">
        <f t="shared" ref="E11:E34" si="0">D11/1.42</f>
        <v>2.8169014084507045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112</v>
      </c>
      <c r="Q11" s="111">
        <v>79855420</v>
      </c>
      <c r="R11" s="46">
        <f>IF(ISBLANK(Q11),"-",Q11-Q10)</f>
        <v>4673</v>
      </c>
      <c r="S11" s="47">
        <f>R11*24/1000</f>
        <v>112.152</v>
      </c>
      <c r="T11" s="47">
        <f>R11/1000</f>
        <v>4.673</v>
      </c>
      <c r="U11" s="112">
        <v>4.4000000000000004</v>
      </c>
      <c r="V11" s="112">
        <f t="shared" ref="V11:V34" si="1">U11</f>
        <v>4.4000000000000004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1137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45988464</v>
      </c>
      <c r="AH11" s="49">
        <f>IF(ISBLANK(AG11),"-",AG11-AG10)</f>
        <v>888</v>
      </c>
      <c r="AI11" s="50">
        <f>AH11/T11</f>
        <v>190.02781938797347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0.95</v>
      </c>
      <c r="AP11" s="115">
        <v>10718781</v>
      </c>
      <c r="AQ11" s="115">
        <f t="shared" ref="AQ11:AQ34" si="2">AP11-AP10</f>
        <v>923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5</v>
      </c>
      <c r="E12" s="41">
        <f t="shared" si="0"/>
        <v>3.5211267605633805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138</v>
      </c>
      <c r="P12" s="111">
        <v>110</v>
      </c>
      <c r="Q12" s="111">
        <v>79860001</v>
      </c>
      <c r="R12" s="46">
        <f t="shared" ref="R12:R34" si="5">IF(ISBLANK(Q12),"-",Q12-Q11)</f>
        <v>4581</v>
      </c>
      <c r="S12" s="47">
        <f t="shared" ref="S12:S34" si="6">R12*24/1000</f>
        <v>109.944</v>
      </c>
      <c r="T12" s="47">
        <f t="shared" ref="T12:T34" si="7">R12/1000</f>
        <v>4.5810000000000004</v>
      </c>
      <c r="U12" s="112">
        <v>5.5</v>
      </c>
      <c r="V12" s="112">
        <f t="shared" si="1"/>
        <v>5.5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1107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45989324</v>
      </c>
      <c r="AH12" s="49">
        <f>IF(ISBLANK(AG12),"-",AG12-AG11)</f>
        <v>860</v>
      </c>
      <c r="AI12" s="50">
        <f t="shared" ref="AI12:AI34" si="8">AH12/T12</f>
        <v>187.73193625845883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0.95</v>
      </c>
      <c r="AP12" s="115">
        <v>10719882</v>
      </c>
      <c r="AQ12" s="115">
        <f t="shared" si="2"/>
        <v>1101</v>
      </c>
      <c r="AR12" s="118">
        <v>1.05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126</v>
      </c>
      <c r="P13" s="111">
        <v>106</v>
      </c>
      <c r="Q13" s="111">
        <v>79864484</v>
      </c>
      <c r="R13" s="46">
        <f t="shared" si="5"/>
        <v>4483</v>
      </c>
      <c r="S13" s="47">
        <f t="shared" si="6"/>
        <v>107.592</v>
      </c>
      <c r="T13" s="47">
        <f t="shared" si="7"/>
        <v>4.4829999999999997</v>
      </c>
      <c r="U13" s="112">
        <v>6.9</v>
      </c>
      <c r="V13" s="112">
        <f t="shared" si="1"/>
        <v>6.9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1068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45990144</v>
      </c>
      <c r="AH13" s="49">
        <f>IF(ISBLANK(AG13),"-",AG13-AG12)</f>
        <v>820</v>
      </c>
      <c r="AI13" s="50">
        <f t="shared" si="8"/>
        <v>182.91322774927505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0.95</v>
      </c>
      <c r="AP13" s="115">
        <v>10720892</v>
      </c>
      <c r="AQ13" s="115">
        <f t="shared" si="2"/>
        <v>1010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7</v>
      </c>
      <c r="E14" s="41">
        <f t="shared" si="0"/>
        <v>4.9295774647887329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110</v>
      </c>
      <c r="Q14" s="111">
        <v>79868891</v>
      </c>
      <c r="R14" s="46">
        <f t="shared" si="5"/>
        <v>4407</v>
      </c>
      <c r="S14" s="47">
        <f t="shared" si="6"/>
        <v>105.768</v>
      </c>
      <c r="T14" s="47">
        <f t="shared" si="7"/>
        <v>4.407</v>
      </c>
      <c r="U14" s="112">
        <v>7.8</v>
      </c>
      <c r="V14" s="112">
        <f t="shared" si="1"/>
        <v>7.8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1067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45990940</v>
      </c>
      <c r="AH14" s="49">
        <f t="shared" ref="AH14:AH34" si="9">IF(ISBLANK(AG14),"-",AG14-AG13)</f>
        <v>796</v>
      </c>
      <c r="AI14" s="50">
        <f t="shared" si="8"/>
        <v>180.62173814386205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0.95</v>
      </c>
      <c r="AP14" s="115">
        <v>10721653</v>
      </c>
      <c r="AQ14" s="115">
        <f t="shared" si="2"/>
        <v>761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8</v>
      </c>
      <c r="E15" s="41">
        <f t="shared" si="0"/>
        <v>5.6338028169014089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138</v>
      </c>
      <c r="P15" s="111">
        <v>111</v>
      </c>
      <c r="Q15" s="111">
        <v>79873126</v>
      </c>
      <c r="R15" s="46">
        <f t="shared" si="5"/>
        <v>4235</v>
      </c>
      <c r="S15" s="47">
        <f t="shared" si="6"/>
        <v>101.64</v>
      </c>
      <c r="T15" s="47">
        <f t="shared" si="7"/>
        <v>4.2350000000000003</v>
      </c>
      <c r="U15" s="112">
        <v>9</v>
      </c>
      <c r="V15" s="112">
        <f t="shared" si="1"/>
        <v>9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1067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45991763</v>
      </c>
      <c r="AH15" s="49">
        <f t="shared" si="9"/>
        <v>823</v>
      </c>
      <c r="AI15" s="50">
        <f t="shared" si="8"/>
        <v>194.33293978748523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0.95</v>
      </c>
      <c r="AP15" s="115">
        <v>10722332</v>
      </c>
      <c r="AQ15" s="115">
        <f t="shared" si="2"/>
        <v>679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8</v>
      </c>
      <c r="E16" s="41">
        <f t="shared" si="0"/>
        <v>5.6338028169014089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119</v>
      </c>
      <c r="Q16" s="111">
        <v>79877824</v>
      </c>
      <c r="R16" s="46">
        <f t="shared" si="5"/>
        <v>4698</v>
      </c>
      <c r="S16" s="47">
        <f t="shared" si="6"/>
        <v>112.752</v>
      </c>
      <c r="T16" s="47">
        <f t="shared" si="7"/>
        <v>4.6980000000000004</v>
      </c>
      <c r="U16" s="112">
        <v>9</v>
      </c>
      <c r="V16" s="112">
        <f t="shared" si="1"/>
        <v>9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45992756</v>
      </c>
      <c r="AH16" s="49">
        <f t="shared" si="9"/>
        <v>993</v>
      </c>
      <c r="AI16" s="50">
        <f t="shared" si="8"/>
        <v>211.36653895274583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10722332</v>
      </c>
      <c r="AQ16" s="115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140</v>
      </c>
      <c r="P17" s="111">
        <v>149</v>
      </c>
      <c r="Q17" s="111">
        <v>79883356</v>
      </c>
      <c r="R17" s="46">
        <f t="shared" si="5"/>
        <v>5532</v>
      </c>
      <c r="S17" s="47">
        <f t="shared" si="6"/>
        <v>132.768</v>
      </c>
      <c r="T17" s="47">
        <f t="shared" si="7"/>
        <v>5.532</v>
      </c>
      <c r="U17" s="112">
        <v>8.8000000000000007</v>
      </c>
      <c r="V17" s="112">
        <f t="shared" si="1"/>
        <v>8.8000000000000007</v>
      </c>
      <c r="W17" s="113" t="s">
        <v>130</v>
      </c>
      <c r="X17" s="115">
        <v>1016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45993864</v>
      </c>
      <c r="AH17" s="49">
        <f t="shared" si="9"/>
        <v>1108</v>
      </c>
      <c r="AI17" s="50">
        <f t="shared" si="8"/>
        <v>200.28922631959509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10722332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150</v>
      </c>
      <c r="Q18" s="111">
        <v>79889413</v>
      </c>
      <c r="R18" s="46">
        <f t="shared" si="5"/>
        <v>6057</v>
      </c>
      <c r="S18" s="47">
        <f t="shared" si="6"/>
        <v>145.36799999999999</v>
      </c>
      <c r="T18" s="47">
        <f t="shared" si="7"/>
        <v>6.0570000000000004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1018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45995208</v>
      </c>
      <c r="AH18" s="49">
        <f t="shared" si="9"/>
        <v>1344</v>
      </c>
      <c r="AI18" s="50">
        <f t="shared" si="8"/>
        <v>221.8920257553244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10722332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151</v>
      </c>
      <c r="Q19" s="111">
        <v>79895832</v>
      </c>
      <c r="R19" s="46">
        <f t="shared" si="5"/>
        <v>6419</v>
      </c>
      <c r="S19" s="47">
        <f t="shared" si="6"/>
        <v>154.05600000000001</v>
      </c>
      <c r="T19" s="47">
        <f t="shared" si="7"/>
        <v>6.4189999999999996</v>
      </c>
      <c r="U19" s="112">
        <v>7.7</v>
      </c>
      <c r="V19" s="112">
        <f t="shared" si="1"/>
        <v>7.7</v>
      </c>
      <c r="W19" s="113" t="s">
        <v>130</v>
      </c>
      <c r="X19" s="115">
        <v>1017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45996604</v>
      </c>
      <c r="AH19" s="49">
        <f t="shared" si="9"/>
        <v>1396</v>
      </c>
      <c r="AI19" s="50">
        <f t="shared" si="8"/>
        <v>217.47935815547595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10722332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137</v>
      </c>
      <c r="Q20" s="111">
        <v>79901986</v>
      </c>
      <c r="R20" s="46">
        <f t="shared" si="5"/>
        <v>6154</v>
      </c>
      <c r="S20" s="47">
        <f t="shared" si="6"/>
        <v>147.696</v>
      </c>
      <c r="T20" s="47">
        <f t="shared" si="7"/>
        <v>6.1539999999999999</v>
      </c>
      <c r="U20" s="112">
        <v>7.2</v>
      </c>
      <c r="V20" s="112">
        <f t="shared" si="1"/>
        <v>7.2</v>
      </c>
      <c r="W20" s="113" t="s">
        <v>130</v>
      </c>
      <c r="X20" s="115">
        <v>1017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45997956</v>
      </c>
      <c r="AH20" s="49">
        <f t="shared" si="9"/>
        <v>1352</v>
      </c>
      <c r="AI20" s="50">
        <f t="shared" si="8"/>
        <v>219.69450763730907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10722332</v>
      </c>
      <c r="AQ20" s="115">
        <f t="shared" si="2"/>
        <v>0</v>
      </c>
      <c r="AR20" s="53">
        <v>1.18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149</v>
      </c>
      <c r="Q21" s="111">
        <v>79908288</v>
      </c>
      <c r="R21" s="46">
        <f t="shared" si="5"/>
        <v>6302</v>
      </c>
      <c r="S21" s="47">
        <f t="shared" si="6"/>
        <v>151.24799999999999</v>
      </c>
      <c r="T21" s="47">
        <f t="shared" si="7"/>
        <v>6.3019999999999996</v>
      </c>
      <c r="U21" s="112">
        <v>6.8</v>
      </c>
      <c r="V21" s="112">
        <f t="shared" si="1"/>
        <v>6.8</v>
      </c>
      <c r="W21" s="113" t="s">
        <v>130</v>
      </c>
      <c r="X21" s="115">
        <v>1015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45999344</v>
      </c>
      <c r="AH21" s="49">
        <f t="shared" si="9"/>
        <v>1388</v>
      </c>
      <c r="AI21" s="50">
        <f t="shared" si="8"/>
        <v>220.24754046334499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10722332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146</v>
      </c>
      <c r="Q22" s="111">
        <v>79914356</v>
      </c>
      <c r="R22" s="46">
        <f t="shared" si="5"/>
        <v>6068</v>
      </c>
      <c r="S22" s="47">
        <f t="shared" si="6"/>
        <v>145.63200000000001</v>
      </c>
      <c r="T22" s="47">
        <f t="shared" si="7"/>
        <v>6.0679999999999996</v>
      </c>
      <c r="U22" s="112">
        <v>6.3</v>
      </c>
      <c r="V22" s="112">
        <f t="shared" si="1"/>
        <v>6.3</v>
      </c>
      <c r="W22" s="113" t="s">
        <v>130</v>
      </c>
      <c r="X22" s="115">
        <v>1016</v>
      </c>
      <c r="Y22" s="115">
        <v>0</v>
      </c>
      <c r="Z22" s="115">
        <v>1188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46000692</v>
      </c>
      <c r="AH22" s="49">
        <f t="shared" si="9"/>
        <v>1348</v>
      </c>
      <c r="AI22" s="50">
        <f t="shared" si="8"/>
        <v>222.14897824653923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10722332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141</v>
      </c>
      <c r="Q23" s="111">
        <v>79920527</v>
      </c>
      <c r="R23" s="46">
        <f t="shared" si="5"/>
        <v>6171</v>
      </c>
      <c r="S23" s="47">
        <f t="shared" si="6"/>
        <v>148.10400000000001</v>
      </c>
      <c r="T23" s="47">
        <f t="shared" si="7"/>
        <v>6.1710000000000003</v>
      </c>
      <c r="U23" s="112">
        <v>5.9</v>
      </c>
      <c r="V23" s="112">
        <f t="shared" si="1"/>
        <v>5.9</v>
      </c>
      <c r="W23" s="113" t="s">
        <v>130</v>
      </c>
      <c r="X23" s="115">
        <v>1018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46002060</v>
      </c>
      <c r="AH23" s="49">
        <f t="shared" si="9"/>
        <v>1368</v>
      </c>
      <c r="AI23" s="50">
        <f t="shared" si="8"/>
        <v>221.68206125425377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10722332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142</v>
      </c>
      <c r="Q24" s="111">
        <v>79926694</v>
      </c>
      <c r="R24" s="46">
        <f t="shared" si="5"/>
        <v>6167</v>
      </c>
      <c r="S24" s="47">
        <f t="shared" si="6"/>
        <v>148.00800000000001</v>
      </c>
      <c r="T24" s="47">
        <f t="shared" si="7"/>
        <v>6.1669999999999998</v>
      </c>
      <c r="U24" s="112">
        <v>5.5</v>
      </c>
      <c r="V24" s="112">
        <f t="shared" si="1"/>
        <v>5.5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46003436</v>
      </c>
      <c r="AH24" s="49">
        <f>IF(ISBLANK(AG24),"-",AG24-AG23)</f>
        <v>1376</v>
      </c>
      <c r="AI24" s="50">
        <f t="shared" si="8"/>
        <v>223.12307442840927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10722332</v>
      </c>
      <c r="AQ24" s="115">
        <f t="shared" si="2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144</v>
      </c>
      <c r="Q25" s="111">
        <v>79932747</v>
      </c>
      <c r="R25" s="46">
        <f t="shared" si="5"/>
        <v>6053</v>
      </c>
      <c r="S25" s="47">
        <f t="shared" si="6"/>
        <v>145.27199999999999</v>
      </c>
      <c r="T25" s="47">
        <f t="shared" si="7"/>
        <v>6.0529999999999999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1048</v>
      </c>
      <c r="Y25" s="115">
        <v>0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46004788</v>
      </c>
      <c r="AH25" s="49">
        <f t="shared" si="9"/>
        <v>1352</v>
      </c>
      <c r="AI25" s="50">
        <f t="shared" si="8"/>
        <v>223.36031719808361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10722332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146</v>
      </c>
      <c r="Q26" s="111">
        <v>79938765</v>
      </c>
      <c r="R26" s="46">
        <f t="shared" si="5"/>
        <v>6018</v>
      </c>
      <c r="S26" s="47">
        <f t="shared" si="6"/>
        <v>144.43199999999999</v>
      </c>
      <c r="T26" s="47">
        <f t="shared" si="7"/>
        <v>6.0179999999999998</v>
      </c>
      <c r="U26" s="112">
        <v>4.8</v>
      </c>
      <c r="V26" s="112">
        <f t="shared" si="1"/>
        <v>4.8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46006128</v>
      </c>
      <c r="AH26" s="49">
        <f t="shared" si="9"/>
        <v>1340</v>
      </c>
      <c r="AI26" s="50">
        <f t="shared" si="8"/>
        <v>222.66533732136924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10722332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3</v>
      </c>
      <c r="E27" s="41">
        <f t="shared" si="0"/>
        <v>2.1126760563380285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146</v>
      </c>
      <c r="Q27" s="111">
        <v>79944874</v>
      </c>
      <c r="R27" s="46">
        <f t="shared" si="5"/>
        <v>6109</v>
      </c>
      <c r="S27" s="47">
        <f t="shared" si="6"/>
        <v>146.61600000000001</v>
      </c>
      <c r="T27" s="47">
        <f t="shared" si="7"/>
        <v>6.109</v>
      </c>
      <c r="U27" s="112">
        <v>4.4000000000000004</v>
      </c>
      <c r="V27" s="112">
        <f t="shared" si="1"/>
        <v>4.4000000000000004</v>
      </c>
      <c r="W27" s="113" t="s">
        <v>130</v>
      </c>
      <c r="X27" s="115">
        <v>1077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46007476</v>
      </c>
      <c r="AH27" s="49">
        <f t="shared" si="9"/>
        <v>1348</v>
      </c>
      <c r="AI27" s="50">
        <f t="shared" si="8"/>
        <v>220.65804550662958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10722332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144</v>
      </c>
      <c r="Q28" s="111">
        <v>79950980</v>
      </c>
      <c r="R28" s="46">
        <f t="shared" si="5"/>
        <v>6106</v>
      </c>
      <c r="S28" s="47">
        <f t="shared" si="6"/>
        <v>146.54400000000001</v>
      </c>
      <c r="T28" s="47">
        <f t="shared" si="7"/>
        <v>6.1059999999999999</v>
      </c>
      <c r="U28" s="112">
        <v>3.9</v>
      </c>
      <c r="V28" s="112">
        <f t="shared" si="1"/>
        <v>3.9</v>
      </c>
      <c r="W28" s="113" t="s">
        <v>130</v>
      </c>
      <c r="X28" s="115">
        <v>1047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46008832</v>
      </c>
      <c r="AH28" s="49">
        <f t="shared" si="9"/>
        <v>1356</v>
      </c>
      <c r="AI28" s="50">
        <f t="shared" si="8"/>
        <v>222.07664592204389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10722332</v>
      </c>
      <c r="AQ28" s="115">
        <f t="shared" si="2"/>
        <v>0</v>
      </c>
      <c r="AR28" s="53">
        <v>0.93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142</v>
      </c>
      <c r="Q29" s="111">
        <v>79956969</v>
      </c>
      <c r="R29" s="46">
        <f t="shared" si="5"/>
        <v>5989</v>
      </c>
      <c r="S29" s="47">
        <f t="shared" si="6"/>
        <v>143.73599999999999</v>
      </c>
      <c r="T29" s="47">
        <f t="shared" si="7"/>
        <v>5.9889999999999999</v>
      </c>
      <c r="U29" s="112">
        <v>3.5</v>
      </c>
      <c r="V29" s="112">
        <f t="shared" si="1"/>
        <v>3.5</v>
      </c>
      <c r="W29" s="113" t="s">
        <v>130</v>
      </c>
      <c r="X29" s="115">
        <v>1046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46010164</v>
      </c>
      <c r="AH29" s="49">
        <f t="shared" si="9"/>
        <v>1332</v>
      </c>
      <c r="AI29" s="50">
        <f t="shared" si="8"/>
        <v>222.40774753715144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10722332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136</v>
      </c>
      <c r="P30" s="111">
        <v>140</v>
      </c>
      <c r="Q30" s="111">
        <v>79962892</v>
      </c>
      <c r="R30" s="46">
        <f t="shared" si="5"/>
        <v>5923</v>
      </c>
      <c r="S30" s="47">
        <f t="shared" si="6"/>
        <v>142.15199999999999</v>
      </c>
      <c r="T30" s="47">
        <f t="shared" si="7"/>
        <v>5.923</v>
      </c>
      <c r="U30" s="112">
        <v>3.2</v>
      </c>
      <c r="V30" s="112">
        <f t="shared" si="1"/>
        <v>3.2</v>
      </c>
      <c r="W30" s="113" t="s">
        <v>130</v>
      </c>
      <c r="X30" s="115">
        <v>1046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46011500</v>
      </c>
      <c r="AH30" s="49">
        <f t="shared" si="9"/>
        <v>1336</v>
      </c>
      <c r="AI30" s="50">
        <f t="shared" si="8"/>
        <v>225.56137092689517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10722332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139</v>
      </c>
      <c r="Q31" s="111">
        <v>79968372</v>
      </c>
      <c r="R31" s="46">
        <f t="shared" si="5"/>
        <v>5480</v>
      </c>
      <c r="S31" s="47">
        <f t="shared" si="6"/>
        <v>131.52000000000001</v>
      </c>
      <c r="T31" s="47">
        <f t="shared" si="7"/>
        <v>5.48</v>
      </c>
      <c r="U31" s="112">
        <v>2.5</v>
      </c>
      <c r="V31" s="112">
        <f t="shared" si="1"/>
        <v>2.5</v>
      </c>
      <c r="W31" s="113" t="s">
        <v>134</v>
      </c>
      <c r="X31" s="115">
        <v>1148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46012588</v>
      </c>
      <c r="AH31" s="49">
        <f t="shared" si="9"/>
        <v>1088</v>
      </c>
      <c r="AI31" s="50">
        <f t="shared" si="8"/>
        <v>198.54014598540144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10722332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119</v>
      </c>
      <c r="P32" s="111">
        <v>128</v>
      </c>
      <c r="Q32" s="111">
        <v>79973785</v>
      </c>
      <c r="R32" s="46">
        <f t="shared" si="5"/>
        <v>5413</v>
      </c>
      <c r="S32" s="47">
        <f t="shared" si="6"/>
        <v>129.91200000000001</v>
      </c>
      <c r="T32" s="47">
        <f t="shared" si="7"/>
        <v>5.4130000000000003</v>
      </c>
      <c r="U32" s="112">
        <v>2.1</v>
      </c>
      <c r="V32" s="112">
        <f t="shared" si="1"/>
        <v>2.1</v>
      </c>
      <c r="W32" s="113" t="s">
        <v>134</v>
      </c>
      <c r="X32" s="115">
        <v>1129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46013644</v>
      </c>
      <c r="AH32" s="49">
        <f t="shared" si="9"/>
        <v>1056</v>
      </c>
      <c r="AI32" s="50">
        <f t="shared" si="8"/>
        <v>195.08590430445224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10722332</v>
      </c>
      <c r="AQ32" s="115">
        <f t="shared" si="2"/>
        <v>0</v>
      </c>
      <c r="AR32" s="53">
        <v>0.97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75</v>
      </c>
      <c r="G33" s="41">
        <f t="shared" si="3"/>
        <v>52.816901408450704</v>
      </c>
      <c r="H33" s="42" t="s">
        <v>88</v>
      </c>
      <c r="I33" s="42">
        <f>J33-(2/1.42)</f>
        <v>47.887323943661976</v>
      </c>
      <c r="J33" s="43">
        <f>(F33-5)/1.42</f>
        <v>49.295774647887328</v>
      </c>
      <c r="K33" s="42">
        <f t="shared" si="12"/>
        <v>53.521126760563384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115</v>
      </c>
      <c r="Q33" s="111">
        <v>79978737</v>
      </c>
      <c r="R33" s="46">
        <f t="shared" si="5"/>
        <v>4952</v>
      </c>
      <c r="S33" s="47">
        <f t="shared" si="6"/>
        <v>118.848</v>
      </c>
      <c r="T33" s="47">
        <f t="shared" si="7"/>
        <v>4.952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1188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46014580</v>
      </c>
      <c r="AH33" s="49">
        <f t="shared" si="9"/>
        <v>936</v>
      </c>
      <c r="AI33" s="50">
        <f t="shared" si="8"/>
        <v>189.0145395799677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0.75</v>
      </c>
      <c r="AP33" s="115">
        <v>10722545</v>
      </c>
      <c r="AQ33" s="115">
        <f t="shared" si="2"/>
        <v>213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75</v>
      </c>
      <c r="G34" s="41">
        <f t="shared" si="3"/>
        <v>52.816901408450704</v>
      </c>
      <c r="H34" s="42" t="s">
        <v>88</v>
      </c>
      <c r="I34" s="42">
        <f t="shared" si="4"/>
        <v>47.887323943661976</v>
      </c>
      <c r="J34" s="43">
        <f>(F34-5)/1.42</f>
        <v>49.295774647887328</v>
      </c>
      <c r="K34" s="42">
        <f t="shared" si="12"/>
        <v>53.521126760563384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116</v>
      </c>
      <c r="Q34" s="111">
        <v>79983560</v>
      </c>
      <c r="R34" s="46">
        <f t="shared" si="5"/>
        <v>4823</v>
      </c>
      <c r="S34" s="47">
        <f t="shared" si="6"/>
        <v>115.752</v>
      </c>
      <c r="T34" s="47">
        <f t="shared" si="7"/>
        <v>4.8230000000000004</v>
      </c>
      <c r="U34" s="112">
        <v>3.2</v>
      </c>
      <c r="V34" s="112">
        <f t="shared" si="1"/>
        <v>3.2</v>
      </c>
      <c r="W34" s="113" t="s">
        <v>124</v>
      </c>
      <c r="X34" s="115">
        <v>0</v>
      </c>
      <c r="Y34" s="115">
        <v>0</v>
      </c>
      <c r="Z34" s="115">
        <v>1188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46015504</v>
      </c>
      <c r="AH34" s="49">
        <f t="shared" si="9"/>
        <v>924</v>
      </c>
      <c r="AI34" s="50">
        <f t="shared" si="8"/>
        <v>191.58200290275761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0.75</v>
      </c>
      <c r="AP34" s="115">
        <v>10723285</v>
      </c>
      <c r="AQ34" s="115">
        <f t="shared" si="2"/>
        <v>740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132813</v>
      </c>
      <c r="S35" s="65">
        <f>AVERAGE(S11:S34)</f>
        <v>132.81299999999996</v>
      </c>
      <c r="T35" s="65">
        <f>SUM(T11:T34)</f>
        <v>132.81299999999999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27928</v>
      </c>
      <c r="AH35" s="67">
        <f>SUM(AH11:AH34)</f>
        <v>27928</v>
      </c>
      <c r="AI35" s="68">
        <f>$AH$35/$T35</f>
        <v>210.2806201200184</v>
      </c>
      <c r="AJ35" s="98"/>
      <c r="AK35" s="98"/>
      <c r="AL35" s="98"/>
      <c r="AM35" s="98"/>
      <c r="AN35" s="98"/>
      <c r="AO35" s="69"/>
      <c r="AP35" s="70">
        <f>AP34-AP10</f>
        <v>5427</v>
      </c>
      <c r="AQ35" s="71">
        <f>SUM(AQ11:AQ34)</f>
        <v>5427</v>
      </c>
      <c r="AR35" s="72">
        <f>AVERAGE(AR11:AR34)</f>
        <v>1.0599999999999998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238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239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7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240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75" t="s">
        <v>241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7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7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7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65"/>
      <c r="D51" s="166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5" t="s">
        <v>142</v>
      </c>
      <c r="C52" s="175"/>
      <c r="D52" s="165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227</v>
      </c>
      <c r="C53" s="137"/>
      <c r="D53" s="124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175"/>
      <c r="D54" s="144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64"/>
      <c r="C56" s="144"/>
      <c r="D56" s="128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64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37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U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U69" s="99"/>
      <c r="AS69" s="97"/>
      <c r="AT69" s="97"/>
      <c r="AU69" s="97"/>
      <c r="AV69" s="97"/>
      <c r="AW69" s="97"/>
      <c r="AX69" s="97"/>
      <c r="AY69" s="97"/>
    </row>
    <row r="81" spans="45:51" x14ac:dyDescent="0.25">
      <c r="AS81" s="97"/>
      <c r="AT81" s="97"/>
      <c r="AU81" s="97"/>
      <c r="AV81" s="97"/>
      <c r="AW81" s="97"/>
      <c r="AX81" s="97"/>
      <c r="AY81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58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5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2" name="Range2_12_5_1_1_1_1_1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95" priority="40" operator="containsText" text="N/A">
      <formula>NOT(ISERROR(SEARCH("N/A",X11)))</formula>
    </cfRule>
    <cfRule type="cellIs" dxfId="194" priority="53" operator="equal">
      <formula>0</formula>
    </cfRule>
  </conditionalFormatting>
  <conditionalFormatting sqref="AC11:AE34 X11:Y34 AA11:AA34">
    <cfRule type="cellIs" dxfId="193" priority="52" operator="greaterThanOrEqual">
      <formula>1185</formula>
    </cfRule>
  </conditionalFormatting>
  <conditionalFormatting sqref="AC11:AE34 X11:Y34 AA11:AA34">
    <cfRule type="cellIs" dxfId="192" priority="51" operator="between">
      <formula>0.1</formula>
      <formula>1184</formula>
    </cfRule>
  </conditionalFormatting>
  <conditionalFormatting sqref="X8">
    <cfRule type="cellIs" dxfId="191" priority="50" operator="equal">
      <formula>0</formula>
    </cfRule>
  </conditionalFormatting>
  <conditionalFormatting sqref="X8">
    <cfRule type="cellIs" dxfId="190" priority="49" operator="greaterThan">
      <formula>1179</formula>
    </cfRule>
  </conditionalFormatting>
  <conditionalFormatting sqref="X8">
    <cfRule type="cellIs" dxfId="189" priority="48" operator="greaterThan">
      <formula>99</formula>
    </cfRule>
  </conditionalFormatting>
  <conditionalFormatting sqref="X8">
    <cfRule type="cellIs" dxfId="188" priority="47" operator="greaterThan">
      <formula>0.99</formula>
    </cfRule>
  </conditionalFormatting>
  <conditionalFormatting sqref="AB8">
    <cfRule type="cellIs" dxfId="187" priority="46" operator="equal">
      <formula>0</formula>
    </cfRule>
  </conditionalFormatting>
  <conditionalFormatting sqref="AB8">
    <cfRule type="cellIs" dxfId="186" priority="45" operator="greaterThan">
      <formula>1179</formula>
    </cfRule>
  </conditionalFormatting>
  <conditionalFormatting sqref="AB8">
    <cfRule type="cellIs" dxfId="185" priority="44" operator="greaterThan">
      <formula>99</formula>
    </cfRule>
  </conditionalFormatting>
  <conditionalFormatting sqref="AB8">
    <cfRule type="cellIs" dxfId="184" priority="43" operator="greaterThan">
      <formula>0.99</formula>
    </cfRule>
  </conditionalFormatting>
  <conditionalFormatting sqref="AH11:AH31">
    <cfRule type="cellIs" dxfId="183" priority="41" operator="greaterThan">
      <formula>$AH$8</formula>
    </cfRule>
    <cfRule type="cellIs" dxfId="182" priority="42" operator="greaterThan">
      <formula>$AH$8</formula>
    </cfRule>
  </conditionalFormatting>
  <conditionalFormatting sqref="AB11:AB34">
    <cfRule type="containsText" dxfId="181" priority="36" operator="containsText" text="N/A">
      <formula>NOT(ISERROR(SEARCH("N/A",AB11)))</formula>
    </cfRule>
    <cfRule type="cellIs" dxfId="180" priority="39" operator="equal">
      <formula>0</formula>
    </cfRule>
  </conditionalFormatting>
  <conditionalFormatting sqref="AB11:AB34">
    <cfRule type="cellIs" dxfId="179" priority="38" operator="greaterThanOrEqual">
      <formula>1185</formula>
    </cfRule>
  </conditionalFormatting>
  <conditionalFormatting sqref="AB11:AB34">
    <cfRule type="cellIs" dxfId="178" priority="37" operator="between">
      <formula>0.1</formula>
      <formula>1184</formula>
    </cfRule>
  </conditionalFormatting>
  <conditionalFormatting sqref="AO11:AO34 AN11:AN35">
    <cfRule type="cellIs" dxfId="177" priority="35" operator="equal">
      <formula>0</formula>
    </cfRule>
  </conditionalFormatting>
  <conditionalFormatting sqref="AO11:AO34 AN11:AN35">
    <cfRule type="cellIs" dxfId="176" priority="34" operator="greaterThan">
      <formula>1179</formula>
    </cfRule>
  </conditionalFormatting>
  <conditionalFormatting sqref="AO11:AO34 AN11:AN35">
    <cfRule type="cellIs" dxfId="175" priority="33" operator="greaterThan">
      <formula>99</formula>
    </cfRule>
  </conditionalFormatting>
  <conditionalFormatting sqref="AO11:AO34 AN11:AN35">
    <cfRule type="cellIs" dxfId="174" priority="32" operator="greaterThan">
      <formula>0.99</formula>
    </cfRule>
  </conditionalFormatting>
  <conditionalFormatting sqref="AQ11:AQ34">
    <cfRule type="cellIs" dxfId="173" priority="31" operator="equal">
      <formula>0</formula>
    </cfRule>
  </conditionalFormatting>
  <conditionalFormatting sqref="AQ11:AQ34">
    <cfRule type="cellIs" dxfId="172" priority="30" operator="greaterThan">
      <formula>1179</formula>
    </cfRule>
  </conditionalFormatting>
  <conditionalFormatting sqref="AQ11:AQ34">
    <cfRule type="cellIs" dxfId="171" priority="29" operator="greaterThan">
      <formula>99</formula>
    </cfRule>
  </conditionalFormatting>
  <conditionalFormatting sqref="AQ11:AQ34">
    <cfRule type="cellIs" dxfId="170" priority="28" operator="greaterThan">
      <formula>0.99</formula>
    </cfRule>
  </conditionalFormatting>
  <conditionalFormatting sqref="Z11:Z34">
    <cfRule type="containsText" dxfId="169" priority="24" operator="containsText" text="N/A">
      <formula>NOT(ISERROR(SEARCH("N/A",Z11)))</formula>
    </cfRule>
    <cfRule type="cellIs" dxfId="168" priority="27" operator="equal">
      <formula>0</formula>
    </cfRule>
  </conditionalFormatting>
  <conditionalFormatting sqref="Z11:Z34">
    <cfRule type="cellIs" dxfId="167" priority="26" operator="greaterThanOrEqual">
      <formula>1185</formula>
    </cfRule>
  </conditionalFormatting>
  <conditionalFormatting sqref="Z11:Z34">
    <cfRule type="cellIs" dxfId="166" priority="25" operator="between">
      <formula>0.1</formula>
      <formula>1184</formula>
    </cfRule>
  </conditionalFormatting>
  <conditionalFormatting sqref="AJ11:AN35">
    <cfRule type="cellIs" dxfId="165" priority="23" operator="equal">
      <formula>0</formula>
    </cfRule>
  </conditionalFormatting>
  <conditionalFormatting sqref="AJ11:AN35">
    <cfRule type="cellIs" dxfId="164" priority="22" operator="greaterThan">
      <formula>1179</formula>
    </cfRule>
  </conditionalFormatting>
  <conditionalFormatting sqref="AJ11:AN35">
    <cfRule type="cellIs" dxfId="163" priority="21" operator="greaterThan">
      <formula>99</formula>
    </cfRule>
  </conditionalFormatting>
  <conditionalFormatting sqref="AJ11:AN35">
    <cfRule type="cellIs" dxfId="162" priority="20" operator="greaterThan">
      <formula>0.99</formula>
    </cfRule>
  </conditionalFormatting>
  <conditionalFormatting sqref="AP11:AP34">
    <cfRule type="cellIs" dxfId="161" priority="19" operator="equal">
      <formula>0</formula>
    </cfRule>
  </conditionalFormatting>
  <conditionalFormatting sqref="AP11:AP34">
    <cfRule type="cellIs" dxfId="160" priority="18" operator="greaterThan">
      <formula>1179</formula>
    </cfRule>
  </conditionalFormatting>
  <conditionalFormatting sqref="AP11:AP34">
    <cfRule type="cellIs" dxfId="159" priority="17" operator="greaterThan">
      <formula>99</formula>
    </cfRule>
  </conditionalFormatting>
  <conditionalFormatting sqref="AP11:AP34">
    <cfRule type="cellIs" dxfId="158" priority="16" operator="greaterThan">
      <formula>0.99</formula>
    </cfRule>
  </conditionalFormatting>
  <conditionalFormatting sqref="AH32:AH34">
    <cfRule type="cellIs" dxfId="157" priority="14" operator="greaterThan">
      <formula>$AH$8</formula>
    </cfRule>
    <cfRule type="cellIs" dxfId="156" priority="15" operator="greaterThan">
      <formula>$AH$8</formula>
    </cfRule>
  </conditionalFormatting>
  <conditionalFormatting sqref="AI11:AI34">
    <cfRule type="cellIs" dxfId="155" priority="13" operator="greaterThan">
      <formula>$AI$8</formula>
    </cfRule>
  </conditionalFormatting>
  <conditionalFormatting sqref="AL11:AL34">
    <cfRule type="cellIs" dxfId="154" priority="12" operator="equal">
      <formula>0</formula>
    </cfRule>
  </conditionalFormatting>
  <conditionalFormatting sqref="AL11:AL34">
    <cfRule type="cellIs" dxfId="153" priority="11" operator="greaterThan">
      <formula>1179</formula>
    </cfRule>
  </conditionalFormatting>
  <conditionalFormatting sqref="AL11:AL34">
    <cfRule type="cellIs" dxfId="152" priority="10" operator="greaterThan">
      <formula>99</formula>
    </cfRule>
  </conditionalFormatting>
  <conditionalFormatting sqref="AL11:AL34">
    <cfRule type="cellIs" dxfId="151" priority="9" operator="greaterThan">
      <formula>0.99</formula>
    </cfRule>
  </conditionalFormatting>
  <conditionalFormatting sqref="AM16:AM34">
    <cfRule type="cellIs" dxfId="150" priority="4" operator="equal">
      <formula>0</formula>
    </cfRule>
  </conditionalFormatting>
  <conditionalFormatting sqref="AM16:AM34">
    <cfRule type="cellIs" dxfId="149" priority="3" operator="greaterThan">
      <formula>1179</formula>
    </cfRule>
  </conditionalFormatting>
  <conditionalFormatting sqref="AM16:AM34">
    <cfRule type="cellIs" dxfId="148" priority="2" operator="greaterThan">
      <formula>99</formula>
    </cfRule>
  </conditionalFormatting>
  <conditionalFormatting sqref="AM16:AM34">
    <cfRule type="cellIs" dxfId="14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6"/>
  <sheetViews>
    <sheetView topLeftCell="O20" zoomScaleNormal="100" workbookViewId="0">
      <selection activeCell="R35" sqref="R3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128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74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78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8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42488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27980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76" t="s">
        <v>51</v>
      </c>
      <c r="V9" s="176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73" t="s">
        <v>55</v>
      </c>
      <c r="AG9" s="173" t="s">
        <v>56</v>
      </c>
      <c r="AH9" s="254" t="s">
        <v>57</v>
      </c>
      <c r="AI9" s="270" t="s">
        <v>58</v>
      </c>
      <c r="AJ9" s="176" t="s">
        <v>59</v>
      </c>
      <c r="AK9" s="176" t="s">
        <v>60</v>
      </c>
      <c r="AL9" s="176" t="s">
        <v>61</v>
      </c>
      <c r="AM9" s="176" t="s">
        <v>62</v>
      </c>
      <c r="AN9" s="176" t="s">
        <v>63</v>
      </c>
      <c r="AO9" s="176" t="s">
        <v>64</v>
      </c>
      <c r="AP9" s="176" t="s">
        <v>65</v>
      </c>
      <c r="AQ9" s="252" t="s">
        <v>66</v>
      </c>
      <c r="AR9" s="176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6" t="s">
        <v>72</v>
      </c>
      <c r="C10" s="176" t="s">
        <v>73</v>
      </c>
      <c r="D10" s="176" t="s">
        <v>74</v>
      </c>
      <c r="E10" s="176" t="s">
        <v>75</v>
      </c>
      <c r="F10" s="176" t="s">
        <v>74</v>
      </c>
      <c r="G10" s="176" t="s">
        <v>75</v>
      </c>
      <c r="H10" s="248"/>
      <c r="I10" s="176" t="s">
        <v>75</v>
      </c>
      <c r="J10" s="176" t="s">
        <v>75</v>
      </c>
      <c r="K10" s="176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27'!Q34</f>
        <v>79983560</v>
      </c>
      <c r="R10" s="263"/>
      <c r="S10" s="264"/>
      <c r="T10" s="265"/>
      <c r="U10" s="176" t="s">
        <v>75</v>
      </c>
      <c r="V10" s="176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27'!AG34</f>
        <v>46015504</v>
      </c>
      <c r="AH10" s="254"/>
      <c r="AI10" s="271"/>
      <c r="AJ10" s="176" t="s">
        <v>84</v>
      </c>
      <c r="AK10" s="176" t="s">
        <v>84</v>
      </c>
      <c r="AL10" s="176" t="s">
        <v>84</v>
      </c>
      <c r="AM10" s="176" t="s">
        <v>84</v>
      </c>
      <c r="AN10" s="176" t="s">
        <v>84</v>
      </c>
      <c r="AO10" s="176" t="s">
        <v>84</v>
      </c>
      <c r="AP10" s="1">
        <f>'APR 27'!AP34</f>
        <v>10723285</v>
      </c>
      <c r="AQ10" s="253"/>
      <c r="AR10" s="177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4</v>
      </c>
      <c r="E11" s="41">
        <f t="shared" ref="E11:E34" si="0">D11/1.42</f>
        <v>2.8169014084507045</v>
      </c>
      <c r="F11" s="100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11">
        <v>129</v>
      </c>
      <c r="P11" s="111">
        <v>111</v>
      </c>
      <c r="Q11" s="111">
        <v>79988401</v>
      </c>
      <c r="R11" s="46">
        <f>IF(ISBLANK(Q11),"-",Q11-Q10)</f>
        <v>4841</v>
      </c>
      <c r="S11" s="47">
        <f>R11*24/1000</f>
        <v>116.184</v>
      </c>
      <c r="T11" s="47">
        <f>R11/1000</f>
        <v>4.8410000000000002</v>
      </c>
      <c r="U11" s="112">
        <v>4.4000000000000004</v>
      </c>
      <c r="V11" s="112">
        <f t="shared" ref="V11:V34" si="1">U11</f>
        <v>4.4000000000000004</v>
      </c>
      <c r="W11" s="113" t="s">
        <v>124</v>
      </c>
      <c r="X11" s="115">
        <v>0</v>
      </c>
      <c r="Y11" s="115">
        <v>0</v>
      </c>
      <c r="Z11" s="115">
        <v>1187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46016428</v>
      </c>
      <c r="AH11" s="49">
        <f>IF(ISBLANK(AG11),"-",AG11-AG10)</f>
        <v>924</v>
      </c>
      <c r="AI11" s="50">
        <f>AH11/T11</f>
        <v>190.86965502995247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0.95</v>
      </c>
      <c r="AP11" s="115">
        <v>10723907</v>
      </c>
      <c r="AQ11" s="115">
        <f t="shared" ref="AQ11:AQ34" si="2">AP11-AP10</f>
        <v>622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5</v>
      </c>
      <c r="E12" s="41">
        <f t="shared" si="0"/>
        <v>3.5211267605633805</v>
      </c>
      <c r="F12" s="100">
        <v>75</v>
      </c>
      <c r="G12" s="41">
        <f t="shared" ref="G12:G34" si="3">F12/1.42</f>
        <v>52.816901408450704</v>
      </c>
      <c r="H12" s="42" t="s">
        <v>88</v>
      </c>
      <c r="I12" s="42">
        <f t="shared" ref="I12:I34" si="4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11">
        <v>133</v>
      </c>
      <c r="P12" s="111">
        <v>110</v>
      </c>
      <c r="Q12" s="111">
        <v>79993216</v>
      </c>
      <c r="R12" s="46">
        <f t="shared" ref="R12:R34" si="5">IF(ISBLANK(Q12),"-",Q12-Q11)</f>
        <v>4815</v>
      </c>
      <c r="S12" s="47">
        <f t="shared" ref="S12:S34" si="6">R12*24/1000</f>
        <v>115.56</v>
      </c>
      <c r="T12" s="47">
        <f t="shared" ref="T12:T34" si="7">R12/1000</f>
        <v>4.8150000000000004</v>
      </c>
      <c r="U12" s="112">
        <v>5.8</v>
      </c>
      <c r="V12" s="112">
        <f t="shared" si="1"/>
        <v>5.8</v>
      </c>
      <c r="W12" s="113" t="s">
        <v>124</v>
      </c>
      <c r="X12" s="115">
        <v>0</v>
      </c>
      <c r="Y12" s="115">
        <v>0</v>
      </c>
      <c r="Z12" s="115">
        <v>1188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46017364</v>
      </c>
      <c r="AH12" s="49">
        <f>IF(ISBLANK(AG12),"-",AG12-AG11)</f>
        <v>936</v>
      </c>
      <c r="AI12" s="50">
        <f t="shared" ref="AI12:AI34" si="8">AH12/T12</f>
        <v>194.39252336448595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0.95</v>
      </c>
      <c r="AP12" s="115">
        <v>10724950</v>
      </c>
      <c r="AQ12" s="115">
        <f t="shared" si="2"/>
        <v>1043</v>
      </c>
      <c r="AR12" s="118">
        <v>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75</v>
      </c>
      <c r="G13" s="41">
        <f t="shared" si="3"/>
        <v>52.816901408450704</v>
      </c>
      <c r="H13" s="42" t="s">
        <v>88</v>
      </c>
      <c r="I13" s="42">
        <f t="shared" si="4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11">
        <v>119</v>
      </c>
      <c r="P13" s="111">
        <v>122</v>
      </c>
      <c r="Q13" s="111">
        <v>79996397</v>
      </c>
      <c r="R13" s="46">
        <f t="shared" si="5"/>
        <v>3181</v>
      </c>
      <c r="S13" s="47">
        <f t="shared" si="6"/>
        <v>76.343999999999994</v>
      </c>
      <c r="T13" s="47">
        <f t="shared" si="7"/>
        <v>3.181</v>
      </c>
      <c r="U13" s="112">
        <v>6.9</v>
      </c>
      <c r="V13" s="112">
        <f t="shared" si="1"/>
        <v>6.9</v>
      </c>
      <c r="W13" s="113" t="s">
        <v>124</v>
      </c>
      <c r="X13" s="115">
        <v>0</v>
      </c>
      <c r="Y13" s="115">
        <v>0</v>
      </c>
      <c r="Z13" s="115">
        <v>1187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46017788</v>
      </c>
      <c r="AH13" s="49">
        <f>IF(ISBLANK(AG13),"-",AG13-AG12)</f>
        <v>424</v>
      </c>
      <c r="AI13" s="50">
        <f t="shared" si="8"/>
        <v>133.29141779314682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0.95</v>
      </c>
      <c r="AP13" s="115">
        <v>10725853</v>
      </c>
      <c r="AQ13" s="115">
        <f t="shared" si="2"/>
        <v>903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7</v>
      </c>
      <c r="E14" s="41">
        <f t="shared" si="0"/>
        <v>4.9295774647887329</v>
      </c>
      <c r="F14" s="100">
        <v>75</v>
      </c>
      <c r="G14" s="41">
        <f t="shared" si="3"/>
        <v>52.816901408450704</v>
      </c>
      <c r="H14" s="42" t="s">
        <v>88</v>
      </c>
      <c r="I14" s="42">
        <f t="shared" si="4"/>
        <v>47.887323943661976</v>
      </c>
      <c r="J14" s="43">
        <f>(F14-5)/1.42</f>
        <v>49.295774647887328</v>
      </c>
      <c r="K14" s="42">
        <f>J14+(6/1.42)</f>
        <v>53.521126760563384</v>
      </c>
      <c r="L14" s="44">
        <v>14</v>
      </c>
      <c r="M14" s="45" t="s">
        <v>89</v>
      </c>
      <c r="N14" s="45">
        <v>12.8</v>
      </c>
      <c r="O14" s="111">
        <v>121</v>
      </c>
      <c r="P14" s="111">
        <v>123</v>
      </c>
      <c r="Q14" s="111">
        <v>80001250</v>
      </c>
      <c r="R14" s="46">
        <f t="shared" si="5"/>
        <v>4853</v>
      </c>
      <c r="S14" s="47">
        <f t="shared" si="6"/>
        <v>116.47199999999999</v>
      </c>
      <c r="T14" s="47">
        <f t="shared" si="7"/>
        <v>4.8529999999999998</v>
      </c>
      <c r="U14" s="112">
        <v>7.3</v>
      </c>
      <c r="V14" s="112">
        <f t="shared" si="1"/>
        <v>7.3</v>
      </c>
      <c r="W14" s="113" t="s">
        <v>124</v>
      </c>
      <c r="X14" s="115">
        <v>0</v>
      </c>
      <c r="Y14" s="115">
        <v>0</v>
      </c>
      <c r="Z14" s="115">
        <v>1187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46018700</v>
      </c>
      <c r="AH14" s="49">
        <f t="shared" ref="AH14:AH34" si="9">IF(ISBLANK(AG14),"-",AG14-AG13)</f>
        <v>912</v>
      </c>
      <c r="AI14" s="50">
        <f t="shared" si="8"/>
        <v>187.9249948485473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0.95</v>
      </c>
      <c r="AP14" s="115">
        <v>10726646</v>
      </c>
      <c r="AQ14" s="115">
        <f t="shared" si="2"/>
        <v>793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7</v>
      </c>
      <c r="E15" s="41">
        <f t="shared" si="0"/>
        <v>4.9295774647887329</v>
      </c>
      <c r="F15" s="100">
        <v>75</v>
      </c>
      <c r="G15" s="41">
        <f t="shared" si="3"/>
        <v>52.816901408450704</v>
      </c>
      <c r="H15" s="42" t="s">
        <v>88</v>
      </c>
      <c r="I15" s="42">
        <f t="shared" si="4"/>
        <v>47.887323943661976</v>
      </c>
      <c r="J15" s="43">
        <f>(F15-5)/1.42</f>
        <v>49.295774647887328</v>
      </c>
      <c r="K15" s="42">
        <f>J15+(6/1.42)</f>
        <v>53.521126760563384</v>
      </c>
      <c r="L15" s="44">
        <v>18</v>
      </c>
      <c r="M15" s="45" t="s">
        <v>89</v>
      </c>
      <c r="N15" s="45">
        <v>13.1</v>
      </c>
      <c r="O15" s="111">
        <v>130</v>
      </c>
      <c r="P15" s="111">
        <v>118</v>
      </c>
      <c r="Q15" s="111">
        <v>80006137</v>
      </c>
      <c r="R15" s="46">
        <f t="shared" si="5"/>
        <v>4887</v>
      </c>
      <c r="S15" s="47">
        <f t="shared" si="6"/>
        <v>117.288</v>
      </c>
      <c r="T15" s="47">
        <f t="shared" si="7"/>
        <v>4.8869999999999996</v>
      </c>
      <c r="U15" s="112">
        <v>9</v>
      </c>
      <c r="V15" s="112">
        <f t="shared" si="1"/>
        <v>9</v>
      </c>
      <c r="W15" s="113" t="s">
        <v>124</v>
      </c>
      <c r="X15" s="115">
        <v>0</v>
      </c>
      <c r="Y15" s="115">
        <v>0</v>
      </c>
      <c r="Z15" s="115">
        <v>1188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46019644</v>
      </c>
      <c r="AH15" s="49">
        <f t="shared" si="9"/>
        <v>944</v>
      </c>
      <c r="AI15" s="50">
        <f t="shared" si="8"/>
        <v>193.1655412318396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0.95</v>
      </c>
      <c r="AP15" s="115">
        <v>10726939</v>
      </c>
      <c r="AQ15" s="115">
        <f t="shared" si="2"/>
        <v>293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6</v>
      </c>
      <c r="E16" s="41">
        <f t="shared" si="0"/>
        <v>4.2253521126760569</v>
      </c>
      <c r="F16" s="100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125</v>
      </c>
      <c r="P16" s="111">
        <v>120</v>
      </c>
      <c r="Q16" s="111">
        <v>80012088</v>
      </c>
      <c r="R16" s="46">
        <f>IF(ISBLANK(Q16),"-",Q16-Q15)</f>
        <v>5951</v>
      </c>
      <c r="S16" s="47">
        <f t="shared" si="6"/>
        <v>142.82400000000001</v>
      </c>
      <c r="T16" s="47">
        <f t="shared" si="7"/>
        <v>5.9509999999999996</v>
      </c>
      <c r="U16" s="112">
        <v>9</v>
      </c>
      <c r="V16" s="112">
        <f t="shared" si="1"/>
        <v>9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46020556</v>
      </c>
      <c r="AH16" s="49">
        <f t="shared" si="9"/>
        <v>912</v>
      </c>
      <c r="AI16" s="50">
        <f t="shared" si="8"/>
        <v>153.25155436061166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10726939</v>
      </c>
      <c r="AQ16" s="115">
        <f t="shared" si="2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131</v>
      </c>
      <c r="P17" s="111">
        <v>134</v>
      </c>
      <c r="Q17" s="111">
        <v>80017774</v>
      </c>
      <c r="R17" s="46">
        <f t="shared" si="5"/>
        <v>5686</v>
      </c>
      <c r="S17" s="47">
        <f t="shared" si="6"/>
        <v>136.464</v>
      </c>
      <c r="T17" s="47">
        <f t="shared" si="7"/>
        <v>5.6859999999999999</v>
      </c>
      <c r="U17" s="112">
        <v>8.5</v>
      </c>
      <c r="V17" s="112">
        <f t="shared" si="1"/>
        <v>8.5</v>
      </c>
      <c r="W17" s="113" t="s">
        <v>130</v>
      </c>
      <c r="X17" s="115">
        <v>0</v>
      </c>
      <c r="Y17" s="115">
        <v>1037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46021888</v>
      </c>
      <c r="AH17" s="49">
        <f t="shared" si="9"/>
        <v>1332</v>
      </c>
      <c r="AI17" s="50">
        <f t="shared" si="8"/>
        <v>234.25958494548013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10726939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142</v>
      </c>
      <c r="Q18" s="111">
        <v>80023742</v>
      </c>
      <c r="R18" s="46">
        <f t="shared" si="5"/>
        <v>5968</v>
      </c>
      <c r="S18" s="47">
        <f t="shared" si="6"/>
        <v>143.232</v>
      </c>
      <c r="T18" s="47">
        <f t="shared" si="7"/>
        <v>5.968</v>
      </c>
      <c r="U18" s="112">
        <v>8</v>
      </c>
      <c r="V18" s="112">
        <f t="shared" si="1"/>
        <v>8</v>
      </c>
      <c r="W18" s="113" t="s">
        <v>130</v>
      </c>
      <c r="X18" s="115">
        <v>0</v>
      </c>
      <c r="Y18" s="115">
        <v>1017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46023256</v>
      </c>
      <c r="AH18" s="49">
        <f t="shared" si="9"/>
        <v>1368</v>
      </c>
      <c r="AI18" s="50">
        <f t="shared" si="8"/>
        <v>229.22252010723861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10726939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143</v>
      </c>
      <c r="Q19" s="111">
        <v>80030041</v>
      </c>
      <c r="R19" s="46">
        <f t="shared" si="5"/>
        <v>6299</v>
      </c>
      <c r="S19" s="47">
        <f t="shared" si="6"/>
        <v>151.17599999999999</v>
      </c>
      <c r="T19" s="47">
        <f t="shared" si="7"/>
        <v>6.2990000000000004</v>
      </c>
      <c r="U19" s="112">
        <v>7.5</v>
      </c>
      <c r="V19" s="112">
        <f t="shared" si="1"/>
        <v>7.5</v>
      </c>
      <c r="W19" s="113" t="s">
        <v>130</v>
      </c>
      <c r="X19" s="115">
        <v>0</v>
      </c>
      <c r="Y19" s="115">
        <v>1017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46024612</v>
      </c>
      <c r="AH19" s="49">
        <f t="shared" si="9"/>
        <v>1356</v>
      </c>
      <c r="AI19" s="50">
        <f t="shared" si="8"/>
        <v>215.27226543895856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10726939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146</v>
      </c>
      <c r="Q20" s="111">
        <v>80036106</v>
      </c>
      <c r="R20" s="46">
        <f t="shared" si="5"/>
        <v>6065</v>
      </c>
      <c r="S20" s="47">
        <f t="shared" si="6"/>
        <v>145.56</v>
      </c>
      <c r="T20" s="47">
        <f t="shared" si="7"/>
        <v>6.0650000000000004</v>
      </c>
      <c r="U20" s="112">
        <v>7.1</v>
      </c>
      <c r="V20" s="112">
        <f t="shared" si="1"/>
        <v>7.1</v>
      </c>
      <c r="W20" s="113" t="s">
        <v>130</v>
      </c>
      <c r="X20" s="115">
        <v>0</v>
      </c>
      <c r="Y20" s="115">
        <v>1017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46025944</v>
      </c>
      <c r="AH20" s="49">
        <f t="shared" si="9"/>
        <v>1332</v>
      </c>
      <c r="AI20" s="50">
        <f t="shared" si="8"/>
        <v>219.6207749381698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10726939</v>
      </c>
      <c r="AQ20" s="115">
        <f t="shared" si="2"/>
        <v>0</v>
      </c>
      <c r="AR20" s="53">
        <v>1.21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135</v>
      </c>
      <c r="P21" s="111">
        <v>141</v>
      </c>
      <c r="Q21" s="111">
        <v>80042529</v>
      </c>
      <c r="R21" s="46">
        <f t="shared" si="5"/>
        <v>6423</v>
      </c>
      <c r="S21" s="47">
        <f t="shared" si="6"/>
        <v>154.15199999999999</v>
      </c>
      <c r="T21" s="47">
        <f t="shared" si="7"/>
        <v>6.423</v>
      </c>
      <c r="U21" s="112">
        <v>6.7</v>
      </c>
      <c r="V21" s="112">
        <f t="shared" si="1"/>
        <v>6.7</v>
      </c>
      <c r="W21" s="113" t="s">
        <v>130</v>
      </c>
      <c r="X21" s="115">
        <v>0</v>
      </c>
      <c r="Y21" s="115">
        <v>1027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46027348</v>
      </c>
      <c r="AH21" s="49">
        <f t="shared" si="9"/>
        <v>1404</v>
      </c>
      <c r="AI21" s="50">
        <f t="shared" si="8"/>
        <v>218.58944418496029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10726939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146</v>
      </c>
      <c r="Q22" s="111">
        <v>80048615</v>
      </c>
      <c r="R22" s="46">
        <f t="shared" si="5"/>
        <v>6086</v>
      </c>
      <c r="S22" s="47">
        <f t="shared" si="6"/>
        <v>146.06399999999999</v>
      </c>
      <c r="T22" s="47">
        <f t="shared" si="7"/>
        <v>6.0860000000000003</v>
      </c>
      <c r="U22" s="112">
        <v>6.2</v>
      </c>
      <c r="V22" s="112">
        <f t="shared" si="1"/>
        <v>6.2</v>
      </c>
      <c r="W22" s="113" t="s">
        <v>130</v>
      </c>
      <c r="X22" s="115">
        <v>0</v>
      </c>
      <c r="Y22" s="115">
        <v>1027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46028714</v>
      </c>
      <c r="AH22" s="49">
        <f t="shared" si="9"/>
        <v>1366</v>
      </c>
      <c r="AI22" s="50">
        <f t="shared" si="8"/>
        <v>224.44955635885637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10726939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142</v>
      </c>
      <c r="Q23" s="111">
        <v>80054652</v>
      </c>
      <c r="R23" s="46">
        <f t="shared" si="5"/>
        <v>6037</v>
      </c>
      <c r="S23" s="47">
        <f t="shared" si="6"/>
        <v>144.88800000000001</v>
      </c>
      <c r="T23" s="47">
        <f t="shared" si="7"/>
        <v>6.0369999999999999</v>
      </c>
      <c r="U23" s="112">
        <v>5.7</v>
      </c>
      <c r="V23" s="112">
        <f t="shared" si="1"/>
        <v>5.7</v>
      </c>
      <c r="W23" s="113" t="s">
        <v>130</v>
      </c>
      <c r="X23" s="115">
        <v>0</v>
      </c>
      <c r="Y23" s="115">
        <v>1027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46030052</v>
      </c>
      <c r="AH23" s="49">
        <f t="shared" si="9"/>
        <v>1338</v>
      </c>
      <c r="AI23" s="50">
        <f t="shared" si="8"/>
        <v>221.63326155375188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10726939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141</v>
      </c>
      <c r="Q24" s="111">
        <v>80060750</v>
      </c>
      <c r="R24" s="46">
        <f t="shared" si="5"/>
        <v>6098</v>
      </c>
      <c r="S24" s="47">
        <f t="shared" si="6"/>
        <v>146.352</v>
      </c>
      <c r="T24" s="47">
        <f t="shared" si="7"/>
        <v>6.0979999999999999</v>
      </c>
      <c r="U24" s="112">
        <v>5.3</v>
      </c>
      <c r="V24" s="112">
        <f t="shared" si="1"/>
        <v>5.3</v>
      </c>
      <c r="W24" s="113" t="s">
        <v>130</v>
      </c>
      <c r="X24" s="115">
        <v>0</v>
      </c>
      <c r="Y24" s="115">
        <v>1027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46031344</v>
      </c>
      <c r="AH24" s="49">
        <f>IF(ISBLANK(AG24),"-",AG24-AG23)</f>
        <v>1292</v>
      </c>
      <c r="AI24" s="50">
        <f t="shared" si="8"/>
        <v>211.87274516234831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10726939</v>
      </c>
      <c r="AQ24" s="115">
        <f t="shared" si="2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132</v>
      </c>
      <c r="P25" s="111">
        <v>140</v>
      </c>
      <c r="Q25" s="111">
        <v>80066762</v>
      </c>
      <c r="R25" s="46">
        <f t="shared" si="5"/>
        <v>6012</v>
      </c>
      <c r="S25" s="47">
        <f t="shared" si="6"/>
        <v>144.28800000000001</v>
      </c>
      <c r="T25" s="47">
        <f t="shared" si="7"/>
        <v>6.0119999999999996</v>
      </c>
      <c r="U25" s="112">
        <v>5</v>
      </c>
      <c r="V25" s="112">
        <f t="shared" si="1"/>
        <v>5</v>
      </c>
      <c r="W25" s="113" t="s">
        <v>130</v>
      </c>
      <c r="X25" s="115">
        <v>0</v>
      </c>
      <c r="Y25" s="115">
        <v>1046</v>
      </c>
      <c r="Z25" s="115">
        <v>1186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46032792</v>
      </c>
      <c r="AH25" s="49">
        <f t="shared" si="9"/>
        <v>1448</v>
      </c>
      <c r="AI25" s="50">
        <f t="shared" si="8"/>
        <v>240.85163007318698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10726939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143</v>
      </c>
      <c r="Q26" s="111">
        <v>80072937</v>
      </c>
      <c r="R26" s="46">
        <f t="shared" si="5"/>
        <v>6175</v>
      </c>
      <c r="S26" s="47">
        <f t="shared" si="6"/>
        <v>148.19999999999999</v>
      </c>
      <c r="T26" s="47">
        <f t="shared" si="7"/>
        <v>6.1749999999999998</v>
      </c>
      <c r="U26" s="112">
        <v>4.7</v>
      </c>
      <c r="V26" s="112">
        <f t="shared" si="1"/>
        <v>4.7</v>
      </c>
      <c r="W26" s="113" t="s">
        <v>130</v>
      </c>
      <c r="X26" s="115">
        <v>0</v>
      </c>
      <c r="Y26" s="115">
        <v>1047</v>
      </c>
      <c r="Z26" s="115">
        <v>1187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46034140</v>
      </c>
      <c r="AH26" s="49">
        <f t="shared" si="9"/>
        <v>1348</v>
      </c>
      <c r="AI26" s="50">
        <f t="shared" si="8"/>
        <v>218.29959514170042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10726939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142</v>
      </c>
      <c r="Q27" s="111">
        <v>80079067</v>
      </c>
      <c r="R27" s="46">
        <f t="shared" si="5"/>
        <v>6130</v>
      </c>
      <c r="S27" s="47">
        <f t="shared" si="6"/>
        <v>147.12</v>
      </c>
      <c r="T27" s="47">
        <f t="shared" si="7"/>
        <v>6.13</v>
      </c>
      <c r="U27" s="112">
        <v>4.2</v>
      </c>
      <c r="V27" s="112">
        <f t="shared" si="1"/>
        <v>4.2</v>
      </c>
      <c r="W27" s="113" t="s">
        <v>130</v>
      </c>
      <c r="X27" s="115">
        <v>0</v>
      </c>
      <c r="Y27" s="115">
        <v>1047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46035452</v>
      </c>
      <c r="AH27" s="49">
        <f t="shared" si="9"/>
        <v>1312</v>
      </c>
      <c r="AI27" s="50">
        <f t="shared" si="8"/>
        <v>214.02936378466558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10726939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138</v>
      </c>
      <c r="Q28" s="111">
        <v>80085103</v>
      </c>
      <c r="R28" s="46">
        <f t="shared" si="5"/>
        <v>6036</v>
      </c>
      <c r="S28" s="47">
        <f t="shared" si="6"/>
        <v>144.864</v>
      </c>
      <c r="T28" s="47">
        <f t="shared" si="7"/>
        <v>6.0359999999999996</v>
      </c>
      <c r="U28" s="112">
        <v>3.7</v>
      </c>
      <c r="V28" s="112">
        <f t="shared" si="1"/>
        <v>3.7</v>
      </c>
      <c r="W28" s="113" t="s">
        <v>130</v>
      </c>
      <c r="X28" s="115">
        <v>0</v>
      </c>
      <c r="Y28" s="115">
        <v>1016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46036796</v>
      </c>
      <c r="AH28" s="49">
        <f t="shared" si="9"/>
        <v>1344</v>
      </c>
      <c r="AI28" s="50">
        <f t="shared" si="8"/>
        <v>222.66401590457258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10726939</v>
      </c>
      <c r="AQ28" s="115">
        <f t="shared" si="2"/>
        <v>0</v>
      </c>
      <c r="AR28" s="53">
        <v>1.08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130</v>
      </c>
      <c r="P29" s="111">
        <v>141</v>
      </c>
      <c r="Q29" s="111">
        <v>80091300</v>
      </c>
      <c r="R29" s="46">
        <f t="shared" si="5"/>
        <v>6197</v>
      </c>
      <c r="S29" s="47">
        <f t="shared" si="6"/>
        <v>148.72800000000001</v>
      </c>
      <c r="T29" s="47">
        <f t="shared" si="7"/>
        <v>6.1970000000000001</v>
      </c>
      <c r="U29" s="112">
        <v>3.4</v>
      </c>
      <c r="V29" s="112">
        <f t="shared" si="1"/>
        <v>3.4</v>
      </c>
      <c r="W29" s="113" t="s">
        <v>130</v>
      </c>
      <c r="X29" s="115">
        <v>0</v>
      </c>
      <c r="Y29" s="115">
        <v>1046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46038148</v>
      </c>
      <c r="AH29" s="49">
        <f t="shared" si="9"/>
        <v>1352</v>
      </c>
      <c r="AI29" s="50">
        <f t="shared" si="8"/>
        <v>218.17008229788607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10726939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133</v>
      </c>
      <c r="P30" s="111">
        <v>139</v>
      </c>
      <c r="Q30" s="111">
        <v>80097520</v>
      </c>
      <c r="R30" s="46">
        <f t="shared" si="5"/>
        <v>6220</v>
      </c>
      <c r="S30" s="47">
        <f t="shared" si="6"/>
        <v>149.28</v>
      </c>
      <c r="T30" s="47">
        <f t="shared" si="7"/>
        <v>6.22</v>
      </c>
      <c r="U30" s="112">
        <v>3</v>
      </c>
      <c r="V30" s="112">
        <f t="shared" si="1"/>
        <v>3</v>
      </c>
      <c r="W30" s="113" t="s">
        <v>130</v>
      </c>
      <c r="X30" s="115">
        <v>0</v>
      </c>
      <c r="Y30" s="115">
        <v>1016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46039492</v>
      </c>
      <c r="AH30" s="49">
        <f t="shared" si="9"/>
        <v>1344</v>
      </c>
      <c r="AI30" s="50">
        <f t="shared" si="8"/>
        <v>216.07717041800643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10726939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130</v>
      </c>
      <c r="P31" s="111">
        <v>134</v>
      </c>
      <c r="Q31" s="111">
        <v>80103456</v>
      </c>
      <c r="R31" s="46">
        <f t="shared" si="5"/>
        <v>5936</v>
      </c>
      <c r="S31" s="47">
        <f t="shared" si="6"/>
        <v>142.464</v>
      </c>
      <c r="T31" s="47">
        <f t="shared" si="7"/>
        <v>5.9359999999999999</v>
      </c>
      <c r="U31" s="112">
        <v>2.4</v>
      </c>
      <c r="V31" s="112">
        <f t="shared" si="1"/>
        <v>2.4</v>
      </c>
      <c r="W31" s="113" t="s">
        <v>134</v>
      </c>
      <c r="X31" s="115">
        <v>0</v>
      </c>
      <c r="Y31" s="115">
        <v>1148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46040568</v>
      </c>
      <c r="AH31" s="49">
        <f t="shared" si="9"/>
        <v>1076</v>
      </c>
      <c r="AI31" s="50">
        <f t="shared" si="8"/>
        <v>181.266846361186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10726939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121</v>
      </c>
      <c r="Q32" s="111">
        <v>80109200</v>
      </c>
      <c r="R32" s="46">
        <f t="shared" si="5"/>
        <v>5744</v>
      </c>
      <c r="S32" s="47">
        <f t="shared" si="6"/>
        <v>137.85599999999999</v>
      </c>
      <c r="T32" s="47">
        <f t="shared" si="7"/>
        <v>5.7439999999999998</v>
      </c>
      <c r="U32" s="112">
        <v>1.8</v>
      </c>
      <c r="V32" s="112">
        <f t="shared" si="1"/>
        <v>1.8</v>
      </c>
      <c r="W32" s="113" t="s">
        <v>134</v>
      </c>
      <c r="X32" s="115">
        <v>0</v>
      </c>
      <c r="Y32" s="115">
        <v>1016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46041612</v>
      </c>
      <c r="AH32" s="49">
        <f t="shared" si="9"/>
        <v>1044</v>
      </c>
      <c r="AI32" s="50">
        <f t="shared" si="8"/>
        <v>181.75487465181058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10726939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75</v>
      </c>
      <c r="G33" s="41">
        <f t="shared" si="3"/>
        <v>52.816901408450704</v>
      </c>
      <c r="H33" s="42" t="s">
        <v>88</v>
      </c>
      <c r="I33" s="42">
        <f>J33-(2/1.42)</f>
        <v>47.887323943661976</v>
      </c>
      <c r="J33" s="43">
        <f>(F33-5)/1.42</f>
        <v>49.295774647887328</v>
      </c>
      <c r="K33" s="42">
        <f t="shared" si="12"/>
        <v>53.521126760563384</v>
      </c>
      <c r="L33" s="44">
        <v>14</v>
      </c>
      <c r="M33" s="45" t="s">
        <v>118</v>
      </c>
      <c r="N33" s="45">
        <v>11.9</v>
      </c>
      <c r="O33" s="111">
        <v>129</v>
      </c>
      <c r="P33" s="111">
        <v>114</v>
      </c>
      <c r="Q33" s="111">
        <v>80113978</v>
      </c>
      <c r="R33" s="46">
        <f t="shared" si="5"/>
        <v>4778</v>
      </c>
      <c r="S33" s="47">
        <f t="shared" si="6"/>
        <v>114.672</v>
      </c>
      <c r="T33" s="47">
        <f t="shared" si="7"/>
        <v>4.7779999999999996</v>
      </c>
      <c r="U33" s="112">
        <v>2.2000000000000002</v>
      </c>
      <c r="V33" s="112">
        <f t="shared" si="1"/>
        <v>2.2000000000000002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1188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46042548</v>
      </c>
      <c r="AH33" s="49">
        <f t="shared" si="9"/>
        <v>936</v>
      </c>
      <c r="AI33" s="50">
        <f t="shared" si="8"/>
        <v>195.89786521557139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0.75</v>
      </c>
      <c r="AP33" s="115">
        <v>10727166</v>
      </c>
      <c r="AQ33" s="115">
        <f t="shared" si="2"/>
        <v>227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75</v>
      </c>
      <c r="G34" s="41">
        <f t="shared" si="3"/>
        <v>52.816901408450704</v>
      </c>
      <c r="H34" s="42" t="s">
        <v>88</v>
      </c>
      <c r="I34" s="42">
        <f t="shared" si="4"/>
        <v>47.887323943661976</v>
      </c>
      <c r="J34" s="43">
        <f>(F34-5)/1.42</f>
        <v>49.295774647887328</v>
      </c>
      <c r="K34" s="42">
        <f t="shared" si="12"/>
        <v>53.521126760563384</v>
      </c>
      <c r="L34" s="44">
        <v>14</v>
      </c>
      <c r="M34" s="45" t="s">
        <v>118</v>
      </c>
      <c r="N34" s="61">
        <v>11.5</v>
      </c>
      <c r="O34" s="111">
        <v>135</v>
      </c>
      <c r="P34" s="111">
        <v>110</v>
      </c>
      <c r="Q34" s="111">
        <v>80118059</v>
      </c>
      <c r="R34" s="46">
        <f t="shared" si="5"/>
        <v>4081</v>
      </c>
      <c r="S34" s="47">
        <f t="shared" si="6"/>
        <v>97.944000000000003</v>
      </c>
      <c r="T34" s="47">
        <f t="shared" si="7"/>
        <v>4.0810000000000004</v>
      </c>
      <c r="U34" s="112">
        <v>3.1</v>
      </c>
      <c r="V34" s="112">
        <f t="shared" si="1"/>
        <v>3.1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1188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46043484</v>
      </c>
      <c r="AH34" s="49">
        <f t="shared" si="9"/>
        <v>936</v>
      </c>
      <c r="AI34" s="50">
        <f t="shared" si="8"/>
        <v>229.35555011026707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0.75</v>
      </c>
      <c r="AP34" s="115">
        <v>10728130</v>
      </c>
      <c r="AQ34" s="115">
        <f t="shared" si="2"/>
        <v>964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134499</v>
      </c>
      <c r="S35" s="65">
        <f>AVERAGE(S11:S34)</f>
        <v>134.499</v>
      </c>
      <c r="T35" s="65">
        <f>SUM(T11:T34)</f>
        <v>134.499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27980</v>
      </c>
      <c r="AH35" s="67">
        <f>SUM(AH11:AH34)</f>
        <v>27980</v>
      </c>
      <c r="AI35" s="68">
        <f>$AH$35/$T35</f>
        <v>208.03128647796638</v>
      </c>
      <c r="AJ35" s="98"/>
      <c r="AK35" s="98"/>
      <c r="AL35" s="98"/>
      <c r="AM35" s="98"/>
      <c r="AN35" s="98"/>
      <c r="AO35" s="69"/>
      <c r="AP35" s="70">
        <f>AP34-AP10</f>
        <v>4845</v>
      </c>
      <c r="AQ35" s="71">
        <f>SUM(AQ11:AQ34)</f>
        <v>4845</v>
      </c>
      <c r="AR35" s="72">
        <f>AVERAGE(AR11:AR34)</f>
        <v>1.0933333333333333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7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222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242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7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85" t="s">
        <v>243</v>
      </c>
      <c r="C43" s="186"/>
      <c r="D43" s="186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85" t="s">
        <v>248</v>
      </c>
      <c r="C44" s="186"/>
      <c r="D44" s="187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85" t="s">
        <v>257</v>
      </c>
      <c r="C45" s="188"/>
      <c r="D45" s="189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85" t="s">
        <v>244</v>
      </c>
      <c r="C46" s="190"/>
      <c r="D46" s="191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85" t="s">
        <v>245</v>
      </c>
      <c r="C47" s="186"/>
      <c r="D47" s="192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85" t="s">
        <v>246</v>
      </c>
      <c r="C48" s="193"/>
      <c r="D48" s="187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85" t="s">
        <v>247</v>
      </c>
      <c r="C49" s="193"/>
      <c r="D49" s="187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85" t="s">
        <v>249</v>
      </c>
      <c r="C50" s="193"/>
      <c r="D50" s="187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85" t="s">
        <v>256</v>
      </c>
      <c r="C51" s="186"/>
      <c r="D51" s="194"/>
      <c r="E51" s="165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85" t="s">
        <v>250</v>
      </c>
      <c r="C52" s="195"/>
      <c r="D52" s="186"/>
      <c r="E52" s="166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85" t="s">
        <v>251</v>
      </c>
      <c r="C53" s="196"/>
      <c r="D53" s="193"/>
      <c r="E53" s="125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85" t="s">
        <v>255</v>
      </c>
      <c r="C54" s="195"/>
      <c r="D54" s="197"/>
      <c r="E54" s="128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185" t="s">
        <v>252</v>
      </c>
      <c r="C55" s="197"/>
      <c r="D55" s="191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85" t="s">
        <v>253</v>
      </c>
      <c r="C56" s="197"/>
      <c r="D56" s="191"/>
      <c r="E56" s="144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185" t="s">
        <v>254</v>
      </c>
      <c r="C57" s="198"/>
      <c r="D57" s="199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83" t="s">
        <v>146</v>
      </c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20"/>
      <c r="U58" s="122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A59" s="102"/>
      <c r="B59" s="137" t="s">
        <v>144</v>
      </c>
      <c r="C59" s="138"/>
      <c r="D59" s="117"/>
      <c r="E59" s="138"/>
      <c r="F59" s="138"/>
      <c r="G59" s="105"/>
      <c r="H59" s="105"/>
      <c r="I59" s="105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20"/>
      <c r="U59" s="122"/>
      <c r="V59" s="79"/>
      <c r="AS59" s="97"/>
      <c r="AT59" s="97"/>
      <c r="AU59" s="97"/>
      <c r="AV59" s="97"/>
      <c r="AW59" s="97"/>
      <c r="AX59" s="97"/>
      <c r="AY59" s="97"/>
    </row>
    <row r="60" spans="1:51" x14ac:dyDescent="0.25">
      <c r="A60" s="102"/>
      <c r="B60" s="137" t="s">
        <v>156</v>
      </c>
      <c r="C60" s="138"/>
      <c r="D60" s="117"/>
      <c r="E60" s="138"/>
      <c r="F60" s="138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83" t="s">
        <v>258</v>
      </c>
      <c r="C61" s="138"/>
      <c r="D61" s="117"/>
      <c r="E61" s="138"/>
      <c r="F61" s="138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83" t="s">
        <v>137</v>
      </c>
      <c r="C62" s="138"/>
      <c r="D62" s="117"/>
      <c r="E62" s="138"/>
      <c r="F62" s="138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20"/>
      <c r="U62" s="122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A63" s="102"/>
      <c r="B63" s="183" t="s">
        <v>138</v>
      </c>
      <c r="C63" s="138"/>
      <c r="D63" s="117"/>
      <c r="E63" s="138"/>
      <c r="F63" s="138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20"/>
      <c r="U63" s="122"/>
      <c r="V63" s="79"/>
      <c r="AS63" s="97"/>
      <c r="AT63" s="97"/>
      <c r="AU63" s="97"/>
      <c r="AV63" s="97"/>
      <c r="AW63" s="97"/>
      <c r="AX63" s="97"/>
      <c r="AY63" s="97"/>
    </row>
    <row r="64" spans="1:51" x14ac:dyDescent="0.25">
      <c r="A64" s="102"/>
      <c r="B64" s="183" t="s">
        <v>140</v>
      </c>
      <c r="C64" s="138"/>
      <c r="D64" s="117"/>
      <c r="E64" s="138"/>
      <c r="F64" s="138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20"/>
      <c r="U64" s="122"/>
      <c r="V64" s="79"/>
      <c r="AS64" s="97"/>
      <c r="AT64" s="97"/>
      <c r="AU64" s="97"/>
      <c r="AV64" s="97"/>
      <c r="AW64" s="97"/>
      <c r="AX64" s="97"/>
      <c r="AY64" s="97"/>
    </row>
    <row r="65" spans="1:51" x14ac:dyDescent="0.25">
      <c r="A65" s="102"/>
      <c r="B65" s="138" t="s">
        <v>173</v>
      </c>
      <c r="C65" s="138"/>
      <c r="D65" s="117"/>
      <c r="E65" s="138"/>
      <c r="F65" s="138"/>
      <c r="G65" s="105"/>
      <c r="H65" s="105"/>
      <c r="I65" s="105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20"/>
      <c r="U65" s="122"/>
      <c r="V65" s="79"/>
      <c r="AS65" s="97"/>
      <c r="AT65" s="97"/>
      <c r="AU65" s="97"/>
      <c r="AV65" s="97"/>
      <c r="AW65" s="97"/>
      <c r="AX65" s="97"/>
      <c r="AY65" s="97"/>
    </row>
    <row r="66" spans="1:51" x14ac:dyDescent="0.25">
      <c r="A66" s="102"/>
      <c r="B66" s="183" t="s">
        <v>140</v>
      </c>
      <c r="C66" s="138"/>
      <c r="D66" s="117"/>
      <c r="E66" s="138"/>
      <c r="F66" s="138"/>
      <c r="G66" s="105"/>
      <c r="H66" s="105"/>
      <c r="I66" s="105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20"/>
      <c r="U66" s="122"/>
      <c r="V66" s="79"/>
      <c r="AS66" s="97"/>
      <c r="AT66" s="97"/>
      <c r="AU66" s="97"/>
      <c r="AV66" s="97"/>
      <c r="AW66" s="97"/>
      <c r="AX66" s="97"/>
      <c r="AY66" s="97"/>
    </row>
    <row r="67" spans="1:51" x14ac:dyDescent="0.25">
      <c r="A67" s="102"/>
      <c r="B67" s="137" t="s">
        <v>157</v>
      </c>
      <c r="C67" s="138"/>
      <c r="D67" s="117"/>
      <c r="E67" s="138"/>
      <c r="F67" s="138"/>
      <c r="G67" s="105"/>
      <c r="H67" s="105"/>
      <c r="I67" s="105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20"/>
      <c r="U67" s="122"/>
      <c r="V67" s="79"/>
      <c r="AS67" s="97"/>
      <c r="AT67" s="97"/>
      <c r="AU67" s="97"/>
      <c r="AV67" s="97"/>
      <c r="AW67" s="97"/>
      <c r="AX67" s="97"/>
      <c r="AY67" s="97"/>
    </row>
    <row r="68" spans="1:51" x14ac:dyDescent="0.25">
      <c r="A68" s="102"/>
      <c r="B68" s="183" t="s">
        <v>142</v>
      </c>
      <c r="C68" s="138"/>
      <c r="D68" s="117"/>
      <c r="E68" s="138"/>
      <c r="F68" s="138"/>
      <c r="G68" s="105"/>
      <c r="H68" s="105"/>
      <c r="I68" s="105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20"/>
      <c r="U68" s="122"/>
      <c r="V68" s="79"/>
      <c r="AS68" s="97"/>
      <c r="AT68" s="97"/>
      <c r="AU68" s="97"/>
      <c r="AV68" s="97"/>
      <c r="AW68" s="97"/>
      <c r="AX68" s="97"/>
      <c r="AY68" s="97"/>
    </row>
    <row r="69" spans="1:51" x14ac:dyDescent="0.25">
      <c r="A69" s="102"/>
      <c r="B69" s="137" t="s">
        <v>225</v>
      </c>
      <c r="C69" s="138"/>
      <c r="D69" s="117"/>
      <c r="E69" s="138"/>
      <c r="F69" s="138"/>
      <c r="G69" s="105"/>
      <c r="H69" s="105"/>
      <c r="I69" s="105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20"/>
      <c r="U69" s="122"/>
      <c r="V69" s="79"/>
      <c r="AS69" s="97"/>
      <c r="AT69" s="97"/>
      <c r="AU69" s="97"/>
      <c r="AV69" s="97"/>
      <c r="AW69" s="97"/>
      <c r="AX69" s="97"/>
      <c r="AY69" s="97"/>
    </row>
    <row r="70" spans="1:51" x14ac:dyDescent="0.25">
      <c r="A70" s="102"/>
      <c r="B70" s="164"/>
      <c r="C70" s="138"/>
      <c r="D70" s="117"/>
      <c r="E70" s="138"/>
      <c r="F70" s="138"/>
      <c r="G70" s="105"/>
      <c r="H70" s="105"/>
      <c r="I70" s="105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8"/>
      <c r="U70" s="79"/>
      <c r="V70" s="79"/>
      <c r="AS70" s="97"/>
      <c r="AT70" s="97"/>
      <c r="AU70" s="97"/>
      <c r="AV70" s="97"/>
      <c r="AW70" s="97"/>
      <c r="AX70" s="97"/>
      <c r="AY70" s="97"/>
    </row>
    <row r="71" spans="1:51" x14ac:dyDescent="0.25">
      <c r="A71" s="102"/>
      <c r="B71" s="200"/>
      <c r="C71" s="201"/>
      <c r="D71" s="202"/>
      <c r="E71" s="201"/>
      <c r="F71" s="201"/>
      <c r="G71" s="201"/>
      <c r="H71" s="201"/>
      <c r="I71" s="201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4"/>
      <c r="U71" s="205"/>
      <c r="V71" s="205"/>
      <c r="AS71" s="97"/>
      <c r="AT71" s="97"/>
      <c r="AU71" s="97"/>
      <c r="AV71" s="97"/>
      <c r="AW71" s="97"/>
      <c r="AX71" s="97"/>
      <c r="AY71" s="97"/>
    </row>
    <row r="72" spans="1:51" x14ac:dyDescent="0.25">
      <c r="A72" s="102"/>
      <c r="B72" s="200"/>
      <c r="C72" s="201"/>
      <c r="D72" s="202"/>
      <c r="E72" s="201"/>
      <c r="F72" s="201"/>
      <c r="G72" s="201"/>
      <c r="H72" s="201"/>
      <c r="I72" s="201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4"/>
      <c r="U72" s="205"/>
      <c r="V72" s="205"/>
      <c r="AS72" s="97"/>
      <c r="AT72" s="97"/>
      <c r="AU72" s="97"/>
      <c r="AV72" s="97"/>
      <c r="AW72" s="97"/>
      <c r="AX72" s="97"/>
      <c r="AY72" s="97"/>
    </row>
    <row r="73" spans="1:51" x14ac:dyDescent="0.25">
      <c r="A73" s="102"/>
      <c r="B73" s="200"/>
      <c r="C73" s="201"/>
      <c r="D73" s="202"/>
      <c r="E73" s="201"/>
      <c r="F73" s="201"/>
      <c r="G73" s="201"/>
      <c r="H73" s="201"/>
      <c r="I73" s="201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4"/>
      <c r="U73" s="205"/>
      <c r="V73" s="205"/>
      <c r="AS73" s="97"/>
      <c r="AT73" s="97"/>
      <c r="AU73" s="97"/>
      <c r="AV73" s="97"/>
      <c r="AW73" s="97"/>
      <c r="AX73" s="97"/>
      <c r="AY73" s="97"/>
    </row>
    <row r="74" spans="1:51" x14ac:dyDescent="0.25">
      <c r="O74" s="12"/>
      <c r="P74" s="99"/>
      <c r="Q74" s="99"/>
      <c r="AS74" s="97"/>
      <c r="AT74" s="97"/>
      <c r="AU74" s="97"/>
      <c r="AV74" s="97"/>
      <c r="AW74" s="97"/>
      <c r="AX74" s="97"/>
      <c r="AY74" s="97"/>
    </row>
    <row r="75" spans="1:51" x14ac:dyDescent="0.25">
      <c r="O75" s="12"/>
      <c r="P75" s="99"/>
      <c r="Q75" s="99"/>
      <c r="AS75" s="97"/>
      <c r="AT75" s="97"/>
      <c r="AU75" s="97"/>
      <c r="AV75" s="97"/>
      <c r="AW75" s="97"/>
      <c r="AX75" s="97"/>
      <c r="AY75" s="97"/>
    </row>
    <row r="76" spans="1:51" x14ac:dyDescent="0.25">
      <c r="O76" s="12"/>
      <c r="P76" s="99"/>
      <c r="Q76" s="99"/>
      <c r="AS76" s="97"/>
      <c r="AT76" s="97"/>
      <c r="AU76" s="97"/>
      <c r="AV76" s="97"/>
      <c r="AW76" s="97"/>
      <c r="AX76" s="97"/>
      <c r="AY76" s="97"/>
    </row>
    <row r="77" spans="1:51" x14ac:dyDescent="0.25">
      <c r="O77" s="12"/>
      <c r="P77" s="99"/>
      <c r="Q77" s="99"/>
      <c r="R77" s="99"/>
      <c r="S77" s="99"/>
      <c r="AS77" s="97"/>
      <c r="AT77" s="97"/>
      <c r="AU77" s="97"/>
      <c r="AV77" s="97"/>
      <c r="AW77" s="97"/>
      <c r="AX77" s="97"/>
      <c r="AY77" s="97"/>
    </row>
    <row r="78" spans="1:51" x14ac:dyDescent="0.25">
      <c r="O78" s="12"/>
      <c r="P78" s="99"/>
      <c r="Q78" s="99"/>
      <c r="R78" s="99"/>
      <c r="S78" s="99"/>
      <c r="T78" s="99"/>
      <c r="AS78" s="97"/>
      <c r="AT78" s="97"/>
      <c r="AU78" s="97"/>
      <c r="AV78" s="97"/>
      <c r="AW78" s="97"/>
      <c r="AX78" s="97"/>
      <c r="AY78" s="97"/>
    </row>
    <row r="79" spans="1:51" x14ac:dyDescent="0.25">
      <c r="O79" s="12"/>
      <c r="P79" s="99"/>
      <c r="Q79" s="99"/>
      <c r="R79" s="99"/>
      <c r="S79" s="99"/>
      <c r="T79" s="99"/>
      <c r="AS79" s="97"/>
      <c r="AT79" s="97"/>
      <c r="AU79" s="97"/>
      <c r="AV79" s="97"/>
      <c r="AW79" s="97"/>
      <c r="AX79" s="97"/>
      <c r="AY79" s="97"/>
    </row>
    <row r="80" spans="1:51" x14ac:dyDescent="0.25">
      <c r="O80" s="12"/>
      <c r="P80" s="99"/>
      <c r="T80" s="99"/>
      <c r="AS80" s="97"/>
      <c r="AT80" s="97"/>
      <c r="AU80" s="97"/>
      <c r="AV80" s="97"/>
      <c r="AW80" s="97"/>
      <c r="AX80" s="97"/>
      <c r="AY80" s="97"/>
    </row>
    <row r="81" spans="15:51" x14ac:dyDescent="0.25">
      <c r="O81" s="99"/>
      <c r="Q81" s="99"/>
      <c r="R81" s="99"/>
      <c r="S81" s="99"/>
      <c r="AS81" s="97"/>
      <c r="AT81" s="97"/>
      <c r="AU81" s="97"/>
      <c r="AV81" s="97"/>
      <c r="AW81" s="97"/>
      <c r="AX81" s="97"/>
      <c r="AY81" s="97"/>
    </row>
    <row r="82" spans="15:51" x14ac:dyDescent="0.25">
      <c r="O82" s="12"/>
      <c r="P82" s="99"/>
      <c r="Q82" s="99"/>
      <c r="R82" s="99"/>
      <c r="S82" s="99"/>
      <c r="T82" s="99"/>
      <c r="AS82" s="97"/>
      <c r="AT82" s="97"/>
      <c r="AU82" s="97"/>
      <c r="AV82" s="97"/>
      <c r="AW82" s="97"/>
      <c r="AX82" s="97"/>
      <c r="AY82" s="97"/>
    </row>
    <row r="83" spans="15:51" x14ac:dyDescent="0.25">
      <c r="O83" s="12"/>
      <c r="P83" s="99"/>
      <c r="Q83" s="99"/>
      <c r="R83" s="99"/>
      <c r="S83" s="99"/>
      <c r="T83" s="99"/>
      <c r="U83" s="99"/>
      <c r="AS83" s="97"/>
      <c r="AT83" s="97"/>
      <c r="AU83" s="97"/>
      <c r="AV83" s="97"/>
      <c r="AW83" s="97"/>
      <c r="AX83" s="97"/>
      <c r="AY83" s="97"/>
    </row>
    <row r="84" spans="15:51" x14ac:dyDescent="0.25">
      <c r="O84" s="12"/>
      <c r="P84" s="99"/>
      <c r="T84" s="99"/>
      <c r="U84" s="99"/>
      <c r="AS84" s="97"/>
      <c r="AT84" s="97"/>
      <c r="AU84" s="97"/>
      <c r="AV84" s="97"/>
      <c r="AW84" s="97"/>
      <c r="AX84" s="97"/>
      <c r="AY84" s="97"/>
    </row>
    <row r="96" spans="15:51" x14ac:dyDescent="0.25">
      <c r="AS96" s="97"/>
      <c r="AT96" s="97"/>
      <c r="AU96" s="97"/>
      <c r="AV96" s="97"/>
      <c r="AW96" s="97"/>
      <c r="AX96" s="97"/>
      <c r="AY96" s="97"/>
    </row>
  </sheetData>
  <protectedRanges>
    <protectedRange sqref="S57:T7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73" name="Range2_12_1_6_1_1"/>
    <protectedRange sqref="L57:M7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73" name="Range2_2_12_1_4_1_1_1_1_1_1_1_1_1_1_1_1_1_1_1"/>
    <protectedRange sqref="I57:I73" name="Range2_2_12_1_7_1_1_2_2_1_2"/>
    <protectedRange sqref="F57:H73" name="Range2_2_12_1_3_1_2_1_1_1_1_2_1_1_1_1_1_1_1_1_1_1_1"/>
    <protectedRange sqref="E57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2" name="Range2_12_5_1_1_1_1_1_2_1_1_1"/>
    <protectedRange sqref="B43 B49 B54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58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60" name="Range2_12_5_1_1_1_2_2_1_1_1_1_1_1_1_1_1_1_1_2_1_1_1_1_1_1_1_1_1_1_1_1_1_1_1_1_1_1_1_1_1_1_1_1_1_1_1_1_1_1_1_1_1_1_1_1_1_1_1_1_1_1_1_1_1_1_1_1_1_1_1_1_1_2_1_1_1_1_1_1_1_1_1_1_1_2_1_1_1_1_1_2_1_1_1_1_1_1_1_1_1_1_1_1_1_1_1_1_1_1_1_1_1_1_1_1_1_1_1_1_1_1_2__4"/>
    <protectedRange sqref="B61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62" name="Range2_12_5_1_1_1_2_1_1_1_1_1_1_1_1_1_1_1_2_1_2_1_1_1_1_1_1_1_1_1_2_1_1_1_1_1_1_1_1_1_1_1_1_1_1_1_1_1_1_1_1_1_1_1_1_1_1_1_1_1_1_1_1_1_1_1_1_1_1_1_1_1_1_1_2_1_1_1_1_1_1_1_1_1_2_1_2_1_1_1_1_1_2_1_1_1_1_1_1_1_1_2_1_1_1_1_1_1_1_1_2_1_1_1_1_1_2_1_1_1_1_1_2__4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46" priority="36" operator="containsText" text="N/A">
      <formula>NOT(ISERROR(SEARCH("N/A",X11)))</formula>
    </cfRule>
    <cfRule type="cellIs" dxfId="145" priority="49" operator="equal">
      <formula>0</formula>
    </cfRule>
  </conditionalFormatting>
  <conditionalFormatting sqref="AC11:AE34 X11:Y34 AA11:AA34">
    <cfRule type="cellIs" dxfId="144" priority="48" operator="greaterThanOrEqual">
      <formula>1185</formula>
    </cfRule>
  </conditionalFormatting>
  <conditionalFormatting sqref="AC11:AE34 X11:Y34 AA11:AA34">
    <cfRule type="cellIs" dxfId="143" priority="47" operator="between">
      <formula>0.1</formula>
      <formula>1184</formula>
    </cfRule>
  </conditionalFormatting>
  <conditionalFormatting sqref="X8">
    <cfRule type="cellIs" dxfId="142" priority="46" operator="equal">
      <formula>0</formula>
    </cfRule>
  </conditionalFormatting>
  <conditionalFormatting sqref="X8">
    <cfRule type="cellIs" dxfId="141" priority="45" operator="greaterThan">
      <formula>1179</formula>
    </cfRule>
  </conditionalFormatting>
  <conditionalFormatting sqref="X8">
    <cfRule type="cellIs" dxfId="140" priority="44" operator="greaterThan">
      <formula>99</formula>
    </cfRule>
  </conditionalFormatting>
  <conditionalFormatting sqref="X8">
    <cfRule type="cellIs" dxfId="139" priority="43" operator="greaterThan">
      <formula>0.99</formula>
    </cfRule>
  </conditionalFormatting>
  <conditionalFormatting sqref="AB8">
    <cfRule type="cellIs" dxfId="138" priority="42" operator="equal">
      <formula>0</formula>
    </cfRule>
  </conditionalFormatting>
  <conditionalFormatting sqref="AB8">
    <cfRule type="cellIs" dxfId="137" priority="41" operator="greaterThan">
      <formula>1179</formula>
    </cfRule>
  </conditionalFormatting>
  <conditionalFormatting sqref="AB8">
    <cfRule type="cellIs" dxfId="136" priority="40" operator="greaterThan">
      <formula>99</formula>
    </cfRule>
  </conditionalFormatting>
  <conditionalFormatting sqref="AB8">
    <cfRule type="cellIs" dxfId="135" priority="39" operator="greaterThan">
      <formula>0.99</formula>
    </cfRule>
  </conditionalFormatting>
  <conditionalFormatting sqref="AH11:AH31">
    <cfRule type="cellIs" dxfId="134" priority="37" operator="greaterThan">
      <formula>$AH$8</formula>
    </cfRule>
    <cfRule type="cellIs" dxfId="133" priority="38" operator="greaterThan">
      <formula>$AH$8</formula>
    </cfRule>
  </conditionalFormatting>
  <conditionalFormatting sqref="AB11:AB34">
    <cfRule type="containsText" dxfId="132" priority="32" operator="containsText" text="N/A">
      <formula>NOT(ISERROR(SEARCH("N/A",AB11)))</formula>
    </cfRule>
    <cfRule type="cellIs" dxfId="131" priority="35" operator="equal">
      <formula>0</formula>
    </cfRule>
  </conditionalFormatting>
  <conditionalFormatting sqref="AB11:AB34">
    <cfRule type="cellIs" dxfId="130" priority="34" operator="greaterThanOrEqual">
      <formula>1185</formula>
    </cfRule>
  </conditionalFormatting>
  <conditionalFormatting sqref="AB11:AB34">
    <cfRule type="cellIs" dxfId="129" priority="33" operator="between">
      <formula>0.1</formula>
      <formula>1184</formula>
    </cfRule>
  </conditionalFormatting>
  <conditionalFormatting sqref="AO11:AO34 AN11:AN35">
    <cfRule type="cellIs" dxfId="128" priority="31" operator="equal">
      <formula>0</formula>
    </cfRule>
  </conditionalFormatting>
  <conditionalFormatting sqref="AO11:AO34 AN11:AN35">
    <cfRule type="cellIs" dxfId="127" priority="30" operator="greaterThan">
      <formula>1179</formula>
    </cfRule>
  </conditionalFormatting>
  <conditionalFormatting sqref="AO11:AO34 AN11:AN35">
    <cfRule type="cellIs" dxfId="126" priority="29" operator="greaterThan">
      <formula>99</formula>
    </cfRule>
  </conditionalFormatting>
  <conditionalFormatting sqref="AO11:AO34 AN11:AN35">
    <cfRule type="cellIs" dxfId="125" priority="28" operator="greaterThan">
      <formula>0.99</formula>
    </cfRule>
  </conditionalFormatting>
  <conditionalFormatting sqref="AQ11:AQ34">
    <cfRule type="cellIs" dxfId="124" priority="27" operator="equal">
      <formula>0</formula>
    </cfRule>
  </conditionalFormatting>
  <conditionalFormatting sqref="AQ11:AQ34">
    <cfRule type="cellIs" dxfId="123" priority="26" operator="greaterThan">
      <formula>1179</formula>
    </cfRule>
  </conditionalFormatting>
  <conditionalFormatting sqref="AQ11:AQ34">
    <cfRule type="cellIs" dxfId="122" priority="25" operator="greaterThan">
      <formula>99</formula>
    </cfRule>
  </conditionalFormatting>
  <conditionalFormatting sqref="AQ11:AQ34">
    <cfRule type="cellIs" dxfId="121" priority="24" operator="greaterThan">
      <formula>0.99</formula>
    </cfRule>
  </conditionalFormatting>
  <conditionalFormatting sqref="Z11:Z34">
    <cfRule type="containsText" dxfId="120" priority="20" operator="containsText" text="N/A">
      <formula>NOT(ISERROR(SEARCH("N/A",Z11)))</formula>
    </cfRule>
    <cfRule type="cellIs" dxfId="119" priority="23" operator="equal">
      <formula>0</formula>
    </cfRule>
  </conditionalFormatting>
  <conditionalFormatting sqref="Z11:Z34">
    <cfRule type="cellIs" dxfId="118" priority="22" operator="greaterThanOrEqual">
      <formula>1185</formula>
    </cfRule>
  </conditionalFormatting>
  <conditionalFormatting sqref="Z11:Z34">
    <cfRule type="cellIs" dxfId="117" priority="21" operator="between">
      <formula>0.1</formula>
      <formula>1184</formula>
    </cfRule>
  </conditionalFormatting>
  <conditionalFormatting sqref="AJ11:AN35">
    <cfRule type="cellIs" dxfId="116" priority="19" operator="equal">
      <formula>0</formula>
    </cfRule>
  </conditionalFormatting>
  <conditionalFormatting sqref="AJ11:AN35">
    <cfRule type="cellIs" dxfId="115" priority="18" operator="greaterThan">
      <formula>1179</formula>
    </cfRule>
  </conditionalFormatting>
  <conditionalFormatting sqref="AJ11:AN35">
    <cfRule type="cellIs" dxfId="114" priority="17" operator="greaterThan">
      <formula>99</formula>
    </cfRule>
  </conditionalFormatting>
  <conditionalFormatting sqref="AJ11:AN35">
    <cfRule type="cellIs" dxfId="113" priority="16" operator="greaterThan">
      <formula>0.99</formula>
    </cfRule>
  </conditionalFormatting>
  <conditionalFormatting sqref="AP11:AP34">
    <cfRule type="cellIs" dxfId="112" priority="15" operator="equal">
      <formula>0</formula>
    </cfRule>
  </conditionalFormatting>
  <conditionalFormatting sqref="AP11:AP34">
    <cfRule type="cellIs" dxfId="111" priority="14" operator="greaterThan">
      <formula>1179</formula>
    </cfRule>
  </conditionalFormatting>
  <conditionalFormatting sqref="AP11:AP34">
    <cfRule type="cellIs" dxfId="110" priority="13" operator="greaterThan">
      <formula>99</formula>
    </cfRule>
  </conditionalFormatting>
  <conditionalFormatting sqref="AP11:AP34">
    <cfRule type="cellIs" dxfId="109" priority="12" operator="greaterThan">
      <formula>0.99</formula>
    </cfRule>
  </conditionalFormatting>
  <conditionalFormatting sqref="AH32:AH34">
    <cfRule type="cellIs" dxfId="108" priority="10" operator="greaterThan">
      <formula>$AH$8</formula>
    </cfRule>
    <cfRule type="cellIs" dxfId="107" priority="11" operator="greaterThan">
      <formula>$AH$8</formula>
    </cfRule>
  </conditionalFormatting>
  <conditionalFormatting sqref="AI11:AI34">
    <cfRule type="cellIs" dxfId="106" priority="9" operator="greaterThan">
      <formula>$AI$8</formula>
    </cfRule>
  </conditionalFormatting>
  <conditionalFormatting sqref="AL11:AL34">
    <cfRule type="cellIs" dxfId="105" priority="8" operator="equal">
      <formula>0</formula>
    </cfRule>
  </conditionalFormatting>
  <conditionalFormatting sqref="AL11:AL34">
    <cfRule type="cellIs" dxfId="104" priority="7" operator="greaterThan">
      <formula>1179</formula>
    </cfRule>
  </conditionalFormatting>
  <conditionalFormatting sqref="AL11:AL34">
    <cfRule type="cellIs" dxfId="103" priority="6" operator="greaterThan">
      <formula>99</formula>
    </cfRule>
  </conditionalFormatting>
  <conditionalFormatting sqref="AL11:AL34">
    <cfRule type="cellIs" dxfId="102" priority="5" operator="greaterThan">
      <formula>0.99</formula>
    </cfRule>
  </conditionalFormatting>
  <conditionalFormatting sqref="AM16:AM34">
    <cfRule type="cellIs" dxfId="101" priority="4" operator="equal">
      <formula>0</formula>
    </cfRule>
  </conditionalFormatting>
  <conditionalFormatting sqref="AM16:AM34">
    <cfRule type="cellIs" dxfId="100" priority="3" operator="greaterThan">
      <formula>1179</formula>
    </cfRule>
  </conditionalFormatting>
  <conditionalFormatting sqref="AM16:AM34">
    <cfRule type="cellIs" dxfId="99" priority="2" operator="greaterThan">
      <formula>99</formula>
    </cfRule>
  </conditionalFormatting>
  <conditionalFormatting sqref="AM16:AM34">
    <cfRule type="cellIs" dxfId="9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6"/>
  <sheetViews>
    <sheetView tabSelected="1" topLeftCell="P17" zoomScaleNormal="100" workbookViewId="0">
      <selection activeCell="Q35" sqref="Q3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82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79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9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42489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28508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84" t="s">
        <v>51</v>
      </c>
      <c r="V9" s="184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81" t="s">
        <v>55</v>
      </c>
      <c r="AG9" s="181" t="s">
        <v>56</v>
      </c>
      <c r="AH9" s="254" t="s">
        <v>57</v>
      </c>
      <c r="AI9" s="270" t="s">
        <v>58</v>
      </c>
      <c r="AJ9" s="184" t="s">
        <v>59</v>
      </c>
      <c r="AK9" s="184" t="s">
        <v>60</v>
      </c>
      <c r="AL9" s="184" t="s">
        <v>61</v>
      </c>
      <c r="AM9" s="184" t="s">
        <v>62</v>
      </c>
      <c r="AN9" s="184" t="s">
        <v>63</v>
      </c>
      <c r="AO9" s="184" t="s">
        <v>64</v>
      </c>
      <c r="AP9" s="184" t="s">
        <v>65</v>
      </c>
      <c r="AQ9" s="252" t="s">
        <v>66</v>
      </c>
      <c r="AR9" s="184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4" t="s">
        <v>72</v>
      </c>
      <c r="C10" s="184" t="s">
        <v>73</v>
      </c>
      <c r="D10" s="184" t="s">
        <v>74</v>
      </c>
      <c r="E10" s="184" t="s">
        <v>75</v>
      </c>
      <c r="F10" s="184" t="s">
        <v>74</v>
      </c>
      <c r="G10" s="184" t="s">
        <v>75</v>
      </c>
      <c r="H10" s="248"/>
      <c r="I10" s="184" t="s">
        <v>75</v>
      </c>
      <c r="J10" s="184" t="s">
        <v>75</v>
      </c>
      <c r="K10" s="184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28'!Q34</f>
        <v>80118059</v>
      </c>
      <c r="R10" s="263"/>
      <c r="S10" s="264"/>
      <c r="T10" s="265"/>
      <c r="U10" s="184" t="s">
        <v>75</v>
      </c>
      <c r="V10" s="184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28'!AG34</f>
        <v>46043484</v>
      </c>
      <c r="AH10" s="254"/>
      <c r="AI10" s="271"/>
      <c r="AJ10" s="184" t="s">
        <v>84</v>
      </c>
      <c r="AK10" s="184" t="s">
        <v>84</v>
      </c>
      <c r="AL10" s="184" t="s">
        <v>84</v>
      </c>
      <c r="AM10" s="184" t="s">
        <v>84</v>
      </c>
      <c r="AN10" s="184" t="s">
        <v>84</v>
      </c>
      <c r="AO10" s="184" t="s">
        <v>84</v>
      </c>
      <c r="AP10" s="1">
        <f>'APR 28'!AP34</f>
        <v>10728130</v>
      </c>
      <c r="AQ10" s="253"/>
      <c r="AR10" s="180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4</v>
      </c>
      <c r="E11" s="41">
        <f t="shared" ref="E11:E34" si="0">D11/1.42</f>
        <v>2.8169014084507045</v>
      </c>
      <c r="F11" s="100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11">
        <v>138</v>
      </c>
      <c r="P11" s="111">
        <v>109</v>
      </c>
      <c r="Q11" s="111">
        <v>80122877</v>
      </c>
      <c r="R11" s="46">
        <f>IF(ISBLANK(Q11),"-",Q11-Q10)</f>
        <v>4818</v>
      </c>
      <c r="S11" s="47">
        <f>R11*24/1000</f>
        <v>115.63200000000001</v>
      </c>
      <c r="T11" s="47">
        <f>R11/1000</f>
        <v>4.8179999999999996</v>
      </c>
      <c r="U11" s="112">
        <v>5.0999999999999996</v>
      </c>
      <c r="V11" s="112">
        <f t="shared" ref="V11:V34" si="1">U11</f>
        <v>5.0999999999999996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1188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46044404</v>
      </c>
      <c r="AH11" s="49">
        <f>IF(ISBLANK(AG11),"-",AG11-AG10)</f>
        <v>920</v>
      </c>
      <c r="AI11" s="50">
        <f>AH11/T11</f>
        <v>190.95060190950605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0.95</v>
      </c>
      <c r="AP11" s="115">
        <v>10728902</v>
      </c>
      <c r="AQ11" s="115">
        <f t="shared" ref="AQ11:AQ34" si="2">AP11-AP10</f>
        <v>772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5</v>
      </c>
      <c r="E12" s="41">
        <f t="shared" si="0"/>
        <v>3.5211267605633805</v>
      </c>
      <c r="F12" s="100">
        <v>75</v>
      </c>
      <c r="G12" s="41">
        <f t="shared" ref="G12:G34" si="3">F12/1.42</f>
        <v>52.816901408450704</v>
      </c>
      <c r="H12" s="42" t="s">
        <v>88</v>
      </c>
      <c r="I12" s="42">
        <f t="shared" ref="I12:I34" si="4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11">
        <v>133</v>
      </c>
      <c r="P12" s="111">
        <v>109</v>
      </c>
      <c r="Q12" s="111">
        <v>80127507</v>
      </c>
      <c r="R12" s="46">
        <f t="shared" ref="R12:R34" si="5">IF(ISBLANK(Q12),"-",Q12-Q11)</f>
        <v>4630</v>
      </c>
      <c r="S12" s="47">
        <f t="shared" ref="S12:S34" si="6">R12*24/1000</f>
        <v>111.12</v>
      </c>
      <c r="T12" s="47">
        <f t="shared" ref="T12:T34" si="7">R12/1000</f>
        <v>4.63</v>
      </c>
      <c r="U12" s="112">
        <v>7</v>
      </c>
      <c r="V12" s="112">
        <f t="shared" si="1"/>
        <v>7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1188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46045324</v>
      </c>
      <c r="AH12" s="49">
        <f>IF(ISBLANK(AG12),"-",AG12-AG11)</f>
        <v>920</v>
      </c>
      <c r="AI12" s="50">
        <f t="shared" ref="AI12:AI34" si="8">AH12/T12</f>
        <v>198.70410367170626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0.95</v>
      </c>
      <c r="AP12" s="115">
        <v>10729775</v>
      </c>
      <c r="AQ12" s="115">
        <f t="shared" si="2"/>
        <v>873</v>
      </c>
      <c r="AR12" s="118">
        <v>1.04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6</v>
      </c>
      <c r="E13" s="41">
        <f t="shared" si="0"/>
        <v>4.2253521126760569</v>
      </c>
      <c r="F13" s="100">
        <v>75</v>
      </c>
      <c r="G13" s="41">
        <f t="shared" si="3"/>
        <v>52.816901408450704</v>
      </c>
      <c r="H13" s="42" t="s">
        <v>88</v>
      </c>
      <c r="I13" s="42">
        <f t="shared" si="4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11">
        <v>127</v>
      </c>
      <c r="P13" s="111">
        <v>108</v>
      </c>
      <c r="Q13" s="111">
        <v>80132128</v>
      </c>
      <c r="R13" s="46">
        <f t="shared" si="5"/>
        <v>4621</v>
      </c>
      <c r="S13" s="47">
        <f t="shared" si="6"/>
        <v>110.904</v>
      </c>
      <c r="T13" s="47">
        <f t="shared" si="7"/>
        <v>4.6210000000000004</v>
      </c>
      <c r="U13" s="112">
        <v>8.6999999999999993</v>
      </c>
      <c r="V13" s="112">
        <f t="shared" si="1"/>
        <v>8.6999999999999993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1188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46046264</v>
      </c>
      <c r="AH13" s="49">
        <f>IF(ISBLANK(AG13),"-",AG13-AG12)</f>
        <v>940</v>
      </c>
      <c r="AI13" s="50">
        <f t="shared" si="8"/>
        <v>203.41917333910408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0.95</v>
      </c>
      <c r="AP13" s="115">
        <v>10730388</v>
      </c>
      <c r="AQ13" s="115">
        <f t="shared" si="2"/>
        <v>613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7</v>
      </c>
      <c r="E14" s="41">
        <f t="shared" si="0"/>
        <v>4.9295774647887329</v>
      </c>
      <c r="F14" s="100">
        <v>75</v>
      </c>
      <c r="G14" s="41">
        <f t="shared" si="3"/>
        <v>52.816901408450704</v>
      </c>
      <c r="H14" s="42" t="s">
        <v>88</v>
      </c>
      <c r="I14" s="42">
        <f t="shared" si="4"/>
        <v>47.887323943661976</v>
      </c>
      <c r="J14" s="43">
        <f>(F14-5)/1.42</f>
        <v>49.295774647887328</v>
      </c>
      <c r="K14" s="42">
        <f>J14+(6/1.42)</f>
        <v>53.521126760563384</v>
      </c>
      <c r="L14" s="44">
        <v>14</v>
      </c>
      <c r="M14" s="45" t="s">
        <v>89</v>
      </c>
      <c r="N14" s="45">
        <v>12.8</v>
      </c>
      <c r="O14" s="111">
        <v>119</v>
      </c>
      <c r="P14" s="111">
        <v>107</v>
      </c>
      <c r="Q14" s="111">
        <v>80136754</v>
      </c>
      <c r="R14" s="46">
        <f t="shared" si="5"/>
        <v>4626</v>
      </c>
      <c r="S14" s="47">
        <f t="shared" si="6"/>
        <v>111.024</v>
      </c>
      <c r="T14" s="47">
        <f t="shared" si="7"/>
        <v>4.6260000000000003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1188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46047204</v>
      </c>
      <c r="AH14" s="49">
        <f t="shared" ref="AH14:AH34" si="9">IF(ISBLANK(AG14),"-",AG14-AG13)</f>
        <v>940</v>
      </c>
      <c r="AI14" s="50">
        <f t="shared" si="8"/>
        <v>203.19930825767401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0.95</v>
      </c>
      <c r="AP14" s="115">
        <v>10730501</v>
      </c>
      <c r="AQ14" s="115">
        <f t="shared" si="2"/>
        <v>113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7</v>
      </c>
      <c r="E15" s="41">
        <f t="shared" si="0"/>
        <v>4.9295774647887329</v>
      </c>
      <c r="F15" s="100">
        <v>75</v>
      </c>
      <c r="G15" s="41">
        <f t="shared" si="3"/>
        <v>52.816901408450704</v>
      </c>
      <c r="H15" s="42" t="s">
        <v>88</v>
      </c>
      <c r="I15" s="42">
        <f t="shared" si="4"/>
        <v>47.887323943661976</v>
      </c>
      <c r="J15" s="43">
        <f>(F15-5)/1.42</f>
        <v>49.295774647887328</v>
      </c>
      <c r="K15" s="42">
        <f>J15+(6/1.42)</f>
        <v>53.521126760563384</v>
      </c>
      <c r="L15" s="44">
        <v>18</v>
      </c>
      <c r="M15" s="45" t="s">
        <v>89</v>
      </c>
      <c r="N15" s="45">
        <v>13.1</v>
      </c>
      <c r="O15" s="111">
        <v>128</v>
      </c>
      <c r="P15" s="111">
        <v>118</v>
      </c>
      <c r="Q15" s="111">
        <v>80141434</v>
      </c>
      <c r="R15" s="46">
        <f t="shared" si="5"/>
        <v>4680</v>
      </c>
      <c r="S15" s="47">
        <f t="shared" si="6"/>
        <v>112.32</v>
      </c>
      <c r="T15" s="47">
        <f t="shared" si="7"/>
        <v>4.68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1188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46048174</v>
      </c>
      <c r="AH15" s="49">
        <f t="shared" si="9"/>
        <v>970</v>
      </c>
      <c r="AI15" s="50">
        <f t="shared" si="8"/>
        <v>207.26495726495727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10730501</v>
      </c>
      <c r="AQ15" s="115"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7</v>
      </c>
      <c r="E16" s="41">
        <f t="shared" si="0"/>
        <v>4.9295774647887329</v>
      </c>
      <c r="F16" s="100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122</v>
      </c>
      <c r="Q16" s="111">
        <v>80146146</v>
      </c>
      <c r="R16" s="46">
        <f t="shared" si="5"/>
        <v>4712</v>
      </c>
      <c r="S16" s="47">
        <f t="shared" si="6"/>
        <v>113.08799999999999</v>
      </c>
      <c r="T16" s="47">
        <f t="shared" si="7"/>
        <v>4.7119999999999997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46049148</v>
      </c>
      <c r="AH16" s="49">
        <f t="shared" si="9"/>
        <v>974</v>
      </c>
      <c r="AI16" s="50">
        <f t="shared" si="8"/>
        <v>206.70628183361632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10730501</v>
      </c>
      <c r="AQ16" s="115">
        <f t="shared" si="2"/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139</v>
      </c>
      <c r="Q17" s="111">
        <v>80152372</v>
      </c>
      <c r="R17" s="46">
        <f t="shared" si="5"/>
        <v>6226</v>
      </c>
      <c r="S17" s="47">
        <f t="shared" si="6"/>
        <v>149.42400000000001</v>
      </c>
      <c r="T17" s="47">
        <f t="shared" si="7"/>
        <v>6.226</v>
      </c>
      <c r="U17" s="112">
        <v>9.1</v>
      </c>
      <c r="V17" s="112">
        <f t="shared" si="1"/>
        <v>9.1</v>
      </c>
      <c r="W17" s="113" t="s">
        <v>130</v>
      </c>
      <c r="X17" s="115">
        <v>1017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46050412</v>
      </c>
      <c r="AH17" s="49">
        <f t="shared" si="9"/>
        <v>1264</v>
      </c>
      <c r="AI17" s="50">
        <f t="shared" si="8"/>
        <v>203.01959524574366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10730501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145</v>
      </c>
      <c r="Q18" s="111">
        <v>80158396</v>
      </c>
      <c r="R18" s="46">
        <f t="shared" si="5"/>
        <v>6024</v>
      </c>
      <c r="S18" s="47">
        <f t="shared" si="6"/>
        <v>144.57599999999999</v>
      </c>
      <c r="T18" s="47">
        <f t="shared" si="7"/>
        <v>6.024</v>
      </c>
      <c r="U18" s="112">
        <v>8.5</v>
      </c>
      <c r="V18" s="112">
        <f t="shared" si="1"/>
        <v>8.5</v>
      </c>
      <c r="W18" s="113" t="s">
        <v>130</v>
      </c>
      <c r="X18" s="115">
        <v>1016</v>
      </c>
      <c r="Y18" s="115">
        <v>0</v>
      </c>
      <c r="Z18" s="115">
        <v>1188</v>
      </c>
      <c r="AA18" s="115">
        <v>1185</v>
      </c>
      <c r="AB18" s="115">
        <v>1186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46051800</v>
      </c>
      <c r="AH18" s="49">
        <f t="shared" si="9"/>
        <v>1388</v>
      </c>
      <c r="AI18" s="50">
        <f t="shared" si="8"/>
        <v>230.41168658698538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10730501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148</v>
      </c>
      <c r="Q19" s="111">
        <v>80164566</v>
      </c>
      <c r="R19" s="46">
        <f t="shared" si="5"/>
        <v>6170</v>
      </c>
      <c r="S19" s="47">
        <f t="shared" si="6"/>
        <v>148.08000000000001</v>
      </c>
      <c r="T19" s="47">
        <f t="shared" si="7"/>
        <v>6.17</v>
      </c>
      <c r="U19" s="112">
        <v>8</v>
      </c>
      <c r="V19" s="112">
        <f t="shared" si="1"/>
        <v>8</v>
      </c>
      <c r="W19" s="113" t="s">
        <v>130</v>
      </c>
      <c r="X19" s="115">
        <v>1017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46053172</v>
      </c>
      <c r="AH19" s="49">
        <f t="shared" si="9"/>
        <v>1372</v>
      </c>
      <c r="AI19" s="50">
        <f t="shared" si="8"/>
        <v>222.36628849270664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10730501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142</v>
      </c>
      <c r="P20" s="111">
        <v>145</v>
      </c>
      <c r="Q20" s="111">
        <v>80170684</v>
      </c>
      <c r="R20" s="46">
        <f t="shared" si="5"/>
        <v>6118</v>
      </c>
      <c r="S20" s="47">
        <f t="shared" si="6"/>
        <v>146.83199999999999</v>
      </c>
      <c r="T20" s="47">
        <f t="shared" si="7"/>
        <v>6.1180000000000003</v>
      </c>
      <c r="U20" s="112">
        <v>7.5</v>
      </c>
      <c r="V20" s="112">
        <f t="shared" si="1"/>
        <v>7.5</v>
      </c>
      <c r="W20" s="113" t="s">
        <v>130</v>
      </c>
      <c r="X20" s="115">
        <v>1017</v>
      </c>
      <c r="Y20" s="115">
        <v>0</v>
      </c>
      <c r="Z20" s="115">
        <v>1188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46054563</v>
      </c>
      <c r="AH20" s="49">
        <f t="shared" si="9"/>
        <v>1391</v>
      </c>
      <c r="AI20" s="50">
        <f t="shared" si="8"/>
        <v>227.36188296829027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10730501</v>
      </c>
      <c r="AQ20" s="115">
        <f t="shared" si="2"/>
        <v>0</v>
      </c>
      <c r="AR20" s="53">
        <v>0.89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146</v>
      </c>
      <c r="P21" s="111">
        <v>146</v>
      </c>
      <c r="Q21" s="111">
        <v>80176844</v>
      </c>
      <c r="R21" s="46">
        <f t="shared" si="5"/>
        <v>6160</v>
      </c>
      <c r="S21" s="47">
        <f t="shared" si="6"/>
        <v>147.84</v>
      </c>
      <c r="T21" s="47">
        <f t="shared" si="7"/>
        <v>6.16</v>
      </c>
      <c r="U21" s="112">
        <v>7</v>
      </c>
      <c r="V21" s="112">
        <f t="shared" si="1"/>
        <v>7</v>
      </c>
      <c r="W21" s="113" t="s">
        <v>130</v>
      </c>
      <c r="X21" s="115">
        <v>1017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46055932</v>
      </c>
      <c r="AH21" s="49">
        <f t="shared" si="9"/>
        <v>1369</v>
      </c>
      <c r="AI21" s="50">
        <f t="shared" si="8"/>
        <v>222.24025974025975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10730501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4</v>
      </c>
      <c r="E22" s="41">
        <f t="shared" si="0"/>
        <v>2.8169014084507045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135</v>
      </c>
      <c r="P22" s="111">
        <v>141</v>
      </c>
      <c r="Q22" s="111">
        <v>80182852</v>
      </c>
      <c r="R22" s="46">
        <f t="shared" si="5"/>
        <v>6008</v>
      </c>
      <c r="S22" s="47">
        <f t="shared" si="6"/>
        <v>144.19200000000001</v>
      </c>
      <c r="T22" s="47">
        <f t="shared" si="7"/>
        <v>6.008</v>
      </c>
      <c r="U22" s="112">
        <v>6.6</v>
      </c>
      <c r="V22" s="112">
        <f t="shared" si="1"/>
        <v>6.6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46057292</v>
      </c>
      <c r="AH22" s="49">
        <f t="shared" si="9"/>
        <v>1360</v>
      </c>
      <c r="AI22" s="50">
        <f t="shared" si="8"/>
        <v>226.36484687083887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10730501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146</v>
      </c>
      <c r="Q23" s="111">
        <v>80189004</v>
      </c>
      <c r="R23" s="46">
        <f t="shared" si="5"/>
        <v>6152</v>
      </c>
      <c r="S23" s="47">
        <f t="shared" si="6"/>
        <v>147.648</v>
      </c>
      <c r="T23" s="47">
        <f t="shared" si="7"/>
        <v>6.1520000000000001</v>
      </c>
      <c r="U23" s="112">
        <v>6.2</v>
      </c>
      <c r="V23" s="112">
        <f t="shared" si="1"/>
        <v>6.2</v>
      </c>
      <c r="W23" s="113" t="s">
        <v>130</v>
      </c>
      <c r="X23" s="115">
        <v>1016</v>
      </c>
      <c r="Y23" s="115">
        <v>0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46058644</v>
      </c>
      <c r="AH23" s="49">
        <f t="shared" si="9"/>
        <v>1352</v>
      </c>
      <c r="AI23" s="50">
        <f t="shared" si="8"/>
        <v>219.76592977893367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10730501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140</v>
      </c>
      <c r="Q24" s="111">
        <v>80195020</v>
      </c>
      <c r="R24" s="46">
        <f t="shared" si="5"/>
        <v>6016</v>
      </c>
      <c r="S24" s="47">
        <f t="shared" si="6"/>
        <v>144.38399999999999</v>
      </c>
      <c r="T24" s="47">
        <f t="shared" si="7"/>
        <v>6.016</v>
      </c>
      <c r="U24" s="112">
        <v>5.7</v>
      </c>
      <c r="V24" s="112">
        <f t="shared" si="1"/>
        <v>5.7</v>
      </c>
      <c r="W24" s="113" t="s">
        <v>130</v>
      </c>
      <c r="X24" s="115">
        <v>1046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46060020</v>
      </c>
      <c r="AH24" s="49">
        <f>IF(ISBLANK(AG24),"-",AG24-AG23)</f>
        <v>1376</v>
      </c>
      <c r="AI24" s="50">
        <f t="shared" si="8"/>
        <v>228.72340425531914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10730501</v>
      </c>
      <c r="AQ24" s="115">
        <f t="shared" si="2"/>
        <v>0</v>
      </c>
      <c r="AR24" s="53">
        <v>0.94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131</v>
      </c>
      <c r="P25" s="111">
        <v>141</v>
      </c>
      <c r="Q25" s="111">
        <v>80200986</v>
      </c>
      <c r="R25" s="46">
        <f t="shared" si="5"/>
        <v>5966</v>
      </c>
      <c r="S25" s="47">
        <f t="shared" si="6"/>
        <v>143.184</v>
      </c>
      <c r="T25" s="47">
        <f t="shared" si="7"/>
        <v>5.9660000000000002</v>
      </c>
      <c r="U25" s="112">
        <v>5.4</v>
      </c>
      <c r="V25" s="112">
        <f t="shared" si="1"/>
        <v>5.4</v>
      </c>
      <c r="W25" s="113" t="s">
        <v>130</v>
      </c>
      <c r="X25" s="115">
        <v>1046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46061356</v>
      </c>
      <c r="AH25" s="49">
        <f t="shared" si="9"/>
        <v>1336</v>
      </c>
      <c r="AI25" s="50">
        <f t="shared" si="8"/>
        <v>223.93563526651022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10730501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131</v>
      </c>
      <c r="P26" s="111">
        <v>139</v>
      </c>
      <c r="Q26" s="111">
        <v>80207079</v>
      </c>
      <c r="R26" s="46">
        <f t="shared" si="5"/>
        <v>6093</v>
      </c>
      <c r="S26" s="47">
        <f t="shared" si="6"/>
        <v>146.232</v>
      </c>
      <c r="T26" s="47">
        <f t="shared" si="7"/>
        <v>6.093</v>
      </c>
      <c r="U26" s="112">
        <v>5.0999999999999996</v>
      </c>
      <c r="V26" s="112">
        <f t="shared" si="1"/>
        <v>5.0999999999999996</v>
      </c>
      <c r="W26" s="113" t="s">
        <v>130</v>
      </c>
      <c r="X26" s="115">
        <v>1047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46062692</v>
      </c>
      <c r="AH26" s="49">
        <f t="shared" si="9"/>
        <v>1336</v>
      </c>
      <c r="AI26" s="50">
        <f t="shared" si="8"/>
        <v>219.26801247333006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10730501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132</v>
      </c>
      <c r="P27" s="111">
        <v>140</v>
      </c>
      <c r="Q27" s="111">
        <v>80213009</v>
      </c>
      <c r="R27" s="46">
        <f t="shared" si="5"/>
        <v>5930</v>
      </c>
      <c r="S27" s="47">
        <f t="shared" si="6"/>
        <v>142.32</v>
      </c>
      <c r="T27" s="47">
        <f t="shared" si="7"/>
        <v>5.93</v>
      </c>
      <c r="U27" s="112">
        <v>4.8</v>
      </c>
      <c r="V27" s="112">
        <f t="shared" si="1"/>
        <v>4.8</v>
      </c>
      <c r="W27" s="113" t="s">
        <v>130</v>
      </c>
      <c r="X27" s="115">
        <v>1047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46064028</v>
      </c>
      <c r="AH27" s="49">
        <f t="shared" si="9"/>
        <v>1336</v>
      </c>
      <c r="AI27" s="50">
        <f t="shared" si="8"/>
        <v>225.29510961214166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10730501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132</v>
      </c>
      <c r="P28" s="111">
        <v>137</v>
      </c>
      <c r="Q28" s="111">
        <v>80219009</v>
      </c>
      <c r="R28" s="46">
        <f t="shared" si="5"/>
        <v>6000</v>
      </c>
      <c r="S28" s="47">
        <f t="shared" si="6"/>
        <v>144</v>
      </c>
      <c r="T28" s="47">
        <f t="shared" si="7"/>
        <v>6</v>
      </c>
      <c r="U28" s="112">
        <v>4.3</v>
      </c>
      <c r="V28" s="112">
        <f t="shared" si="1"/>
        <v>4.3</v>
      </c>
      <c r="W28" s="113" t="s">
        <v>130</v>
      </c>
      <c r="X28" s="115">
        <v>1047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46065360</v>
      </c>
      <c r="AH28" s="49">
        <f t="shared" si="9"/>
        <v>1332</v>
      </c>
      <c r="AI28" s="50">
        <f t="shared" si="8"/>
        <v>222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10730501</v>
      </c>
      <c r="AQ28" s="115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132</v>
      </c>
      <c r="P29" s="111">
        <v>139</v>
      </c>
      <c r="Q29" s="111">
        <v>80225028</v>
      </c>
      <c r="R29" s="46">
        <f t="shared" si="5"/>
        <v>6019</v>
      </c>
      <c r="S29" s="47">
        <f t="shared" si="6"/>
        <v>144.45599999999999</v>
      </c>
      <c r="T29" s="47">
        <f t="shared" si="7"/>
        <v>6.0190000000000001</v>
      </c>
      <c r="U29" s="112">
        <v>4.0999999999999996</v>
      </c>
      <c r="V29" s="112">
        <f t="shared" si="1"/>
        <v>4.0999999999999996</v>
      </c>
      <c r="W29" s="113" t="s">
        <v>130</v>
      </c>
      <c r="X29" s="115">
        <v>1046</v>
      </c>
      <c r="Y29" s="115">
        <v>0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46066692</v>
      </c>
      <c r="AH29" s="49">
        <f t="shared" si="9"/>
        <v>1332</v>
      </c>
      <c r="AI29" s="50">
        <f t="shared" si="8"/>
        <v>221.29921913939191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10730501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132</v>
      </c>
      <c r="P30" s="111">
        <v>135</v>
      </c>
      <c r="Q30" s="111">
        <v>80231228</v>
      </c>
      <c r="R30" s="46">
        <f t="shared" si="5"/>
        <v>6200</v>
      </c>
      <c r="S30" s="47">
        <f t="shared" si="6"/>
        <v>148.80000000000001</v>
      </c>
      <c r="T30" s="47">
        <f t="shared" si="7"/>
        <v>6.2</v>
      </c>
      <c r="U30" s="112">
        <v>3.7</v>
      </c>
      <c r="V30" s="112">
        <f t="shared" si="1"/>
        <v>3.7</v>
      </c>
      <c r="W30" s="113" t="s">
        <v>130</v>
      </c>
      <c r="X30" s="115">
        <v>1004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46068028</v>
      </c>
      <c r="AH30" s="49">
        <f t="shared" si="9"/>
        <v>1336</v>
      </c>
      <c r="AI30" s="50">
        <f t="shared" si="8"/>
        <v>215.48387096774192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10730501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128</v>
      </c>
      <c r="P31" s="111">
        <v>123</v>
      </c>
      <c r="Q31" s="111">
        <v>80237328</v>
      </c>
      <c r="R31" s="46">
        <f t="shared" si="5"/>
        <v>6100</v>
      </c>
      <c r="S31" s="47">
        <f t="shared" si="6"/>
        <v>146.4</v>
      </c>
      <c r="T31" s="47">
        <f t="shared" si="7"/>
        <v>6.1</v>
      </c>
      <c r="U31" s="112">
        <v>3.3</v>
      </c>
      <c r="V31" s="112">
        <f t="shared" si="1"/>
        <v>3.3</v>
      </c>
      <c r="W31" s="113" t="s">
        <v>134</v>
      </c>
      <c r="X31" s="115">
        <v>1098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46069084</v>
      </c>
      <c r="AH31" s="49">
        <f t="shared" si="9"/>
        <v>1056</v>
      </c>
      <c r="AI31" s="50">
        <f t="shared" si="8"/>
        <v>173.11475409836066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10730501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5</v>
      </c>
      <c r="E32" s="41">
        <f t="shared" si="0"/>
        <v>3.5211267605633805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121</v>
      </c>
      <c r="Q32" s="111">
        <v>80243428</v>
      </c>
      <c r="R32" s="46">
        <f t="shared" si="5"/>
        <v>6100</v>
      </c>
      <c r="S32" s="47">
        <f t="shared" si="6"/>
        <v>146.4</v>
      </c>
      <c r="T32" s="47">
        <f t="shared" si="7"/>
        <v>6.1</v>
      </c>
      <c r="U32" s="112">
        <v>2.8</v>
      </c>
      <c r="V32" s="112">
        <f t="shared" si="1"/>
        <v>2.8</v>
      </c>
      <c r="W32" s="113" t="s">
        <v>134</v>
      </c>
      <c r="X32" s="115">
        <v>1077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46070132</v>
      </c>
      <c r="AH32" s="49">
        <f t="shared" si="9"/>
        <v>1048</v>
      </c>
      <c r="AI32" s="50">
        <f t="shared" si="8"/>
        <v>171.80327868852461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10730501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75</v>
      </c>
      <c r="G33" s="41">
        <f t="shared" si="3"/>
        <v>52.816901408450704</v>
      </c>
      <c r="H33" s="42" t="s">
        <v>88</v>
      </c>
      <c r="I33" s="42">
        <f>J33-(2/1.42)</f>
        <v>47.887323943661976</v>
      </c>
      <c r="J33" s="43">
        <f>(F33-5)/1.42</f>
        <v>49.295774647887328</v>
      </c>
      <c r="K33" s="42">
        <f t="shared" si="12"/>
        <v>53.521126760563384</v>
      </c>
      <c r="L33" s="44">
        <v>14</v>
      </c>
      <c r="M33" s="45" t="s">
        <v>118</v>
      </c>
      <c r="N33" s="45">
        <v>11.9</v>
      </c>
      <c r="O33" s="111">
        <v>127</v>
      </c>
      <c r="P33" s="111">
        <v>110</v>
      </c>
      <c r="Q33" s="111">
        <v>80248428</v>
      </c>
      <c r="R33" s="46">
        <f t="shared" si="5"/>
        <v>5000</v>
      </c>
      <c r="S33" s="47">
        <f t="shared" si="6"/>
        <v>120</v>
      </c>
      <c r="T33" s="47">
        <f t="shared" si="7"/>
        <v>5</v>
      </c>
      <c r="U33" s="112">
        <v>3.2</v>
      </c>
      <c r="V33" s="112">
        <f t="shared" si="1"/>
        <v>3.2</v>
      </c>
      <c r="W33" s="113" t="s">
        <v>124</v>
      </c>
      <c r="X33" s="115">
        <v>0</v>
      </c>
      <c r="Y33" s="115">
        <v>0</v>
      </c>
      <c r="Z33" s="115">
        <v>1188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46071068</v>
      </c>
      <c r="AH33" s="49">
        <f t="shared" si="9"/>
        <v>936</v>
      </c>
      <c r="AI33" s="50">
        <f t="shared" si="8"/>
        <v>187.2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0.75</v>
      </c>
      <c r="AP33" s="115">
        <v>10730711</v>
      </c>
      <c r="AQ33" s="115">
        <f t="shared" si="2"/>
        <v>210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5</v>
      </c>
      <c r="E34" s="41">
        <f t="shared" si="0"/>
        <v>3.5211267605633805</v>
      </c>
      <c r="F34" s="100">
        <v>75</v>
      </c>
      <c r="G34" s="41">
        <f t="shared" si="3"/>
        <v>52.816901408450704</v>
      </c>
      <c r="H34" s="42" t="s">
        <v>88</v>
      </c>
      <c r="I34" s="42">
        <f t="shared" si="4"/>
        <v>47.887323943661976</v>
      </c>
      <c r="J34" s="43">
        <f>(F34-5)/1.42</f>
        <v>49.295774647887328</v>
      </c>
      <c r="K34" s="42">
        <f t="shared" si="12"/>
        <v>53.521126760563384</v>
      </c>
      <c r="L34" s="44">
        <v>14</v>
      </c>
      <c r="M34" s="45" t="s">
        <v>118</v>
      </c>
      <c r="N34" s="61">
        <v>11.5</v>
      </c>
      <c r="O34" s="111">
        <v>139</v>
      </c>
      <c r="P34" s="111">
        <v>112</v>
      </c>
      <c r="Q34" s="111">
        <v>80253528</v>
      </c>
      <c r="R34" s="46">
        <f t="shared" si="5"/>
        <v>5100</v>
      </c>
      <c r="S34" s="47">
        <f t="shared" si="6"/>
        <v>122.4</v>
      </c>
      <c r="T34" s="47">
        <f t="shared" si="7"/>
        <v>5.0999999999999996</v>
      </c>
      <c r="U34" s="112">
        <v>4.0999999999999996</v>
      </c>
      <c r="V34" s="112">
        <f t="shared" si="1"/>
        <v>4.0999999999999996</v>
      </c>
      <c r="W34" s="113" t="s">
        <v>124</v>
      </c>
      <c r="X34" s="115">
        <v>0</v>
      </c>
      <c r="Y34" s="115">
        <v>0</v>
      </c>
      <c r="Z34" s="115">
        <v>1188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46071992</v>
      </c>
      <c r="AH34" s="49">
        <f t="shared" si="9"/>
        <v>924</v>
      </c>
      <c r="AI34" s="50">
        <f t="shared" si="8"/>
        <v>181.1764705882353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0.75</v>
      </c>
      <c r="AP34" s="115">
        <v>10731734</v>
      </c>
      <c r="AQ34" s="115">
        <f t="shared" si="2"/>
        <v>1023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135469</v>
      </c>
      <c r="S35" s="65">
        <f>AVERAGE(S11:S34)</f>
        <v>135.46900000000002</v>
      </c>
      <c r="T35" s="65">
        <f>SUM(T11:T34)</f>
        <v>135.46900000000002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28508</v>
      </c>
      <c r="AH35" s="67">
        <f>SUM(AH11:AH34)</f>
        <v>28508</v>
      </c>
      <c r="AI35" s="68">
        <f>$AH$35/$T35</f>
        <v>210.43928869335417</v>
      </c>
      <c r="AJ35" s="98"/>
      <c r="AK35" s="98"/>
      <c r="AL35" s="98"/>
      <c r="AM35" s="98"/>
      <c r="AN35" s="98"/>
      <c r="AO35" s="69"/>
      <c r="AP35" s="70">
        <f>AP34-AP10</f>
        <v>3604</v>
      </c>
      <c r="AQ35" s="71">
        <f>SUM(AQ11:AQ34)</f>
        <v>3604</v>
      </c>
      <c r="AR35" s="72">
        <f>AVERAGE(AR11:AR34)</f>
        <v>1.0066666666666666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83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238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259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83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83" t="s">
        <v>146</v>
      </c>
      <c r="C43" s="207"/>
      <c r="D43" s="207"/>
      <c r="E43" s="208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207"/>
      <c r="D44" s="209"/>
      <c r="E44" s="210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240</v>
      </c>
      <c r="C45" s="211"/>
      <c r="D45" s="212"/>
      <c r="E45" s="213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83" t="s">
        <v>260</v>
      </c>
      <c r="C46" s="214"/>
      <c r="D46" s="215"/>
      <c r="E46" s="216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83" t="s">
        <v>137</v>
      </c>
      <c r="C47" s="207"/>
      <c r="D47" s="217"/>
      <c r="E47" s="210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83" t="s">
        <v>138</v>
      </c>
      <c r="C48" s="210"/>
      <c r="D48" s="209"/>
      <c r="E48" s="210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83" t="s">
        <v>140</v>
      </c>
      <c r="C49" s="210"/>
      <c r="D49" s="209"/>
      <c r="E49" s="210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38" t="s">
        <v>177</v>
      </c>
      <c r="C50" s="210"/>
      <c r="D50" s="209"/>
      <c r="E50" s="210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207"/>
      <c r="D51" s="218"/>
      <c r="E51" s="207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83" t="s">
        <v>142</v>
      </c>
      <c r="C52" s="219"/>
      <c r="D52" s="207"/>
      <c r="E52" s="218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227</v>
      </c>
      <c r="C53" s="220"/>
      <c r="D53" s="210"/>
      <c r="E53" s="209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219"/>
      <c r="D54" s="216"/>
      <c r="E54" s="215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206"/>
      <c r="C55" s="216"/>
      <c r="D55" s="215"/>
      <c r="E55" s="216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216"/>
      <c r="D56" s="215"/>
      <c r="E56" s="216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206"/>
      <c r="C57" s="221"/>
      <c r="D57" s="222"/>
      <c r="E57" s="221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83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20"/>
      <c r="U58" s="122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A59" s="102"/>
      <c r="B59" s="137"/>
      <c r="C59" s="138"/>
      <c r="D59" s="117"/>
      <c r="E59" s="138"/>
      <c r="F59" s="138"/>
      <c r="G59" s="105"/>
      <c r="H59" s="105"/>
      <c r="I59" s="105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20"/>
      <c r="U59" s="122"/>
      <c r="V59" s="79"/>
      <c r="AS59" s="97"/>
      <c r="AT59" s="97"/>
      <c r="AU59" s="97"/>
      <c r="AV59" s="97"/>
      <c r="AW59" s="97"/>
      <c r="AX59" s="97"/>
      <c r="AY59" s="97"/>
    </row>
    <row r="60" spans="1:51" x14ac:dyDescent="0.25">
      <c r="A60" s="102"/>
      <c r="B60" s="137"/>
      <c r="C60" s="138"/>
      <c r="D60" s="117"/>
      <c r="E60" s="138"/>
      <c r="F60" s="138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83"/>
      <c r="C61" s="138"/>
      <c r="D61" s="117"/>
      <c r="E61" s="138"/>
      <c r="F61" s="138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83"/>
      <c r="C62" s="138"/>
      <c r="D62" s="117"/>
      <c r="E62" s="138"/>
      <c r="F62" s="138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20"/>
      <c r="U62" s="122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A63" s="102"/>
      <c r="B63" s="183"/>
      <c r="C63" s="138"/>
      <c r="D63" s="117"/>
      <c r="E63" s="138"/>
      <c r="F63" s="138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20"/>
      <c r="U63" s="122"/>
      <c r="V63" s="79"/>
      <c r="AS63" s="97"/>
      <c r="AT63" s="97"/>
      <c r="AU63" s="97"/>
      <c r="AV63" s="97"/>
      <c r="AW63" s="97"/>
      <c r="AX63" s="97"/>
      <c r="AY63" s="97"/>
    </row>
    <row r="64" spans="1:51" x14ac:dyDescent="0.25">
      <c r="A64" s="102"/>
      <c r="B64" s="183"/>
      <c r="C64" s="138"/>
      <c r="D64" s="117"/>
      <c r="E64" s="138"/>
      <c r="F64" s="138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20"/>
      <c r="U64" s="122"/>
      <c r="V64" s="79"/>
      <c r="AS64" s="97"/>
      <c r="AT64" s="97"/>
      <c r="AU64" s="97"/>
      <c r="AV64" s="97"/>
      <c r="AW64" s="97"/>
      <c r="AX64" s="97"/>
      <c r="AY64" s="97"/>
    </row>
    <row r="65" spans="1:51" x14ac:dyDescent="0.25">
      <c r="A65" s="102"/>
      <c r="B65" s="138"/>
      <c r="C65" s="138"/>
      <c r="D65" s="117"/>
      <c r="E65" s="138"/>
      <c r="F65" s="138"/>
      <c r="G65" s="105"/>
      <c r="H65" s="105"/>
      <c r="I65" s="105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20"/>
      <c r="U65" s="122"/>
      <c r="V65" s="79"/>
      <c r="AS65" s="97"/>
      <c r="AT65" s="97"/>
      <c r="AU65" s="97"/>
      <c r="AV65" s="97"/>
      <c r="AW65" s="97"/>
      <c r="AX65" s="97"/>
      <c r="AY65" s="97"/>
    </row>
    <row r="66" spans="1:51" x14ac:dyDescent="0.25">
      <c r="A66" s="102"/>
      <c r="B66" s="183"/>
      <c r="C66" s="138"/>
      <c r="D66" s="117"/>
      <c r="E66" s="138"/>
      <c r="F66" s="138"/>
      <c r="G66" s="105"/>
      <c r="H66" s="105"/>
      <c r="I66" s="105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20"/>
      <c r="U66" s="122"/>
      <c r="V66" s="79"/>
      <c r="AS66" s="97"/>
      <c r="AT66" s="97"/>
      <c r="AU66" s="97"/>
      <c r="AV66" s="97"/>
      <c r="AW66" s="97"/>
      <c r="AX66" s="97"/>
      <c r="AY66" s="97"/>
    </row>
    <row r="67" spans="1:51" x14ac:dyDescent="0.25">
      <c r="A67" s="102"/>
      <c r="B67" s="137"/>
      <c r="C67" s="138"/>
      <c r="D67" s="117"/>
      <c r="E67" s="138"/>
      <c r="F67" s="138"/>
      <c r="G67" s="105"/>
      <c r="H67" s="105"/>
      <c r="I67" s="105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20"/>
      <c r="U67" s="122"/>
      <c r="V67" s="79"/>
      <c r="AS67" s="97"/>
      <c r="AT67" s="97"/>
      <c r="AU67" s="97"/>
      <c r="AV67" s="97"/>
      <c r="AW67" s="97"/>
      <c r="AX67" s="97"/>
      <c r="AY67" s="97"/>
    </row>
    <row r="68" spans="1:51" x14ac:dyDescent="0.25">
      <c r="A68" s="102"/>
      <c r="B68" s="183"/>
      <c r="C68" s="138"/>
      <c r="D68" s="117"/>
      <c r="E68" s="138"/>
      <c r="F68" s="138"/>
      <c r="G68" s="105"/>
      <c r="H68" s="105"/>
      <c r="I68" s="105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20"/>
      <c r="U68" s="122"/>
      <c r="V68" s="79"/>
      <c r="AS68" s="97"/>
      <c r="AT68" s="97"/>
      <c r="AU68" s="97"/>
      <c r="AV68" s="97"/>
      <c r="AW68" s="97"/>
      <c r="AX68" s="97"/>
      <c r="AY68" s="97"/>
    </row>
    <row r="69" spans="1:51" x14ac:dyDescent="0.25">
      <c r="A69" s="102"/>
      <c r="B69" s="137"/>
      <c r="C69" s="138"/>
      <c r="D69" s="117"/>
      <c r="E69" s="138"/>
      <c r="F69" s="138"/>
      <c r="G69" s="105"/>
      <c r="H69" s="105"/>
      <c r="I69" s="105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20"/>
      <c r="U69" s="122"/>
      <c r="V69" s="79"/>
      <c r="AS69" s="97"/>
      <c r="AT69" s="97"/>
      <c r="AU69" s="97"/>
      <c r="AV69" s="97"/>
      <c r="AW69" s="97"/>
      <c r="AX69" s="97"/>
      <c r="AY69" s="97"/>
    </row>
    <row r="70" spans="1:51" x14ac:dyDescent="0.25">
      <c r="A70" s="102"/>
      <c r="B70" s="164"/>
      <c r="C70" s="138"/>
      <c r="D70" s="117"/>
      <c r="E70" s="138"/>
      <c r="F70" s="138"/>
      <c r="G70" s="105"/>
      <c r="H70" s="105"/>
      <c r="I70" s="105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8"/>
      <c r="U70" s="79"/>
      <c r="V70" s="79"/>
      <c r="AS70" s="97"/>
      <c r="AT70" s="97"/>
      <c r="AU70" s="97"/>
      <c r="AV70" s="97"/>
      <c r="AW70" s="97"/>
      <c r="AX70" s="97"/>
      <c r="AY70" s="97"/>
    </row>
    <row r="71" spans="1:51" x14ac:dyDescent="0.25">
      <c r="A71" s="102"/>
      <c r="B71" s="200"/>
      <c r="C71" s="201"/>
      <c r="D71" s="202"/>
      <c r="E71" s="201"/>
      <c r="F71" s="201"/>
      <c r="G71" s="201"/>
      <c r="H71" s="201"/>
      <c r="I71" s="201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4"/>
      <c r="U71" s="205"/>
      <c r="V71" s="205"/>
      <c r="AS71" s="97"/>
      <c r="AT71" s="97"/>
      <c r="AU71" s="97"/>
      <c r="AV71" s="97"/>
      <c r="AW71" s="97"/>
      <c r="AX71" s="97"/>
      <c r="AY71" s="97"/>
    </row>
    <row r="72" spans="1:51" x14ac:dyDescent="0.25">
      <c r="A72" s="102"/>
      <c r="B72" s="200"/>
      <c r="C72" s="201"/>
      <c r="D72" s="202"/>
      <c r="E72" s="201"/>
      <c r="F72" s="201"/>
      <c r="G72" s="201"/>
      <c r="H72" s="201"/>
      <c r="I72" s="201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4"/>
      <c r="U72" s="205"/>
      <c r="V72" s="205"/>
      <c r="AS72" s="97"/>
      <c r="AT72" s="97"/>
      <c r="AU72" s="97"/>
      <c r="AV72" s="97"/>
      <c r="AW72" s="97"/>
      <c r="AX72" s="97"/>
      <c r="AY72" s="97"/>
    </row>
    <row r="73" spans="1:51" x14ac:dyDescent="0.25">
      <c r="A73" s="102"/>
      <c r="B73" s="200"/>
      <c r="C73" s="201"/>
      <c r="D73" s="202"/>
      <c r="E73" s="201"/>
      <c r="F73" s="201"/>
      <c r="G73" s="201"/>
      <c r="H73" s="201"/>
      <c r="I73" s="201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4"/>
      <c r="U73" s="205"/>
      <c r="V73" s="205"/>
      <c r="AS73" s="97"/>
      <c r="AT73" s="97"/>
      <c r="AU73" s="97"/>
      <c r="AV73" s="97"/>
      <c r="AW73" s="97"/>
      <c r="AX73" s="97"/>
      <c r="AY73" s="97"/>
    </row>
    <row r="74" spans="1:51" x14ac:dyDescent="0.25">
      <c r="O74" s="12"/>
      <c r="P74" s="99"/>
      <c r="Q74" s="99"/>
      <c r="AS74" s="97"/>
      <c r="AT74" s="97"/>
      <c r="AU74" s="97"/>
      <c r="AV74" s="97"/>
      <c r="AW74" s="97"/>
      <c r="AX74" s="97"/>
      <c r="AY74" s="97"/>
    </row>
    <row r="75" spans="1:51" x14ac:dyDescent="0.25">
      <c r="O75" s="12"/>
      <c r="P75" s="99"/>
      <c r="Q75" s="99"/>
      <c r="AS75" s="97"/>
      <c r="AT75" s="97"/>
      <c r="AU75" s="97"/>
      <c r="AV75" s="97"/>
      <c r="AW75" s="97"/>
      <c r="AX75" s="97"/>
      <c r="AY75" s="97"/>
    </row>
    <row r="76" spans="1:51" x14ac:dyDescent="0.25">
      <c r="O76" s="12"/>
      <c r="P76" s="99"/>
      <c r="Q76" s="99"/>
      <c r="AS76" s="97"/>
      <c r="AT76" s="97"/>
      <c r="AU76" s="97"/>
      <c r="AV76" s="97"/>
      <c r="AW76" s="97"/>
      <c r="AX76" s="97"/>
      <c r="AY76" s="97"/>
    </row>
    <row r="77" spans="1:51" x14ac:dyDescent="0.25">
      <c r="O77" s="12"/>
      <c r="P77" s="99"/>
      <c r="Q77" s="99"/>
      <c r="R77" s="99"/>
      <c r="S77" s="99"/>
      <c r="AS77" s="97"/>
      <c r="AT77" s="97"/>
      <c r="AU77" s="97"/>
      <c r="AV77" s="97"/>
      <c r="AW77" s="97"/>
      <c r="AX77" s="97"/>
      <c r="AY77" s="97"/>
    </row>
    <row r="78" spans="1:51" x14ac:dyDescent="0.25">
      <c r="O78" s="12"/>
      <c r="P78" s="99"/>
      <c r="Q78" s="99"/>
      <c r="R78" s="99"/>
      <c r="S78" s="99"/>
      <c r="T78" s="99"/>
      <c r="AS78" s="97"/>
      <c r="AT78" s="97"/>
      <c r="AU78" s="97"/>
      <c r="AV78" s="97"/>
      <c r="AW78" s="97"/>
      <c r="AX78" s="97"/>
      <c r="AY78" s="97"/>
    </row>
    <row r="79" spans="1:51" x14ac:dyDescent="0.25">
      <c r="O79" s="12"/>
      <c r="P79" s="99"/>
      <c r="Q79" s="99"/>
      <c r="R79" s="99"/>
      <c r="S79" s="99"/>
      <c r="T79" s="99"/>
      <c r="AS79" s="97"/>
      <c r="AT79" s="97"/>
      <c r="AU79" s="97"/>
      <c r="AV79" s="97"/>
      <c r="AW79" s="97"/>
      <c r="AX79" s="97"/>
      <c r="AY79" s="97"/>
    </row>
    <row r="80" spans="1:51" x14ac:dyDescent="0.25">
      <c r="O80" s="12"/>
      <c r="P80" s="99"/>
      <c r="T80" s="99"/>
      <c r="AS80" s="97"/>
      <c r="AT80" s="97"/>
      <c r="AU80" s="97"/>
      <c r="AV80" s="97"/>
      <c r="AW80" s="97"/>
      <c r="AX80" s="97"/>
      <c r="AY80" s="97"/>
    </row>
    <row r="81" spans="15:51" x14ac:dyDescent="0.25">
      <c r="O81" s="99"/>
      <c r="Q81" s="99"/>
      <c r="R81" s="99"/>
      <c r="S81" s="99"/>
      <c r="AS81" s="97"/>
      <c r="AT81" s="97"/>
      <c r="AU81" s="97"/>
      <c r="AV81" s="97"/>
      <c r="AW81" s="97"/>
      <c r="AX81" s="97"/>
      <c r="AY81" s="97"/>
    </row>
    <row r="82" spans="15:51" x14ac:dyDescent="0.25">
      <c r="O82" s="12"/>
      <c r="P82" s="99"/>
      <c r="Q82" s="99"/>
      <c r="R82" s="99"/>
      <c r="S82" s="99"/>
      <c r="T82" s="99"/>
      <c r="AS82" s="97"/>
      <c r="AT82" s="97"/>
      <c r="AU82" s="97"/>
      <c r="AV82" s="97"/>
      <c r="AW82" s="97"/>
      <c r="AX82" s="97"/>
      <c r="AY82" s="97"/>
    </row>
    <row r="83" spans="15:51" x14ac:dyDescent="0.25">
      <c r="O83" s="12"/>
      <c r="P83" s="99"/>
      <c r="Q83" s="99"/>
      <c r="R83" s="99"/>
      <c r="S83" s="99"/>
      <c r="T83" s="99"/>
      <c r="U83" s="99"/>
      <c r="AS83" s="97"/>
      <c r="AT83" s="97"/>
      <c r="AU83" s="97"/>
      <c r="AV83" s="97"/>
      <c r="AW83" s="97"/>
      <c r="AX83" s="97"/>
      <c r="AY83" s="97"/>
    </row>
    <row r="84" spans="15:51" x14ac:dyDescent="0.25">
      <c r="O84" s="12"/>
      <c r="P84" s="99"/>
      <c r="T84" s="99"/>
      <c r="U84" s="99"/>
      <c r="AS84" s="97"/>
      <c r="AT84" s="97"/>
      <c r="AU84" s="97"/>
      <c r="AV84" s="97"/>
      <c r="AW84" s="97"/>
      <c r="AX84" s="97"/>
      <c r="AY84" s="97"/>
    </row>
    <row r="96" spans="15:51" x14ac:dyDescent="0.25">
      <c r="AS96" s="97"/>
      <c r="AT96" s="97"/>
      <c r="AU96" s="97"/>
      <c r="AV96" s="97"/>
      <c r="AW96" s="97"/>
      <c r="AX96" s="97"/>
      <c r="AY96" s="97"/>
    </row>
  </sheetData>
  <protectedRanges>
    <protectedRange sqref="S57:T7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73" name="Range2_12_1_6_1_1"/>
    <protectedRange sqref="L57:M7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73" name="Range2_2_12_1_4_1_1_1_1_1_1_1_1_1_1_1_1_1_1_1"/>
    <protectedRange sqref="I57:I73" name="Range2_2_12_1_7_1_1_2_2_1_2"/>
    <protectedRange sqref="F57:H73" name="Range2_2_12_1_3_1_2_1_1_1_1_2_1_1_1_1_1_1_1_1_1_1_1"/>
    <protectedRange sqref="E57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2" name="Range2_12_5_1_1_1_1_1_2_1_1_1"/>
    <protectedRange sqref="B58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60" name="Range2_12_5_1_1_1_2_2_1_1_1_1_1_1_1_1_1_1_1_2_1_1_1_1_1_1_1_1_1_1_1_1_1_1_1_1_1_1_1_1_1_1_1_1_1_1_1_1_1_1_1_1_1_1_1_1_1_1_1_1_1_1_1_1_1_1_1_1_1_1_1_1_1_2_1_1_1_1_1_1_1_1_1_1_1_2_1_1_1_1_1_2_1_1_1_1_1_1_1_1_1_1_1_1_1_1_1_1_1_1_1_1_1_1_1_1_1_1_1_1_1_1_2__4"/>
    <protectedRange sqref="B61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62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97" priority="36" operator="containsText" text="N/A">
      <formula>NOT(ISERROR(SEARCH("N/A",X11)))</formula>
    </cfRule>
    <cfRule type="cellIs" dxfId="96" priority="49" operator="equal">
      <formula>0</formula>
    </cfRule>
  </conditionalFormatting>
  <conditionalFormatting sqref="AC11:AE34 X11:Y34 AA11:AA34">
    <cfRule type="cellIs" dxfId="95" priority="48" operator="greaterThanOrEqual">
      <formula>1185</formula>
    </cfRule>
  </conditionalFormatting>
  <conditionalFormatting sqref="AC11:AE34 X11:Y34 AA11:AA34">
    <cfRule type="cellIs" dxfId="94" priority="47" operator="between">
      <formula>0.1</formula>
      <formula>1184</formula>
    </cfRule>
  </conditionalFormatting>
  <conditionalFormatting sqref="X8">
    <cfRule type="cellIs" dxfId="93" priority="46" operator="equal">
      <formula>0</formula>
    </cfRule>
  </conditionalFormatting>
  <conditionalFormatting sqref="X8">
    <cfRule type="cellIs" dxfId="92" priority="45" operator="greaterThan">
      <formula>1179</formula>
    </cfRule>
  </conditionalFormatting>
  <conditionalFormatting sqref="X8">
    <cfRule type="cellIs" dxfId="91" priority="44" operator="greaterThan">
      <formula>99</formula>
    </cfRule>
  </conditionalFormatting>
  <conditionalFormatting sqref="X8">
    <cfRule type="cellIs" dxfId="90" priority="43" operator="greaterThan">
      <formula>0.99</formula>
    </cfRule>
  </conditionalFormatting>
  <conditionalFormatting sqref="AB8">
    <cfRule type="cellIs" dxfId="89" priority="42" operator="equal">
      <formula>0</formula>
    </cfRule>
  </conditionalFormatting>
  <conditionalFormatting sqref="AB8">
    <cfRule type="cellIs" dxfId="88" priority="41" operator="greaterThan">
      <formula>1179</formula>
    </cfRule>
  </conditionalFormatting>
  <conditionalFormatting sqref="AB8">
    <cfRule type="cellIs" dxfId="87" priority="40" operator="greaterThan">
      <formula>99</formula>
    </cfRule>
  </conditionalFormatting>
  <conditionalFormatting sqref="AB8">
    <cfRule type="cellIs" dxfId="86" priority="39" operator="greaterThan">
      <formula>0.99</formula>
    </cfRule>
  </conditionalFormatting>
  <conditionalFormatting sqref="AH11:AH31">
    <cfRule type="cellIs" dxfId="85" priority="37" operator="greaterThan">
      <formula>$AH$8</formula>
    </cfRule>
    <cfRule type="cellIs" dxfId="84" priority="38" operator="greaterThan">
      <formula>$AH$8</formula>
    </cfRule>
  </conditionalFormatting>
  <conditionalFormatting sqref="AB11:AB34">
    <cfRule type="containsText" dxfId="83" priority="32" operator="containsText" text="N/A">
      <formula>NOT(ISERROR(SEARCH("N/A",AB11)))</formula>
    </cfRule>
    <cfRule type="cellIs" dxfId="82" priority="35" operator="equal">
      <formula>0</formula>
    </cfRule>
  </conditionalFormatting>
  <conditionalFormatting sqref="AB11:AB34">
    <cfRule type="cellIs" dxfId="81" priority="34" operator="greaterThanOrEqual">
      <formula>1185</formula>
    </cfRule>
  </conditionalFormatting>
  <conditionalFormatting sqref="AB11:AB34">
    <cfRule type="cellIs" dxfId="80" priority="33" operator="between">
      <formula>0.1</formula>
      <formula>1184</formula>
    </cfRule>
  </conditionalFormatting>
  <conditionalFormatting sqref="AO11:AO34 AN11:AN35">
    <cfRule type="cellIs" dxfId="79" priority="31" operator="equal">
      <formula>0</formula>
    </cfRule>
  </conditionalFormatting>
  <conditionalFormatting sqref="AO11:AO34 AN11:AN35">
    <cfRule type="cellIs" dxfId="78" priority="30" operator="greaterThan">
      <formula>1179</formula>
    </cfRule>
  </conditionalFormatting>
  <conditionalFormatting sqref="AO11:AO34 AN11:AN35">
    <cfRule type="cellIs" dxfId="77" priority="29" operator="greaterThan">
      <formula>99</formula>
    </cfRule>
  </conditionalFormatting>
  <conditionalFormatting sqref="AO11:AO34 AN11:AN35">
    <cfRule type="cellIs" dxfId="76" priority="28" operator="greaterThan">
      <formula>0.99</formula>
    </cfRule>
  </conditionalFormatting>
  <conditionalFormatting sqref="AQ11:AQ34">
    <cfRule type="cellIs" dxfId="75" priority="27" operator="equal">
      <formula>0</formula>
    </cfRule>
  </conditionalFormatting>
  <conditionalFormatting sqref="AQ11:AQ34">
    <cfRule type="cellIs" dxfId="74" priority="26" operator="greaterThan">
      <formula>1179</formula>
    </cfRule>
  </conditionalFormatting>
  <conditionalFormatting sqref="AQ11:AQ34">
    <cfRule type="cellIs" dxfId="73" priority="25" operator="greaterThan">
      <formula>99</formula>
    </cfRule>
  </conditionalFormatting>
  <conditionalFormatting sqref="AQ11:AQ34">
    <cfRule type="cellIs" dxfId="72" priority="24" operator="greaterThan">
      <formula>0.99</formula>
    </cfRule>
  </conditionalFormatting>
  <conditionalFormatting sqref="Z11:Z34">
    <cfRule type="containsText" dxfId="71" priority="20" operator="containsText" text="N/A">
      <formula>NOT(ISERROR(SEARCH("N/A",Z11)))</formula>
    </cfRule>
    <cfRule type="cellIs" dxfId="70" priority="23" operator="equal">
      <formula>0</formula>
    </cfRule>
  </conditionalFormatting>
  <conditionalFormatting sqref="Z11:Z34">
    <cfRule type="cellIs" dxfId="69" priority="22" operator="greaterThanOrEqual">
      <formula>1185</formula>
    </cfRule>
  </conditionalFormatting>
  <conditionalFormatting sqref="Z11:Z34">
    <cfRule type="cellIs" dxfId="68" priority="21" operator="between">
      <formula>0.1</formula>
      <formula>1184</formula>
    </cfRule>
  </conditionalFormatting>
  <conditionalFormatting sqref="AJ11:AN35">
    <cfRule type="cellIs" dxfId="67" priority="19" operator="equal">
      <formula>0</formula>
    </cfRule>
  </conditionalFormatting>
  <conditionalFormatting sqref="AJ11:AN35">
    <cfRule type="cellIs" dxfId="66" priority="18" operator="greaterThan">
      <formula>1179</formula>
    </cfRule>
  </conditionalFormatting>
  <conditionalFormatting sqref="AJ11:AN35">
    <cfRule type="cellIs" dxfId="65" priority="17" operator="greaterThan">
      <formula>99</formula>
    </cfRule>
  </conditionalFormatting>
  <conditionalFormatting sqref="AJ11:AN35">
    <cfRule type="cellIs" dxfId="64" priority="16" operator="greaterThan">
      <formula>0.99</formula>
    </cfRule>
  </conditionalFormatting>
  <conditionalFormatting sqref="AP11:AP34">
    <cfRule type="cellIs" dxfId="63" priority="15" operator="equal">
      <formula>0</formula>
    </cfRule>
  </conditionalFormatting>
  <conditionalFormatting sqref="AP11:AP34">
    <cfRule type="cellIs" dxfId="62" priority="14" operator="greaterThan">
      <formula>1179</formula>
    </cfRule>
  </conditionalFormatting>
  <conditionalFormatting sqref="AP11:AP34">
    <cfRule type="cellIs" dxfId="61" priority="13" operator="greaterThan">
      <formula>99</formula>
    </cfRule>
  </conditionalFormatting>
  <conditionalFormatting sqref="AP11:AP34">
    <cfRule type="cellIs" dxfId="60" priority="12" operator="greaterThan">
      <formula>0.99</formula>
    </cfRule>
  </conditionalFormatting>
  <conditionalFormatting sqref="AH32:AH34">
    <cfRule type="cellIs" dxfId="59" priority="10" operator="greaterThan">
      <formula>$AH$8</formula>
    </cfRule>
    <cfRule type="cellIs" dxfId="58" priority="11" operator="greaterThan">
      <formula>$AH$8</formula>
    </cfRule>
  </conditionalFormatting>
  <conditionalFormatting sqref="AI11:AI34">
    <cfRule type="cellIs" dxfId="57" priority="9" operator="greaterThan">
      <formula>$AI$8</formula>
    </cfRule>
  </conditionalFormatting>
  <conditionalFormatting sqref="AL11:AL34">
    <cfRule type="cellIs" dxfId="56" priority="8" operator="equal">
      <formula>0</formula>
    </cfRule>
  </conditionalFormatting>
  <conditionalFormatting sqref="AL11:AL34">
    <cfRule type="cellIs" dxfId="55" priority="7" operator="greaterThan">
      <formula>1179</formula>
    </cfRule>
  </conditionalFormatting>
  <conditionalFormatting sqref="AL11:AL34">
    <cfRule type="cellIs" dxfId="54" priority="6" operator="greaterThan">
      <formula>99</formula>
    </cfRule>
  </conditionalFormatting>
  <conditionalFormatting sqref="AL11:AL34">
    <cfRule type="cellIs" dxfId="53" priority="5" operator="greaterThan">
      <formula>0.99</formula>
    </cfRule>
  </conditionalFormatting>
  <conditionalFormatting sqref="AM16:AM34">
    <cfRule type="cellIs" dxfId="52" priority="4" operator="equal">
      <formula>0</formula>
    </cfRule>
  </conditionalFormatting>
  <conditionalFormatting sqref="AM16:AM34">
    <cfRule type="cellIs" dxfId="51" priority="3" operator="greaterThan">
      <formula>1179</formula>
    </cfRule>
  </conditionalFormatting>
  <conditionalFormatting sqref="AM16:AM34">
    <cfRule type="cellIs" dxfId="50" priority="2" operator="greaterThan">
      <formula>99</formula>
    </cfRule>
  </conditionalFormatting>
  <conditionalFormatting sqref="AM16:AM34">
    <cfRule type="cellIs" dxfId="4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X1" zoomScaleNormal="100" workbookViewId="0">
      <selection activeCell="AG10" sqref="AG1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42463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26872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2'!$Q$34</f>
        <v>76703152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2'!$AG$34</f>
        <v>45327164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'[2]APR 2'!$AP$34</f>
        <v>10561790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104</v>
      </c>
      <c r="Q11" s="111">
        <v>76707570</v>
      </c>
      <c r="R11" s="46">
        <f>IF(ISBLANK(Q11),"-",Q11-Q10)</f>
        <v>4418</v>
      </c>
      <c r="S11" s="47">
        <f>R11*24/1000</f>
        <v>106.032</v>
      </c>
      <c r="T11" s="47">
        <f>R11/1000</f>
        <v>4.4180000000000001</v>
      </c>
      <c r="U11" s="112">
        <v>5.3</v>
      </c>
      <c r="V11" s="112">
        <f t="shared" ref="V11:V34" si="1">U11</f>
        <v>5.3</v>
      </c>
      <c r="W11" s="113" t="s">
        <v>124</v>
      </c>
      <c r="X11" s="115">
        <v>0</v>
      </c>
      <c r="Y11" s="115">
        <v>0</v>
      </c>
      <c r="Z11" s="115">
        <v>1067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45327980</v>
      </c>
      <c r="AH11" s="49">
        <f>IF(ISBLANK(AG11),"-",AG11-AG10)</f>
        <v>816</v>
      </c>
      <c r="AI11" s="50">
        <f>AH11/T11</f>
        <v>184.69895880488909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0.55000000000000004</v>
      </c>
      <c r="AP11" s="115">
        <v>10562768</v>
      </c>
      <c r="AQ11" s="115">
        <f t="shared" ref="AQ11:AQ34" si="2">AP11-AP10</f>
        <v>978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134</v>
      </c>
      <c r="P12" s="111">
        <v>100</v>
      </c>
      <c r="Q12" s="111">
        <v>76711863</v>
      </c>
      <c r="R12" s="46">
        <f t="shared" ref="R12:R34" si="5">IF(ISBLANK(Q12),"-",Q12-Q11)</f>
        <v>4293</v>
      </c>
      <c r="S12" s="47">
        <f t="shared" ref="S12:S34" si="6">R12*24/1000</f>
        <v>103.032</v>
      </c>
      <c r="T12" s="47">
        <f t="shared" ref="T12:T34" si="7">R12/1000</f>
        <v>4.2930000000000001</v>
      </c>
      <c r="U12" s="112">
        <v>6.4</v>
      </c>
      <c r="V12" s="112">
        <f t="shared" si="1"/>
        <v>6.4</v>
      </c>
      <c r="W12" s="113" t="s">
        <v>124</v>
      </c>
      <c r="X12" s="115">
        <v>0</v>
      </c>
      <c r="Y12" s="115">
        <v>0</v>
      </c>
      <c r="Z12" s="115">
        <v>1027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45328752</v>
      </c>
      <c r="AH12" s="49">
        <f>IF(ISBLANK(AG12),"-",AG12-AG11)</f>
        <v>772</v>
      </c>
      <c r="AI12" s="50">
        <f t="shared" ref="AI12:AI34" si="8">AH12/T12</f>
        <v>179.82762636850686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0.55000000000000004</v>
      </c>
      <c r="AP12" s="115">
        <v>10563969</v>
      </c>
      <c r="AQ12" s="115">
        <f t="shared" si="2"/>
        <v>1201</v>
      </c>
      <c r="AR12" s="118">
        <v>1.02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131</v>
      </c>
      <c r="P13" s="111">
        <v>99</v>
      </c>
      <c r="Q13" s="111">
        <v>76715980</v>
      </c>
      <c r="R13" s="46">
        <f t="shared" si="5"/>
        <v>4117</v>
      </c>
      <c r="S13" s="47">
        <f t="shared" si="6"/>
        <v>98.808000000000007</v>
      </c>
      <c r="T13" s="47">
        <f t="shared" si="7"/>
        <v>4.117</v>
      </c>
      <c r="U13" s="112">
        <v>7.8</v>
      </c>
      <c r="V13" s="112">
        <f t="shared" si="1"/>
        <v>7.8</v>
      </c>
      <c r="W13" s="113" t="s">
        <v>124</v>
      </c>
      <c r="X13" s="115">
        <v>0</v>
      </c>
      <c r="Y13" s="115">
        <v>0</v>
      </c>
      <c r="Z13" s="115">
        <v>976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45329484</v>
      </c>
      <c r="AH13" s="49">
        <f>IF(ISBLANK(AG13),"-",AG13-AG12)</f>
        <v>732</v>
      </c>
      <c r="AI13" s="50">
        <f t="shared" si="8"/>
        <v>177.79936847218849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0.55000000000000004</v>
      </c>
      <c r="AP13" s="115">
        <v>10565234</v>
      </c>
      <c r="AQ13" s="115">
        <f t="shared" si="2"/>
        <v>1265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127</v>
      </c>
      <c r="P14" s="111">
        <v>97</v>
      </c>
      <c r="Q14" s="111">
        <v>76719869</v>
      </c>
      <c r="R14" s="46">
        <f t="shared" si="5"/>
        <v>3889</v>
      </c>
      <c r="S14" s="47">
        <f t="shared" si="6"/>
        <v>93.335999999999999</v>
      </c>
      <c r="T14" s="47">
        <f t="shared" si="7"/>
        <v>3.8889999999999998</v>
      </c>
      <c r="U14" s="112">
        <v>9.1</v>
      </c>
      <c r="V14" s="112">
        <f t="shared" si="1"/>
        <v>9.1</v>
      </c>
      <c r="W14" s="113" t="s">
        <v>124</v>
      </c>
      <c r="X14" s="115">
        <v>0</v>
      </c>
      <c r="Y14" s="115">
        <v>0</v>
      </c>
      <c r="Z14" s="115">
        <v>957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45330180</v>
      </c>
      <c r="AH14" s="49">
        <f t="shared" ref="AH14:AH34" si="9">IF(ISBLANK(AG14),"-",AG14-AG13)</f>
        <v>696</v>
      </c>
      <c r="AI14" s="50">
        <f t="shared" si="8"/>
        <v>178.96631524813577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0.55000000000000004</v>
      </c>
      <c r="AP14" s="115">
        <v>10566400</v>
      </c>
      <c r="AQ14" s="115">
        <f t="shared" si="2"/>
        <v>1166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16</v>
      </c>
      <c r="E15" s="41">
        <f t="shared" si="0"/>
        <v>11.267605633802818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107</v>
      </c>
      <c r="P15" s="111">
        <v>103</v>
      </c>
      <c r="Q15" s="111">
        <v>76724054</v>
      </c>
      <c r="R15" s="46">
        <f t="shared" si="5"/>
        <v>4185</v>
      </c>
      <c r="S15" s="47">
        <f t="shared" si="6"/>
        <v>100.44</v>
      </c>
      <c r="T15" s="47">
        <f t="shared" si="7"/>
        <v>4.1849999999999996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917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45330868</v>
      </c>
      <c r="AH15" s="49">
        <f t="shared" si="9"/>
        <v>688</v>
      </c>
      <c r="AI15" s="50">
        <f t="shared" si="8"/>
        <v>164.39665471923539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0.55000000000000004</v>
      </c>
      <c r="AP15" s="115">
        <v>10566659</v>
      </c>
      <c r="AQ15" s="115">
        <f t="shared" si="2"/>
        <v>259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16</v>
      </c>
      <c r="E16" s="41">
        <f t="shared" si="0"/>
        <v>11.267605633802818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128</v>
      </c>
      <c r="Q16" s="111">
        <v>76728777</v>
      </c>
      <c r="R16" s="46">
        <f t="shared" si="5"/>
        <v>4723</v>
      </c>
      <c r="S16" s="47">
        <f t="shared" si="6"/>
        <v>113.352</v>
      </c>
      <c r="T16" s="47">
        <f t="shared" si="7"/>
        <v>4.7229999999999999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45331632</v>
      </c>
      <c r="AH16" s="49">
        <f t="shared" si="9"/>
        <v>764</v>
      </c>
      <c r="AI16" s="50">
        <f t="shared" si="8"/>
        <v>161.76159220834217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10566659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9</v>
      </c>
      <c r="E17" s="41">
        <f t="shared" si="0"/>
        <v>6.3380281690140849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143</v>
      </c>
      <c r="P17" s="111">
        <v>140</v>
      </c>
      <c r="Q17" s="111">
        <v>76734418</v>
      </c>
      <c r="R17" s="46">
        <f t="shared" si="5"/>
        <v>5641</v>
      </c>
      <c r="S17" s="47">
        <f t="shared" si="6"/>
        <v>135.38399999999999</v>
      </c>
      <c r="T17" s="47">
        <f t="shared" si="7"/>
        <v>5.641</v>
      </c>
      <c r="U17" s="112">
        <v>9.5</v>
      </c>
      <c r="V17" s="112">
        <f t="shared" si="1"/>
        <v>9.5</v>
      </c>
      <c r="W17" s="113" t="s">
        <v>151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45332796</v>
      </c>
      <c r="AH17" s="49">
        <f t="shared" si="9"/>
        <v>1164</v>
      </c>
      <c r="AI17" s="50">
        <f t="shared" si="8"/>
        <v>206.34639248360219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10566659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9</v>
      </c>
      <c r="E18" s="41">
        <f t="shared" si="0"/>
        <v>6.3380281690140849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144</v>
      </c>
      <c r="P18" s="111">
        <v>149</v>
      </c>
      <c r="Q18" s="111">
        <v>76740486</v>
      </c>
      <c r="R18" s="46">
        <f t="shared" si="5"/>
        <v>6068</v>
      </c>
      <c r="S18" s="47">
        <f t="shared" si="6"/>
        <v>145.63200000000001</v>
      </c>
      <c r="T18" s="47">
        <f t="shared" si="7"/>
        <v>6.0679999999999996</v>
      </c>
      <c r="U18" s="112">
        <v>9.3000000000000007</v>
      </c>
      <c r="V18" s="112">
        <f t="shared" si="1"/>
        <v>9.3000000000000007</v>
      </c>
      <c r="W18" s="113" t="s">
        <v>130</v>
      </c>
      <c r="X18" s="115">
        <v>976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45334136</v>
      </c>
      <c r="AH18" s="49">
        <f t="shared" si="9"/>
        <v>1340</v>
      </c>
      <c r="AI18" s="50">
        <f t="shared" si="8"/>
        <v>220.83058668424525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10566659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142</v>
      </c>
      <c r="P19" s="111">
        <v>148</v>
      </c>
      <c r="Q19" s="111">
        <v>76746598</v>
      </c>
      <c r="R19" s="46">
        <f t="shared" si="5"/>
        <v>6112</v>
      </c>
      <c r="S19" s="47">
        <f t="shared" si="6"/>
        <v>146.68799999999999</v>
      </c>
      <c r="T19" s="47">
        <f t="shared" si="7"/>
        <v>6.1120000000000001</v>
      </c>
      <c r="U19" s="112">
        <v>9.1</v>
      </c>
      <c r="V19" s="112">
        <f t="shared" si="1"/>
        <v>9.1</v>
      </c>
      <c r="W19" s="113" t="s">
        <v>130</v>
      </c>
      <c r="X19" s="115">
        <v>976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45335480</v>
      </c>
      <c r="AH19" s="49">
        <f t="shared" si="9"/>
        <v>1344</v>
      </c>
      <c r="AI19" s="50">
        <f t="shared" si="8"/>
        <v>219.89528795811518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10566659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143</v>
      </c>
      <c r="P20" s="111">
        <v>142</v>
      </c>
      <c r="Q20" s="111">
        <v>76752926</v>
      </c>
      <c r="R20" s="46">
        <f t="shared" si="5"/>
        <v>6328</v>
      </c>
      <c r="S20" s="47">
        <f t="shared" si="6"/>
        <v>151.87200000000001</v>
      </c>
      <c r="T20" s="47">
        <f t="shared" si="7"/>
        <v>6.3280000000000003</v>
      </c>
      <c r="U20" s="112">
        <v>8.6999999999999993</v>
      </c>
      <c r="V20" s="112">
        <f t="shared" si="1"/>
        <v>8.6999999999999993</v>
      </c>
      <c r="W20" s="113" t="s">
        <v>130</v>
      </c>
      <c r="X20" s="115">
        <v>995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45336838</v>
      </c>
      <c r="AH20" s="49">
        <f t="shared" si="9"/>
        <v>1358</v>
      </c>
      <c r="AI20" s="50">
        <f t="shared" si="8"/>
        <v>214.60176991150442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10566659</v>
      </c>
      <c r="AQ20" s="115">
        <f t="shared" si="2"/>
        <v>0</v>
      </c>
      <c r="AR20" s="53">
        <v>1.2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148</v>
      </c>
      <c r="Q21" s="111">
        <v>76759058</v>
      </c>
      <c r="R21" s="46">
        <f t="shared" si="5"/>
        <v>6132</v>
      </c>
      <c r="S21" s="47">
        <f t="shared" si="6"/>
        <v>147.16800000000001</v>
      </c>
      <c r="T21" s="47">
        <f t="shared" si="7"/>
        <v>6.1319999999999997</v>
      </c>
      <c r="U21" s="112">
        <v>8.3000000000000007</v>
      </c>
      <c r="V21" s="112">
        <f t="shared" si="1"/>
        <v>8.3000000000000007</v>
      </c>
      <c r="W21" s="113" t="s">
        <v>130</v>
      </c>
      <c r="X21" s="115">
        <v>996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45338220</v>
      </c>
      <c r="AH21" s="49">
        <f t="shared" si="9"/>
        <v>1382</v>
      </c>
      <c r="AI21" s="50">
        <f t="shared" si="8"/>
        <v>225.3750815394651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10566659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149</v>
      </c>
      <c r="Q22" s="111">
        <v>76765214</v>
      </c>
      <c r="R22" s="46">
        <f t="shared" si="5"/>
        <v>6156</v>
      </c>
      <c r="S22" s="47">
        <f t="shared" si="6"/>
        <v>147.744</v>
      </c>
      <c r="T22" s="47">
        <f t="shared" si="7"/>
        <v>6.1559999999999997</v>
      </c>
      <c r="U22" s="112">
        <v>7.9</v>
      </c>
      <c r="V22" s="112">
        <f t="shared" si="1"/>
        <v>7.9</v>
      </c>
      <c r="W22" s="113" t="s">
        <v>130</v>
      </c>
      <c r="X22" s="115">
        <v>1006</v>
      </c>
      <c r="Y22" s="115">
        <v>0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45339604</v>
      </c>
      <c r="AH22" s="49">
        <f t="shared" si="9"/>
        <v>1384</v>
      </c>
      <c r="AI22" s="50">
        <f t="shared" si="8"/>
        <v>224.82131254061079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10566659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138</v>
      </c>
      <c r="Q23" s="111">
        <v>76771382</v>
      </c>
      <c r="R23" s="46">
        <f t="shared" si="5"/>
        <v>6168</v>
      </c>
      <c r="S23" s="47">
        <f t="shared" si="6"/>
        <v>148.03200000000001</v>
      </c>
      <c r="T23" s="47">
        <f t="shared" si="7"/>
        <v>6.1680000000000001</v>
      </c>
      <c r="U23" s="112">
        <v>7.5</v>
      </c>
      <c r="V23" s="112">
        <f t="shared" si="1"/>
        <v>7.5</v>
      </c>
      <c r="W23" s="113" t="s">
        <v>130</v>
      </c>
      <c r="X23" s="115">
        <v>1006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45340980</v>
      </c>
      <c r="AH23" s="49">
        <f t="shared" si="9"/>
        <v>1376</v>
      </c>
      <c r="AI23" s="50">
        <f t="shared" si="8"/>
        <v>223.08690012970169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10566659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131</v>
      </c>
      <c r="P24" s="111">
        <v>146</v>
      </c>
      <c r="Q24" s="111">
        <v>76777297</v>
      </c>
      <c r="R24" s="46">
        <f t="shared" si="5"/>
        <v>5915</v>
      </c>
      <c r="S24" s="47">
        <f t="shared" si="6"/>
        <v>141.96</v>
      </c>
      <c r="T24" s="47">
        <f t="shared" si="7"/>
        <v>5.915</v>
      </c>
      <c r="U24" s="112">
        <v>7</v>
      </c>
      <c r="V24" s="112">
        <f t="shared" si="1"/>
        <v>7</v>
      </c>
      <c r="W24" s="113" t="s">
        <v>130</v>
      </c>
      <c r="X24" s="115">
        <v>1046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45342316</v>
      </c>
      <c r="AH24" s="49">
        <f>IF(ISBLANK(AG24),"-",AG24-AG23)</f>
        <v>1336</v>
      </c>
      <c r="AI24" s="50">
        <f t="shared" si="8"/>
        <v>225.86644125105664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10566659</v>
      </c>
      <c r="AQ24" s="115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132</v>
      </c>
      <c r="P25" s="111">
        <v>138</v>
      </c>
      <c r="Q25" s="111">
        <v>76783230</v>
      </c>
      <c r="R25" s="46">
        <f t="shared" si="5"/>
        <v>5933</v>
      </c>
      <c r="S25" s="47">
        <f t="shared" si="6"/>
        <v>142.392</v>
      </c>
      <c r="T25" s="47">
        <f t="shared" si="7"/>
        <v>5.9329999999999998</v>
      </c>
      <c r="U25" s="112">
        <v>6.4</v>
      </c>
      <c r="V25" s="112">
        <f t="shared" si="1"/>
        <v>6.4</v>
      </c>
      <c r="W25" s="113" t="s">
        <v>130</v>
      </c>
      <c r="X25" s="115">
        <v>1046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45343708</v>
      </c>
      <c r="AH25" s="49">
        <f t="shared" si="9"/>
        <v>1392</v>
      </c>
      <c r="AI25" s="50">
        <f t="shared" si="8"/>
        <v>234.61992246755437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10566659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131</v>
      </c>
      <c r="P26" s="111">
        <v>142</v>
      </c>
      <c r="Q26" s="111">
        <v>76789154</v>
      </c>
      <c r="R26" s="46">
        <f t="shared" si="5"/>
        <v>5924</v>
      </c>
      <c r="S26" s="47">
        <f t="shared" si="6"/>
        <v>142.17599999999999</v>
      </c>
      <c r="T26" s="47">
        <f t="shared" si="7"/>
        <v>5.9240000000000004</v>
      </c>
      <c r="U26" s="112">
        <v>5.9</v>
      </c>
      <c r="V26" s="112">
        <f t="shared" si="1"/>
        <v>5.9</v>
      </c>
      <c r="W26" s="113" t="s">
        <v>130</v>
      </c>
      <c r="X26" s="115">
        <v>1046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45345036</v>
      </c>
      <c r="AH26" s="49">
        <f t="shared" si="9"/>
        <v>1328</v>
      </c>
      <c r="AI26" s="50">
        <f t="shared" si="8"/>
        <v>224.17285617825792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10566659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132</v>
      </c>
      <c r="P27" s="111">
        <v>144</v>
      </c>
      <c r="Q27" s="111">
        <v>76795120</v>
      </c>
      <c r="R27" s="46">
        <f t="shared" si="5"/>
        <v>5966</v>
      </c>
      <c r="S27" s="47">
        <f t="shared" si="6"/>
        <v>143.184</v>
      </c>
      <c r="T27" s="47">
        <f t="shared" si="7"/>
        <v>5.9660000000000002</v>
      </c>
      <c r="U27" s="112">
        <v>5.4</v>
      </c>
      <c r="V27" s="112">
        <f t="shared" si="1"/>
        <v>5.4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45346396</v>
      </c>
      <c r="AH27" s="49">
        <f t="shared" si="9"/>
        <v>1360</v>
      </c>
      <c r="AI27" s="50">
        <f t="shared" si="8"/>
        <v>227.95843110962119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10566659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140</v>
      </c>
      <c r="Q28" s="111">
        <v>76801006</v>
      </c>
      <c r="R28" s="46">
        <f t="shared" si="5"/>
        <v>5886</v>
      </c>
      <c r="S28" s="47">
        <f t="shared" si="6"/>
        <v>141.26400000000001</v>
      </c>
      <c r="T28" s="47">
        <f t="shared" si="7"/>
        <v>5.8860000000000001</v>
      </c>
      <c r="U28" s="112">
        <v>5</v>
      </c>
      <c r="V28" s="112">
        <f t="shared" si="1"/>
        <v>5</v>
      </c>
      <c r="W28" s="113" t="s">
        <v>130</v>
      </c>
      <c r="X28" s="115">
        <v>1026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45347740</v>
      </c>
      <c r="AH28" s="49">
        <f t="shared" si="9"/>
        <v>1344</v>
      </c>
      <c r="AI28" s="50">
        <f t="shared" si="8"/>
        <v>228.33843017329255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10566659</v>
      </c>
      <c r="AQ28" s="115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146</v>
      </c>
      <c r="Q29" s="111">
        <v>76806943</v>
      </c>
      <c r="R29" s="46">
        <f t="shared" si="5"/>
        <v>5937</v>
      </c>
      <c r="S29" s="47">
        <f t="shared" si="6"/>
        <v>142.488</v>
      </c>
      <c r="T29" s="47">
        <f t="shared" si="7"/>
        <v>5.9370000000000003</v>
      </c>
      <c r="U29" s="112">
        <v>4.5999999999999996</v>
      </c>
      <c r="V29" s="112">
        <f t="shared" si="1"/>
        <v>4.5999999999999996</v>
      </c>
      <c r="W29" s="113" t="s">
        <v>130</v>
      </c>
      <c r="X29" s="115">
        <v>1026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45349084</v>
      </c>
      <c r="AH29" s="49">
        <f t="shared" si="9"/>
        <v>1344</v>
      </c>
      <c r="AI29" s="50">
        <f t="shared" si="8"/>
        <v>226.37695805962608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10566659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114</v>
      </c>
      <c r="P30" s="111">
        <v>140</v>
      </c>
      <c r="Q30" s="111">
        <v>76812571</v>
      </c>
      <c r="R30" s="46">
        <f t="shared" si="5"/>
        <v>5628</v>
      </c>
      <c r="S30" s="47">
        <f t="shared" si="6"/>
        <v>135.072</v>
      </c>
      <c r="T30" s="47">
        <f t="shared" si="7"/>
        <v>5.6280000000000001</v>
      </c>
      <c r="U30" s="112">
        <v>3.7</v>
      </c>
      <c r="V30" s="112">
        <f t="shared" si="1"/>
        <v>3.7</v>
      </c>
      <c r="W30" s="113" t="s">
        <v>134</v>
      </c>
      <c r="X30" s="115">
        <v>1129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45350188</v>
      </c>
      <c r="AH30" s="49">
        <f t="shared" si="9"/>
        <v>1104</v>
      </c>
      <c r="AI30" s="50">
        <f t="shared" si="8"/>
        <v>196.16204690831557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10566659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129</v>
      </c>
      <c r="Q31" s="111">
        <v>76818084</v>
      </c>
      <c r="R31" s="46">
        <f t="shared" si="5"/>
        <v>5513</v>
      </c>
      <c r="S31" s="47">
        <f t="shared" si="6"/>
        <v>132.31200000000001</v>
      </c>
      <c r="T31" s="47">
        <f t="shared" si="7"/>
        <v>5.5129999999999999</v>
      </c>
      <c r="U31" s="112">
        <v>3</v>
      </c>
      <c r="V31" s="112">
        <f t="shared" si="1"/>
        <v>3</v>
      </c>
      <c r="W31" s="113" t="s">
        <v>134</v>
      </c>
      <c r="X31" s="115">
        <v>1067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45351260</v>
      </c>
      <c r="AH31" s="49">
        <f t="shared" si="9"/>
        <v>1072</v>
      </c>
      <c r="AI31" s="50">
        <f t="shared" si="8"/>
        <v>194.44948304008707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10566659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126</v>
      </c>
      <c r="Q32" s="111">
        <v>76823451</v>
      </c>
      <c r="R32" s="46">
        <f t="shared" si="5"/>
        <v>5367</v>
      </c>
      <c r="S32" s="47">
        <f t="shared" si="6"/>
        <v>128.80799999999999</v>
      </c>
      <c r="T32" s="47">
        <f t="shared" si="7"/>
        <v>5.367</v>
      </c>
      <c r="U32" s="112">
        <v>2.4</v>
      </c>
      <c r="V32" s="112">
        <f t="shared" si="1"/>
        <v>2.4</v>
      </c>
      <c r="W32" s="113" t="s">
        <v>134</v>
      </c>
      <c r="X32" s="115">
        <v>1047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45352312</v>
      </c>
      <c r="AH32" s="49">
        <f t="shared" si="9"/>
        <v>1052</v>
      </c>
      <c r="AI32" s="50">
        <f t="shared" si="8"/>
        <v>196.01267002049562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10566659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138</v>
      </c>
      <c r="P33" s="111">
        <v>105</v>
      </c>
      <c r="Q33" s="111">
        <v>76828160</v>
      </c>
      <c r="R33" s="46">
        <f t="shared" si="5"/>
        <v>4709</v>
      </c>
      <c r="S33" s="47">
        <f t="shared" si="6"/>
        <v>113.01600000000001</v>
      </c>
      <c r="T33" s="47">
        <f t="shared" si="7"/>
        <v>4.7089999999999996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45353216</v>
      </c>
      <c r="AH33" s="49">
        <f t="shared" si="9"/>
        <v>904</v>
      </c>
      <c r="AI33" s="50">
        <f t="shared" si="8"/>
        <v>191.97281800806968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0.5</v>
      </c>
      <c r="AP33" s="115">
        <v>10567459</v>
      </c>
      <c r="AQ33" s="115">
        <f t="shared" si="2"/>
        <v>800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142</v>
      </c>
      <c r="P34" s="111">
        <v>104</v>
      </c>
      <c r="Q34" s="111">
        <v>76832604</v>
      </c>
      <c r="R34" s="46">
        <f t="shared" si="5"/>
        <v>4444</v>
      </c>
      <c r="S34" s="47">
        <f t="shared" si="6"/>
        <v>106.65600000000001</v>
      </c>
      <c r="T34" s="47">
        <f t="shared" si="7"/>
        <v>4.444</v>
      </c>
      <c r="U34" s="112">
        <v>4.5999999999999996</v>
      </c>
      <c r="V34" s="112">
        <f t="shared" si="1"/>
        <v>4.5999999999999996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1058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45354036</v>
      </c>
      <c r="AH34" s="49">
        <f t="shared" si="9"/>
        <v>820</v>
      </c>
      <c r="AI34" s="50">
        <f t="shared" si="8"/>
        <v>184.51845184518453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0.5</v>
      </c>
      <c r="AP34" s="115">
        <v>10568754</v>
      </c>
      <c r="AQ34" s="115">
        <f t="shared" si="2"/>
        <v>1295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129452</v>
      </c>
      <c r="S35" s="65">
        <f>AVERAGE(S11:S34)</f>
        <v>129.45200000000003</v>
      </c>
      <c r="T35" s="65">
        <f>SUM(T11:T34)</f>
        <v>129.452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26872</v>
      </c>
      <c r="AH35" s="67">
        <f>SUM(AH11:AH34)</f>
        <v>26872</v>
      </c>
      <c r="AI35" s="68">
        <f>$AH$35/$T35</f>
        <v>207.58273336835276</v>
      </c>
      <c r="AJ35" s="98"/>
      <c r="AK35" s="98"/>
      <c r="AL35" s="98"/>
      <c r="AM35" s="98"/>
      <c r="AN35" s="98"/>
      <c r="AO35" s="69"/>
      <c r="AP35" s="70">
        <f>AP34-AP10</f>
        <v>6964</v>
      </c>
      <c r="AQ35" s="71">
        <f>SUM(AQ11:AQ34)</f>
        <v>6964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45" t="s">
        <v>163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4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4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143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5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164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45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: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279" priority="28" operator="containsText" text="N/A">
      <formula>NOT(ISERROR(SEARCH("N/A",X11)))</formula>
    </cfRule>
    <cfRule type="cellIs" dxfId="1278" priority="41" operator="equal">
      <formula>0</formula>
    </cfRule>
  </conditionalFormatting>
  <conditionalFormatting sqref="AC11:AE34 X11:Y34 AA11:AA34">
    <cfRule type="cellIs" dxfId="1277" priority="40" operator="greaterThanOrEqual">
      <formula>1185</formula>
    </cfRule>
  </conditionalFormatting>
  <conditionalFormatting sqref="AC11:AE34 X11:Y34 AA11:AA34">
    <cfRule type="cellIs" dxfId="1276" priority="39" operator="between">
      <formula>0.1</formula>
      <formula>1184</formula>
    </cfRule>
  </conditionalFormatting>
  <conditionalFormatting sqref="X8">
    <cfRule type="cellIs" dxfId="1275" priority="38" operator="equal">
      <formula>0</formula>
    </cfRule>
  </conditionalFormatting>
  <conditionalFormatting sqref="X8">
    <cfRule type="cellIs" dxfId="1274" priority="37" operator="greaterThan">
      <formula>1179</formula>
    </cfRule>
  </conditionalFormatting>
  <conditionalFormatting sqref="X8">
    <cfRule type="cellIs" dxfId="1273" priority="36" operator="greaterThan">
      <formula>99</formula>
    </cfRule>
  </conditionalFormatting>
  <conditionalFormatting sqref="X8">
    <cfRule type="cellIs" dxfId="1272" priority="35" operator="greaterThan">
      <formula>0.99</formula>
    </cfRule>
  </conditionalFormatting>
  <conditionalFormatting sqref="AB8">
    <cfRule type="cellIs" dxfId="1271" priority="34" operator="equal">
      <formula>0</formula>
    </cfRule>
  </conditionalFormatting>
  <conditionalFormatting sqref="AB8">
    <cfRule type="cellIs" dxfId="1270" priority="33" operator="greaterThan">
      <formula>1179</formula>
    </cfRule>
  </conditionalFormatting>
  <conditionalFormatting sqref="AB8">
    <cfRule type="cellIs" dxfId="1269" priority="32" operator="greaterThan">
      <formula>99</formula>
    </cfRule>
  </conditionalFormatting>
  <conditionalFormatting sqref="AB8">
    <cfRule type="cellIs" dxfId="1268" priority="31" operator="greaterThan">
      <formula>0.99</formula>
    </cfRule>
  </conditionalFormatting>
  <conditionalFormatting sqref="AH11:AH31">
    <cfRule type="cellIs" dxfId="1267" priority="29" operator="greaterThan">
      <formula>$AH$8</formula>
    </cfRule>
    <cfRule type="cellIs" dxfId="1266" priority="30" operator="greaterThan">
      <formula>$AH$8</formula>
    </cfRule>
  </conditionalFormatting>
  <conditionalFormatting sqref="AB11:AB34">
    <cfRule type="containsText" dxfId="1265" priority="24" operator="containsText" text="N/A">
      <formula>NOT(ISERROR(SEARCH("N/A",AB11)))</formula>
    </cfRule>
    <cfRule type="cellIs" dxfId="1264" priority="27" operator="equal">
      <formula>0</formula>
    </cfRule>
  </conditionalFormatting>
  <conditionalFormatting sqref="AB11:AB34">
    <cfRule type="cellIs" dxfId="1263" priority="26" operator="greaterThanOrEqual">
      <formula>1185</formula>
    </cfRule>
  </conditionalFormatting>
  <conditionalFormatting sqref="AB11:AB34">
    <cfRule type="cellIs" dxfId="1262" priority="25" operator="between">
      <formula>0.1</formula>
      <formula>1184</formula>
    </cfRule>
  </conditionalFormatting>
  <conditionalFormatting sqref="AO11:AO34 AN11:AN35">
    <cfRule type="cellIs" dxfId="1261" priority="23" operator="equal">
      <formula>0</formula>
    </cfRule>
  </conditionalFormatting>
  <conditionalFormatting sqref="AO11:AO34 AN11:AN35">
    <cfRule type="cellIs" dxfId="1260" priority="22" operator="greaterThan">
      <formula>1179</formula>
    </cfRule>
  </conditionalFormatting>
  <conditionalFormatting sqref="AO11:AO34 AN11:AN35">
    <cfRule type="cellIs" dxfId="1259" priority="21" operator="greaterThan">
      <formula>99</formula>
    </cfRule>
  </conditionalFormatting>
  <conditionalFormatting sqref="AO11:AO34 AN11:AN35">
    <cfRule type="cellIs" dxfId="1258" priority="20" operator="greaterThan">
      <formula>0.99</formula>
    </cfRule>
  </conditionalFormatting>
  <conditionalFormatting sqref="AQ11:AQ34">
    <cfRule type="cellIs" dxfId="1257" priority="19" operator="equal">
      <formula>0</formula>
    </cfRule>
  </conditionalFormatting>
  <conditionalFormatting sqref="AQ11:AQ34">
    <cfRule type="cellIs" dxfId="1256" priority="18" operator="greaterThan">
      <formula>1179</formula>
    </cfRule>
  </conditionalFormatting>
  <conditionalFormatting sqref="AQ11:AQ34">
    <cfRule type="cellIs" dxfId="1255" priority="17" operator="greaterThan">
      <formula>99</formula>
    </cfRule>
  </conditionalFormatting>
  <conditionalFormatting sqref="AQ11:AQ34">
    <cfRule type="cellIs" dxfId="1254" priority="16" operator="greaterThan">
      <formula>0.99</formula>
    </cfRule>
  </conditionalFormatting>
  <conditionalFormatting sqref="Z11:Z34">
    <cfRule type="containsText" dxfId="1253" priority="12" operator="containsText" text="N/A">
      <formula>NOT(ISERROR(SEARCH("N/A",Z11)))</formula>
    </cfRule>
    <cfRule type="cellIs" dxfId="1252" priority="15" operator="equal">
      <formula>0</formula>
    </cfRule>
  </conditionalFormatting>
  <conditionalFormatting sqref="Z11:Z34">
    <cfRule type="cellIs" dxfId="1251" priority="14" operator="greaterThanOrEqual">
      <formula>1185</formula>
    </cfRule>
  </conditionalFormatting>
  <conditionalFormatting sqref="Z11:Z34">
    <cfRule type="cellIs" dxfId="1250" priority="13" operator="between">
      <formula>0.1</formula>
      <formula>1184</formula>
    </cfRule>
  </conditionalFormatting>
  <conditionalFormatting sqref="AJ11:AN35">
    <cfRule type="cellIs" dxfId="1249" priority="11" operator="equal">
      <formula>0</formula>
    </cfRule>
  </conditionalFormatting>
  <conditionalFormatting sqref="AJ11:AN35">
    <cfRule type="cellIs" dxfId="1248" priority="10" operator="greaterThan">
      <formula>1179</formula>
    </cfRule>
  </conditionalFormatting>
  <conditionalFormatting sqref="AJ11:AN35">
    <cfRule type="cellIs" dxfId="1247" priority="9" operator="greaterThan">
      <formula>99</formula>
    </cfRule>
  </conditionalFormatting>
  <conditionalFormatting sqref="AJ11:AN35">
    <cfRule type="cellIs" dxfId="1246" priority="8" operator="greaterThan">
      <formula>0.99</formula>
    </cfRule>
  </conditionalFormatting>
  <conditionalFormatting sqref="AP11:AP34">
    <cfRule type="cellIs" dxfId="1245" priority="7" operator="equal">
      <formula>0</formula>
    </cfRule>
  </conditionalFormatting>
  <conditionalFormatting sqref="AP11:AP34">
    <cfRule type="cellIs" dxfId="1244" priority="6" operator="greaterThan">
      <formula>1179</formula>
    </cfRule>
  </conditionalFormatting>
  <conditionalFormatting sqref="AP11:AP34">
    <cfRule type="cellIs" dxfId="1243" priority="5" operator="greaterThan">
      <formula>99</formula>
    </cfRule>
  </conditionalFormatting>
  <conditionalFormatting sqref="AP11:AP34">
    <cfRule type="cellIs" dxfId="1242" priority="4" operator="greaterThan">
      <formula>0.99</formula>
    </cfRule>
  </conditionalFormatting>
  <conditionalFormatting sqref="AH32:AH34">
    <cfRule type="cellIs" dxfId="1241" priority="2" operator="greaterThan">
      <formula>$AH$8</formula>
    </cfRule>
    <cfRule type="cellIs" dxfId="1240" priority="3" operator="greaterThan">
      <formula>$AH$8</formula>
    </cfRule>
  </conditionalFormatting>
  <conditionalFormatting sqref="AI11:AI34">
    <cfRule type="cellIs" dxfId="1239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6"/>
  <sheetViews>
    <sheetView topLeftCell="O18" zoomScaleNormal="100" workbookViewId="0">
      <selection activeCell="V36" sqref="V36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128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82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79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9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42490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28696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84" t="s">
        <v>51</v>
      </c>
      <c r="V9" s="184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81" t="s">
        <v>55</v>
      </c>
      <c r="AG9" s="181" t="s">
        <v>56</v>
      </c>
      <c r="AH9" s="254" t="s">
        <v>57</v>
      </c>
      <c r="AI9" s="270" t="s">
        <v>58</v>
      </c>
      <c r="AJ9" s="184" t="s">
        <v>59</v>
      </c>
      <c r="AK9" s="184" t="s">
        <v>60</v>
      </c>
      <c r="AL9" s="184" t="s">
        <v>61</v>
      </c>
      <c r="AM9" s="184" t="s">
        <v>62</v>
      </c>
      <c r="AN9" s="184" t="s">
        <v>63</v>
      </c>
      <c r="AO9" s="184" t="s">
        <v>64</v>
      </c>
      <c r="AP9" s="184" t="s">
        <v>65</v>
      </c>
      <c r="AQ9" s="252" t="s">
        <v>66</v>
      </c>
      <c r="AR9" s="184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4" t="s">
        <v>72</v>
      </c>
      <c r="C10" s="184" t="s">
        <v>73</v>
      </c>
      <c r="D10" s="184" t="s">
        <v>74</v>
      </c>
      <c r="E10" s="184" t="s">
        <v>75</v>
      </c>
      <c r="F10" s="184" t="s">
        <v>74</v>
      </c>
      <c r="G10" s="184" t="s">
        <v>75</v>
      </c>
      <c r="H10" s="248"/>
      <c r="I10" s="184" t="s">
        <v>75</v>
      </c>
      <c r="J10" s="184" t="s">
        <v>75</v>
      </c>
      <c r="K10" s="184" t="s">
        <v>75</v>
      </c>
      <c r="L10" s="28" t="s">
        <v>29</v>
      </c>
      <c r="M10" s="251"/>
      <c r="N10" s="28" t="s">
        <v>29</v>
      </c>
      <c r="O10" s="253"/>
      <c r="P10" s="253"/>
      <c r="Q10" s="1">
        <f>'APR 29'!Q34</f>
        <v>80253528</v>
      </c>
      <c r="R10" s="263"/>
      <c r="S10" s="264"/>
      <c r="T10" s="265"/>
      <c r="U10" s="184" t="s">
        <v>75</v>
      </c>
      <c r="V10" s="184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'APR 29'!AG34</f>
        <v>46071992</v>
      </c>
      <c r="AH10" s="254"/>
      <c r="AI10" s="271"/>
      <c r="AJ10" s="184" t="s">
        <v>84</v>
      </c>
      <c r="AK10" s="184" t="s">
        <v>84</v>
      </c>
      <c r="AL10" s="184" t="s">
        <v>84</v>
      </c>
      <c r="AM10" s="184" t="s">
        <v>84</v>
      </c>
      <c r="AN10" s="184" t="s">
        <v>84</v>
      </c>
      <c r="AO10" s="184" t="s">
        <v>84</v>
      </c>
      <c r="AP10" s="1">
        <f>'APR 29'!AP34</f>
        <v>10731734</v>
      </c>
      <c r="AQ10" s="253"/>
      <c r="AR10" s="180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75</v>
      </c>
      <c r="G11" s="41">
        <f>F11/1.42</f>
        <v>52.816901408450704</v>
      </c>
      <c r="H11" s="42" t="s">
        <v>88</v>
      </c>
      <c r="I11" s="42">
        <f>J11-(2/1.42)</f>
        <v>47.887323943661976</v>
      </c>
      <c r="J11" s="43">
        <f>(F11-5)/1.42</f>
        <v>49.295774647887328</v>
      </c>
      <c r="K11" s="42">
        <f>J11+(6/1.42)</f>
        <v>53.521126760563384</v>
      </c>
      <c r="L11" s="44">
        <v>14</v>
      </c>
      <c r="M11" s="45" t="s">
        <v>89</v>
      </c>
      <c r="N11" s="45">
        <v>11.4</v>
      </c>
      <c r="O11" s="111">
        <v>124</v>
      </c>
      <c r="P11" s="111">
        <v>97</v>
      </c>
      <c r="Q11" s="111">
        <v>80258385</v>
      </c>
      <c r="R11" s="46">
        <f>IF(ISBLANK(Q11),"-",Q11-Q10)</f>
        <v>4857</v>
      </c>
      <c r="S11" s="47">
        <f>R11*24/1000</f>
        <v>116.568</v>
      </c>
      <c r="T11" s="47">
        <f>R11/1000</f>
        <v>4.8570000000000002</v>
      </c>
      <c r="U11" s="112">
        <v>5.3</v>
      </c>
      <c r="V11" s="112">
        <f t="shared" ref="V11:V34" si="1">U11</f>
        <v>5.3</v>
      </c>
      <c r="W11" s="113" t="s">
        <v>124</v>
      </c>
      <c r="X11" s="115">
        <v>0</v>
      </c>
      <c r="Y11" s="115">
        <v>0</v>
      </c>
      <c r="Z11" s="115">
        <v>1188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46072916</v>
      </c>
      <c r="AH11" s="49">
        <f>IF(ISBLANK(AG11),"-",AG11-AG10)</f>
        <v>924</v>
      </c>
      <c r="AI11" s="50">
        <f>AH11/T11</f>
        <v>190.24088943792464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0.95</v>
      </c>
      <c r="AP11" s="115">
        <v>10732469</v>
      </c>
      <c r="AQ11" s="115">
        <f t="shared" ref="AQ11:AQ34" si="2">AP11-AP10</f>
        <v>735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6</v>
      </c>
      <c r="E12" s="41">
        <f t="shared" si="0"/>
        <v>4.2253521126760569</v>
      </c>
      <c r="F12" s="100">
        <v>75</v>
      </c>
      <c r="G12" s="41">
        <f t="shared" ref="G12:G34" si="3">F12/1.42</f>
        <v>52.816901408450704</v>
      </c>
      <c r="H12" s="42" t="s">
        <v>88</v>
      </c>
      <c r="I12" s="42">
        <f t="shared" ref="I12:I34" si="4">J12-(2/1.42)</f>
        <v>47.887323943661976</v>
      </c>
      <c r="J12" s="43">
        <f>(F12-5)/1.42</f>
        <v>49.295774647887328</v>
      </c>
      <c r="K12" s="42">
        <f>J12+(6/1.42)</f>
        <v>53.521126760563384</v>
      </c>
      <c r="L12" s="44">
        <v>14</v>
      </c>
      <c r="M12" s="45" t="s">
        <v>89</v>
      </c>
      <c r="N12" s="45">
        <v>11.2</v>
      </c>
      <c r="O12" s="111">
        <v>128</v>
      </c>
      <c r="P12" s="111">
        <v>106</v>
      </c>
      <c r="Q12" s="111">
        <v>80262926</v>
      </c>
      <c r="R12" s="46">
        <f t="shared" ref="R12:R34" si="5">IF(ISBLANK(Q12),"-",Q12-Q11)</f>
        <v>4541</v>
      </c>
      <c r="S12" s="47">
        <f t="shared" ref="S12:S34" si="6">R12*24/1000</f>
        <v>108.98399999999999</v>
      </c>
      <c r="T12" s="47">
        <f t="shared" ref="T12:T34" si="7">R12/1000</f>
        <v>4.5410000000000004</v>
      </c>
      <c r="U12" s="112">
        <v>7.5</v>
      </c>
      <c r="V12" s="112">
        <f t="shared" si="1"/>
        <v>7.5</v>
      </c>
      <c r="W12" s="113" t="s">
        <v>124</v>
      </c>
      <c r="X12" s="115">
        <v>0</v>
      </c>
      <c r="Y12" s="115">
        <v>0</v>
      </c>
      <c r="Z12" s="115">
        <v>1188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46073828</v>
      </c>
      <c r="AH12" s="49">
        <f>IF(ISBLANK(AG12),"-",AG12-AG11)</f>
        <v>912</v>
      </c>
      <c r="AI12" s="50">
        <f t="shared" ref="AI12:AI34" si="8">AH12/T12</f>
        <v>200.836820083682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0.95</v>
      </c>
      <c r="AP12" s="115">
        <v>10733303</v>
      </c>
      <c r="AQ12" s="115">
        <f t="shared" si="2"/>
        <v>834</v>
      </c>
      <c r="AR12" s="118">
        <v>1.05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7</v>
      </c>
      <c r="E13" s="41">
        <f t="shared" si="0"/>
        <v>4.9295774647887329</v>
      </c>
      <c r="F13" s="100">
        <v>75</v>
      </c>
      <c r="G13" s="41">
        <f t="shared" si="3"/>
        <v>52.816901408450704</v>
      </c>
      <c r="H13" s="42" t="s">
        <v>88</v>
      </c>
      <c r="I13" s="42">
        <f t="shared" si="4"/>
        <v>47.887323943661976</v>
      </c>
      <c r="J13" s="43">
        <f>(F13-5)/1.42</f>
        <v>49.295774647887328</v>
      </c>
      <c r="K13" s="42">
        <f>J13+(6/1.42)</f>
        <v>53.521126760563384</v>
      </c>
      <c r="L13" s="44">
        <v>14</v>
      </c>
      <c r="M13" s="45" t="s">
        <v>89</v>
      </c>
      <c r="N13" s="45">
        <v>11.2</v>
      </c>
      <c r="O13" s="111">
        <v>132</v>
      </c>
      <c r="P13" s="111">
        <v>104</v>
      </c>
      <c r="Q13" s="111">
        <v>80267548</v>
      </c>
      <c r="R13" s="46">
        <f t="shared" si="5"/>
        <v>4622</v>
      </c>
      <c r="S13" s="47">
        <f t="shared" si="6"/>
        <v>110.928</v>
      </c>
      <c r="T13" s="47">
        <f t="shared" si="7"/>
        <v>4.6219999999999999</v>
      </c>
      <c r="U13" s="112">
        <v>8.8000000000000007</v>
      </c>
      <c r="V13" s="112">
        <f t="shared" si="1"/>
        <v>8.8000000000000007</v>
      </c>
      <c r="W13" s="113" t="s">
        <v>124</v>
      </c>
      <c r="X13" s="115">
        <v>0</v>
      </c>
      <c r="Y13" s="115">
        <v>0</v>
      </c>
      <c r="Z13" s="115">
        <v>1187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46074740</v>
      </c>
      <c r="AH13" s="49">
        <f>IF(ISBLANK(AG13),"-",AG13-AG12)</f>
        <v>912</v>
      </c>
      <c r="AI13" s="50">
        <f t="shared" si="8"/>
        <v>197.31717871051492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0.95</v>
      </c>
      <c r="AP13" s="115">
        <v>10734065</v>
      </c>
      <c r="AQ13" s="115">
        <f t="shared" si="2"/>
        <v>762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7</v>
      </c>
      <c r="E14" s="41">
        <f t="shared" si="0"/>
        <v>4.9295774647887329</v>
      </c>
      <c r="F14" s="100">
        <v>75</v>
      </c>
      <c r="G14" s="41">
        <f t="shared" si="3"/>
        <v>52.816901408450704</v>
      </c>
      <c r="H14" s="42" t="s">
        <v>88</v>
      </c>
      <c r="I14" s="42">
        <f t="shared" si="4"/>
        <v>47.887323943661976</v>
      </c>
      <c r="J14" s="43">
        <f>(F14-5)/1.42</f>
        <v>49.295774647887328</v>
      </c>
      <c r="K14" s="42">
        <f>J14+(6/1.42)</f>
        <v>53.521126760563384</v>
      </c>
      <c r="L14" s="44">
        <v>14</v>
      </c>
      <c r="M14" s="45" t="s">
        <v>89</v>
      </c>
      <c r="N14" s="45">
        <v>12.8</v>
      </c>
      <c r="O14" s="111">
        <v>108</v>
      </c>
      <c r="P14" s="111">
        <v>105</v>
      </c>
      <c r="Q14" s="111">
        <v>80272232</v>
      </c>
      <c r="R14" s="46">
        <f t="shared" si="5"/>
        <v>4684</v>
      </c>
      <c r="S14" s="47">
        <f t="shared" si="6"/>
        <v>112.416</v>
      </c>
      <c r="T14" s="47">
        <f t="shared" si="7"/>
        <v>4.6840000000000002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1187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46075656</v>
      </c>
      <c r="AH14" s="49">
        <f t="shared" ref="AH14:AH34" si="9">IF(ISBLANK(AG14),"-",AG14-AG13)</f>
        <v>916</v>
      </c>
      <c r="AI14" s="50">
        <f t="shared" si="8"/>
        <v>195.5593509820666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0.95</v>
      </c>
      <c r="AP14" s="115">
        <v>10734253</v>
      </c>
      <c r="AQ14" s="115">
        <f t="shared" si="2"/>
        <v>188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8</v>
      </c>
      <c r="E15" s="41">
        <f t="shared" si="0"/>
        <v>5.6338028169014089</v>
      </c>
      <c r="F15" s="100">
        <v>75</v>
      </c>
      <c r="G15" s="41">
        <f t="shared" si="3"/>
        <v>52.816901408450704</v>
      </c>
      <c r="H15" s="42" t="s">
        <v>88</v>
      </c>
      <c r="I15" s="42">
        <f t="shared" si="4"/>
        <v>47.887323943661976</v>
      </c>
      <c r="J15" s="43">
        <f>(F15-5)/1.42</f>
        <v>49.295774647887328</v>
      </c>
      <c r="K15" s="42">
        <f>J15+(6/1.42)</f>
        <v>53.521126760563384</v>
      </c>
      <c r="L15" s="44">
        <v>18</v>
      </c>
      <c r="M15" s="45" t="s">
        <v>89</v>
      </c>
      <c r="N15" s="45">
        <v>13.1</v>
      </c>
      <c r="O15" s="111">
        <v>116</v>
      </c>
      <c r="P15" s="111">
        <v>105</v>
      </c>
      <c r="Q15" s="111">
        <v>80276882</v>
      </c>
      <c r="R15" s="46">
        <f t="shared" si="5"/>
        <v>4650</v>
      </c>
      <c r="S15" s="47">
        <f t="shared" si="6"/>
        <v>111.6</v>
      </c>
      <c r="T15" s="47">
        <f t="shared" si="7"/>
        <v>4.6500000000000004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1187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46076570</v>
      </c>
      <c r="AH15" s="49">
        <f t="shared" si="9"/>
        <v>914</v>
      </c>
      <c r="AI15" s="50">
        <f t="shared" si="8"/>
        <v>196.55913978494621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10734253</v>
      </c>
      <c r="AQ15" s="115"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7</v>
      </c>
      <c r="E16" s="41">
        <f t="shared" si="0"/>
        <v>4.9295774647887329</v>
      </c>
      <c r="F16" s="100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121</v>
      </c>
      <c r="Q16" s="111">
        <v>80282792</v>
      </c>
      <c r="R16" s="46">
        <f t="shared" si="5"/>
        <v>5910</v>
      </c>
      <c r="S16" s="47">
        <f t="shared" si="6"/>
        <v>141.84</v>
      </c>
      <c r="T16" s="47">
        <f t="shared" si="7"/>
        <v>5.91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1187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46077572</v>
      </c>
      <c r="AH16" s="49">
        <f t="shared" si="9"/>
        <v>1002</v>
      </c>
      <c r="AI16" s="50">
        <f t="shared" si="8"/>
        <v>169.54314720812184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10734253</v>
      </c>
      <c r="AQ16" s="115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140</v>
      </c>
      <c r="Q17" s="111">
        <v>80289038</v>
      </c>
      <c r="R17" s="46">
        <f t="shared" si="5"/>
        <v>6246</v>
      </c>
      <c r="S17" s="47">
        <f t="shared" si="6"/>
        <v>149.904</v>
      </c>
      <c r="T17" s="47">
        <f t="shared" si="7"/>
        <v>6.2460000000000004</v>
      </c>
      <c r="U17" s="112">
        <v>9.1</v>
      </c>
      <c r="V17" s="112">
        <f t="shared" si="1"/>
        <v>9.1</v>
      </c>
      <c r="W17" s="113" t="s">
        <v>130</v>
      </c>
      <c r="X17" s="115">
        <v>0</v>
      </c>
      <c r="Y17" s="115">
        <v>1027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46078860</v>
      </c>
      <c r="AH17" s="49">
        <f t="shared" si="9"/>
        <v>1288</v>
      </c>
      <c r="AI17" s="50">
        <f t="shared" si="8"/>
        <v>206.21197566442521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10734253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147</v>
      </c>
      <c r="Q18" s="111">
        <v>80295216</v>
      </c>
      <c r="R18" s="46">
        <f t="shared" si="5"/>
        <v>6178</v>
      </c>
      <c r="S18" s="47">
        <f t="shared" si="6"/>
        <v>148.27199999999999</v>
      </c>
      <c r="T18" s="47">
        <f t="shared" si="7"/>
        <v>6.1779999999999999</v>
      </c>
      <c r="U18" s="112">
        <v>8.6</v>
      </c>
      <c r="V18" s="112">
        <f t="shared" si="1"/>
        <v>8.6</v>
      </c>
      <c r="W18" s="113" t="s">
        <v>130</v>
      </c>
      <c r="X18" s="115">
        <v>0</v>
      </c>
      <c r="Y18" s="115">
        <v>1027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46080212</v>
      </c>
      <c r="AH18" s="49">
        <f t="shared" si="9"/>
        <v>1352</v>
      </c>
      <c r="AI18" s="50">
        <f t="shared" si="8"/>
        <v>218.84104888313371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10734253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146</v>
      </c>
      <c r="Q19" s="111">
        <v>80301448</v>
      </c>
      <c r="R19" s="46">
        <f t="shared" si="5"/>
        <v>6232</v>
      </c>
      <c r="S19" s="47">
        <f t="shared" si="6"/>
        <v>149.56800000000001</v>
      </c>
      <c r="T19" s="47">
        <f t="shared" si="7"/>
        <v>6.2320000000000002</v>
      </c>
      <c r="U19" s="112">
        <v>8</v>
      </c>
      <c r="V19" s="112">
        <f t="shared" si="1"/>
        <v>8</v>
      </c>
      <c r="W19" s="113" t="s">
        <v>130</v>
      </c>
      <c r="X19" s="115">
        <v>0</v>
      </c>
      <c r="Y19" s="115">
        <v>1027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46081604</v>
      </c>
      <c r="AH19" s="49">
        <f t="shared" si="9"/>
        <v>1392</v>
      </c>
      <c r="AI19" s="50">
        <f t="shared" si="8"/>
        <v>223.3632862644416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10734253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141</v>
      </c>
      <c r="P20" s="111">
        <v>102</v>
      </c>
      <c r="Q20" s="111">
        <v>80307597</v>
      </c>
      <c r="R20" s="46">
        <f t="shared" si="5"/>
        <v>6149</v>
      </c>
      <c r="S20" s="47">
        <f t="shared" si="6"/>
        <v>147.57599999999999</v>
      </c>
      <c r="T20" s="47">
        <f t="shared" si="7"/>
        <v>6.149</v>
      </c>
      <c r="U20" s="112">
        <v>7.4</v>
      </c>
      <c r="V20" s="112">
        <f t="shared" si="1"/>
        <v>7.4</v>
      </c>
      <c r="W20" s="113" t="s">
        <v>130</v>
      </c>
      <c r="X20" s="115">
        <v>0</v>
      </c>
      <c r="Y20" s="115">
        <v>1027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46082992</v>
      </c>
      <c r="AH20" s="49">
        <f t="shared" si="9"/>
        <v>1388</v>
      </c>
      <c r="AI20" s="50">
        <f t="shared" si="8"/>
        <v>225.72776061148153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10734253</v>
      </c>
      <c r="AQ20" s="115">
        <f t="shared" si="2"/>
        <v>0</v>
      </c>
      <c r="AR20" s="53">
        <v>1.18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5</v>
      </c>
      <c r="E21" s="41">
        <f t="shared" si="0"/>
        <v>3.5211267605633805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120</v>
      </c>
      <c r="Q21" s="111">
        <v>80313816</v>
      </c>
      <c r="R21" s="46">
        <f t="shared" si="5"/>
        <v>6219</v>
      </c>
      <c r="S21" s="47">
        <f t="shared" si="6"/>
        <v>149.256</v>
      </c>
      <c r="T21" s="47">
        <f t="shared" si="7"/>
        <v>6.2190000000000003</v>
      </c>
      <c r="U21" s="112">
        <v>6.9</v>
      </c>
      <c r="V21" s="112">
        <f t="shared" si="1"/>
        <v>6.9</v>
      </c>
      <c r="W21" s="113" t="s">
        <v>130</v>
      </c>
      <c r="X21" s="115">
        <v>0</v>
      </c>
      <c r="Y21" s="115">
        <v>1027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46084360</v>
      </c>
      <c r="AH21" s="49">
        <f t="shared" si="9"/>
        <v>1368</v>
      </c>
      <c r="AI21" s="50">
        <f t="shared" si="8"/>
        <v>219.97105643994209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10734253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5</v>
      </c>
      <c r="E22" s="41">
        <f t="shared" si="0"/>
        <v>3.5211267605633805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117</v>
      </c>
      <c r="Q22" s="111">
        <v>80319887</v>
      </c>
      <c r="R22" s="46">
        <f t="shared" si="5"/>
        <v>6071</v>
      </c>
      <c r="S22" s="47">
        <f t="shared" si="6"/>
        <v>145.70400000000001</v>
      </c>
      <c r="T22" s="47">
        <f t="shared" si="7"/>
        <v>6.0709999999999997</v>
      </c>
      <c r="U22" s="112">
        <v>6.4</v>
      </c>
      <c r="V22" s="112">
        <f t="shared" si="1"/>
        <v>6.4</v>
      </c>
      <c r="W22" s="113" t="s">
        <v>130</v>
      </c>
      <c r="X22" s="115">
        <v>0</v>
      </c>
      <c r="Y22" s="115">
        <v>1026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46085752</v>
      </c>
      <c r="AH22" s="49">
        <f t="shared" si="9"/>
        <v>1392</v>
      </c>
      <c r="AI22" s="50">
        <f t="shared" si="8"/>
        <v>229.28677318398948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10734253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4</v>
      </c>
      <c r="E23" s="41">
        <f t="shared" si="0"/>
        <v>2.8169014084507045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123</v>
      </c>
      <c r="Q23" s="111">
        <v>80326015</v>
      </c>
      <c r="R23" s="46">
        <f t="shared" si="5"/>
        <v>6128</v>
      </c>
      <c r="S23" s="47">
        <f t="shared" si="6"/>
        <v>147.072</v>
      </c>
      <c r="T23" s="47">
        <f t="shared" si="7"/>
        <v>6.1280000000000001</v>
      </c>
      <c r="U23" s="112">
        <v>5.8</v>
      </c>
      <c r="V23" s="112">
        <f t="shared" si="1"/>
        <v>5.8</v>
      </c>
      <c r="W23" s="113" t="s">
        <v>130</v>
      </c>
      <c r="X23" s="115">
        <v>0</v>
      </c>
      <c r="Y23" s="115">
        <v>1026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46087116</v>
      </c>
      <c r="AH23" s="49">
        <f t="shared" si="9"/>
        <v>1364</v>
      </c>
      <c r="AI23" s="50">
        <f t="shared" si="8"/>
        <v>222.58485639686683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10734253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131</v>
      </c>
      <c r="Q24" s="111">
        <v>80332063</v>
      </c>
      <c r="R24" s="46">
        <f t="shared" si="5"/>
        <v>6048</v>
      </c>
      <c r="S24" s="47">
        <f t="shared" si="6"/>
        <v>145.15199999999999</v>
      </c>
      <c r="T24" s="47">
        <f t="shared" si="7"/>
        <v>6.048</v>
      </c>
      <c r="U24" s="112">
        <v>5.5</v>
      </c>
      <c r="V24" s="112">
        <f t="shared" si="1"/>
        <v>5.5</v>
      </c>
      <c r="W24" s="113" t="s">
        <v>130</v>
      </c>
      <c r="X24" s="115">
        <v>0</v>
      </c>
      <c r="Y24" s="115">
        <v>1006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46088424</v>
      </c>
      <c r="AH24" s="49">
        <f>IF(ISBLANK(AG24),"-",AG24-AG23)</f>
        <v>1308</v>
      </c>
      <c r="AI24" s="50">
        <f t="shared" si="8"/>
        <v>216.26984126984127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10734253</v>
      </c>
      <c r="AQ24" s="115">
        <f t="shared" si="2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104</v>
      </c>
      <c r="Q25" s="111">
        <v>80338100</v>
      </c>
      <c r="R25" s="46">
        <f t="shared" si="5"/>
        <v>6037</v>
      </c>
      <c r="S25" s="47">
        <f t="shared" si="6"/>
        <v>144.88800000000001</v>
      </c>
      <c r="T25" s="47">
        <f t="shared" si="7"/>
        <v>6.0369999999999999</v>
      </c>
      <c r="U25" s="112">
        <v>5</v>
      </c>
      <c r="V25" s="112">
        <f t="shared" si="1"/>
        <v>5</v>
      </c>
      <c r="W25" s="113" t="s">
        <v>130</v>
      </c>
      <c r="X25" s="115">
        <v>0</v>
      </c>
      <c r="Y25" s="115">
        <v>1016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46089741</v>
      </c>
      <c r="AH25" s="49">
        <f t="shared" si="9"/>
        <v>1317</v>
      </c>
      <c r="AI25" s="50">
        <f t="shared" si="8"/>
        <v>218.1547126055988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10734253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110</v>
      </c>
      <c r="Q26" s="111">
        <v>80344103</v>
      </c>
      <c r="R26" s="46">
        <f t="shared" si="5"/>
        <v>6003</v>
      </c>
      <c r="S26" s="47">
        <f t="shared" si="6"/>
        <v>144.072</v>
      </c>
      <c r="T26" s="47">
        <f t="shared" si="7"/>
        <v>6.0030000000000001</v>
      </c>
      <c r="U26" s="112">
        <v>4.5999999999999996</v>
      </c>
      <c r="V26" s="112">
        <f t="shared" si="1"/>
        <v>4.5999999999999996</v>
      </c>
      <c r="W26" s="113" t="s">
        <v>130</v>
      </c>
      <c r="X26" s="115">
        <v>0</v>
      </c>
      <c r="Y26" s="115">
        <v>1026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46091132</v>
      </c>
      <c r="AH26" s="49">
        <f t="shared" si="9"/>
        <v>1391</v>
      </c>
      <c r="AI26" s="50">
        <f t="shared" si="8"/>
        <v>231.71747459603532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10734253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135</v>
      </c>
      <c r="Q27" s="111">
        <v>80350190</v>
      </c>
      <c r="R27" s="46">
        <f t="shared" si="5"/>
        <v>6087</v>
      </c>
      <c r="S27" s="47">
        <f t="shared" si="6"/>
        <v>146.08799999999999</v>
      </c>
      <c r="T27" s="47">
        <f t="shared" si="7"/>
        <v>6.0869999999999997</v>
      </c>
      <c r="U27" s="112">
        <v>4</v>
      </c>
      <c r="V27" s="112">
        <f t="shared" si="1"/>
        <v>4</v>
      </c>
      <c r="W27" s="113" t="s">
        <v>130</v>
      </c>
      <c r="X27" s="115">
        <v>0</v>
      </c>
      <c r="Y27" s="115">
        <v>1036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46092444</v>
      </c>
      <c r="AH27" s="49">
        <f t="shared" si="9"/>
        <v>1312</v>
      </c>
      <c r="AI27" s="50">
        <f t="shared" si="8"/>
        <v>215.54131756201741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10734253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3</v>
      </c>
      <c r="E28" s="41">
        <f t="shared" si="0"/>
        <v>2.1126760563380285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139</v>
      </c>
      <c r="P28" s="111">
        <v>109</v>
      </c>
      <c r="Q28" s="111">
        <v>80356380</v>
      </c>
      <c r="R28" s="46">
        <f t="shared" si="5"/>
        <v>6190</v>
      </c>
      <c r="S28" s="47">
        <f t="shared" si="6"/>
        <v>148.56</v>
      </c>
      <c r="T28" s="47">
        <f t="shared" si="7"/>
        <v>6.19</v>
      </c>
      <c r="U28" s="112">
        <v>3.6</v>
      </c>
      <c r="V28" s="112">
        <f t="shared" si="1"/>
        <v>3.6</v>
      </c>
      <c r="W28" s="113" t="s">
        <v>130</v>
      </c>
      <c r="X28" s="115">
        <v>0</v>
      </c>
      <c r="Y28" s="115">
        <v>1005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46093824</v>
      </c>
      <c r="AH28" s="49">
        <f t="shared" si="9"/>
        <v>1380</v>
      </c>
      <c r="AI28" s="50">
        <f t="shared" si="8"/>
        <v>222.94022617124392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10734253</v>
      </c>
      <c r="AQ28" s="115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101</v>
      </c>
      <c r="Q29" s="111">
        <v>80362480</v>
      </c>
      <c r="R29" s="46">
        <f t="shared" si="5"/>
        <v>6100</v>
      </c>
      <c r="S29" s="47">
        <f t="shared" si="6"/>
        <v>146.4</v>
      </c>
      <c r="T29" s="47">
        <f t="shared" si="7"/>
        <v>6.1</v>
      </c>
      <c r="U29" s="112">
        <v>3.3</v>
      </c>
      <c r="V29" s="112">
        <f t="shared" si="1"/>
        <v>3.3</v>
      </c>
      <c r="W29" s="113" t="s">
        <v>130</v>
      </c>
      <c r="X29" s="115">
        <v>0</v>
      </c>
      <c r="Y29" s="115">
        <v>1026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46095172</v>
      </c>
      <c r="AH29" s="49">
        <f t="shared" si="9"/>
        <v>1348</v>
      </c>
      <c r="AI29" s="50">
        <f t="shared" si="8"/>
        <v>220.98360655737707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10734253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3</v>
      </c>
      <c r="E30" s="41">
        <f t="shared" si="0"/>
        <v>2.1126760563380285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130</v>
      </c>
      <c r="Q30" s="111">
        <v>80368580</v>
      </c>
      <c r="R30" s="46">
        <f t="shared" si="5"/>
        <v>6100</v>
      </c>
      <c r="S30" s="47">
        <f t="shared" si="6"/>
        <v>146.4</v>
      </c>
      <c r="T30" s="47">
        <f t="shared" si="7"/>
        <v>6.1</v>
      </c>
      <c r="U30" s="112">
        <v>3</v>
      </c>
      <c r="V30" s="112">
        <f t="shared" si="1"/>
        <v>3</v>
      </c>
      <c r="W30" s="113" t="s">
        <v>130</v>
      </c>
      <c r="X30" s="115">
        <v>0</v>
      </c>
      <c r="Y30" s="115">
        <v>1004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46096524</v>
      </c>
      <c r="AH30" s="49">
        <f t="shared" si="9"/>
        <v>1352</v>
      </c>
      <c r="AI30" s="50">
        <f t="shared" si="8"/>
        <v>221.63934426229508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10734253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4</v>
      </c>
      <c r="E31" s="41">
        <f t="shared" si="0"/>
        <v>2.8169014084507045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123</v>
      </c>
      <c r="P31" s="111">
        <v>127</v>
      </c>
      <c r="Q31" s="111">
        <v>80374690</v>
      </c>
      <c r="R31" s="46">
        <f t="shared" si="5"/>
        <v>6110</v>
      </c>
      <c r="S31" s="47">
        <f t="shared" si="6"/>
        <v>146.63999999999999</v>
      </c>
      <c r="T31" s="47">
        <f t="shared" si="7"/>
        <v>6.11</v>
      </c>
      <c r="U31" s="112">
        <v>2.4</v>
      </c>
      <c r="V31" s="112">
        <f t="shared" si="1"/>
        <v>2.4</v>
      </c>
      <c r="W31" s="113" t="s">
        <v>134</v>
      </c>
      <c r="X31" s="115">
        <v>0</v>
      </c>
      <c r="Y31" s="115">
        <v>1148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46097664</v>
      </c>
      <c r="AH31" s="49">
        <f t="shared" si="9"/>
        <v>1140</v>
      </c>
      <c r="AI31" s="50">
        <f t="shared" si="8"/>
        <v>186.57937806873977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10734253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4</v>
      </c>
      <c r="E32" s="41">
        <f t="shared" si="0"/>
        <v>2.8169014084507045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120</v>
      </c>
      <c r="P32" s="111">
        <v>121</v>
      </c>
      <c r="Q32" s="111">
        <v>80379950</v>
      </c>
      <c r="R32" s="46">
        <f t="shared" si="5"/>
        <v>5260</v>
      </c>
      <c r="S32" s="47">
        <f t="shared" si="6"/>
        <v>126.24</v>
      </c>
      <c r="T32" s="47">
        <f t="shared" si="7"/>
        <v>5.26</v>
      </c>
      <c r="U32" s="112">
        <v>2</v>
      </c>
      <c r="V32" s="112">
        <f t="shared" si="1"/>
        <v>2</v>
      </c>
      <c r="W32" s="113" t="s">
        <v>134</v>
      </c>
      <c r="X32" s="115">
        <v>0</v>
      </c>
      <c r="Y32" s="115">
        <v>1149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46098816</v>
      </c>
      <c r="AH32" s="49">
        <f t="shared" si="9"/>
        <v>1152</v>
      </c>
      <c r="AI32" s="50">
        <f t="shared" si="8"/>
        <v>219.01140684410646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10734253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4</v>
      </c>
      <c r="E33" s="41">
        <f t="shared" si="0"/>
        <v>2.8169014084507045</v>
      </c>
      <c r="F33" s="100">
        <v>75</v>
      </c>
      <c r="G33" s="41">
        <f t="shared" si="3"/>
        <v>52.816901408450704</v>
      </c>
      <c r="H33" s="42" t="s">
        <v>88</v>
      </c>
      <c r="I33" s="42">
        <f>J33-(2/1.42)</f>
        <v>47.887323943661976</v>
      </c>
      <c r="J33" s="43">
        <f>(F33-5)/1.42</f>
        <v>49.295774647887328</v>
      </c>
      <c r="K33" s="42">
        <f t="shared" si="12"/>
        <v>53.521126760563384</v>
      </c>
      <c r="L33" s="44">
        <v>14</v>
      </c>
      <c r="M33" s="45" t="s">
        <v>118</v>
      </c>
      <c r="N33" s="45">
        <v>11.9</v>
      </c>
      <c r="O33" s="111">
        <v>128</v>
      </c>
      <c r="P33" s="111">
        <v>107</v>
      </c>
      <c r="Q33" s="111">
        <v>80384650</v>
      </c>
      <c r="R33" s="46">
        <f t="shared" si="5"/>
        <v>4700</v>
      </c>
      <c r="S33" s="47">
        <f t="shared" si="6"/>
        <v>112.8</v>
      </c>
      <c r="T33" s="47">
        <f t="shared" si="7"/>
        <v>4.7</v>
      </c>
      <c r="U33" s="112">
        <v>2.2999999999999998</v>
      </c>
      <c r="V33" s="112">
        <f t="shared" si="1"/>
        <v>2.2999999999999998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1188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46099756</v>
      </c>
      <c r="AH33" s="49">
        <f t="shared" si="9"/>
        <v>940</v>
      </c>
      <c r="AI33" s="50">
        <f t="shared" si="8"/>
        <v>200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0.75</v>
      </c>
      <c r="AP33" s="115">
        <v>10734702</v>
      </c>
      <c r="AQ33" s="115">
        <f t="shared" si="2"/>
        <v>449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4</v>
      </c>
      <c r="E34" s="41">
        <f t="shared" si="0"/>
        <v>2.8169014084507045</v>
      </c>
      <c r="F34" s="100">
        <v>75</v>
      </c>
      <c r="G34" s="41">
        <f t="shared" si="3"/>
        <v>52.816901408450704</v>
      </c>
      <c r="H34" s="42" t="s">
        <v>88</v>
      </c>
      <c r="I34" s="42">
        <f t="shared" si="4"/>
        <v>47.887323943661976</v>
      </c>
      <c r="J34" s="43">
        <f>(F34-5)/1.42</f>
        <v>49.295774647887328</v>
      </c>
      <c r="K34" s="42">
        <f t="shared" si="12"/>
        <v>53.521126760563384</v>
      </c>
      <c r="L34" s="44">
        <v>14</v>
      </c>
      <c r="M34" s="45" t="s">
        <v>118</v>
      </c>
      <c r="N34" s="61">
        <v>11.5</v>
      </c>
      <c r="O34" s="111">
        <v>133</v>
      </c>
      <c r="P34" s="111">
        <v>109</v>
      </c>
      <c r="Q34" s="111">
        <v>80389191</v>
      </c>
      <c r="R34" s="46">
        <f t="shared" si="5"/>
        <v>4541</v>
      </c>
      <c r="S34" s="47">
        <f t="shared" si="6"/>
        <v>108.98399999999999</v>
      </c>
      <c r="T34" s="47">
        <f t="shared" si="7"/>
        <v>4.5410000000000004</v>
      </c>
      <c r="U34" s="112">
        <v>3.1</v>
      </c>
      <c r="V34" s="112">
        <f t="shared" si="1"/>
        <v>3.1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1188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46100688</v>
      </c>
      <c r="AH34" s="49">
        <f t="shared" si="9"/>
        <v>932</v>
      </c>
      <c r="AI34" s="50">
        <f t="shared" si="8"/>
        <v>205.2411363135873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0.75</v>
      </c>
      <c r="AP34" s="115">
        <v>10735472</v>
      </c>
      <c r="AQ34" s="115">
        <f t="shared" si="2"/>
        <v>770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135663</v>
      </c>
      <c r="S35" s="65">
        <f>AVERAGE(S11:S34)</f>
        <v>135.66300000000001</v>
      </c>
      <c r="T35" s="65">
        <f>SUM(T11:T34)</f>
        <v>135.66299999999998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28696</v>
      </c>
      <c r="AH35" s="67">
        <f>SUM(AH11:AH34)</f>
        <v>28696</v>
      </c>
      <c r="AI35" s="68">
        <f>$AH$35/$T35</f>
        <v>211.52414438719478</v>
      </c>
      <c r="AJ35" s="98"/>
      <c r="AK35" s="98"/>
      <c r="AL35" s="98"/>
      <c r="AM35" s="98"/>
      <c r="AN35" s="98"/>
      <c r="AO35" s="69"/>
      <c r="AP35" s="70">
        <f>AP34-AP10</f>
        <v>3738</v>
      </c>
      <c r="AQ35" s="71">
        <f>SUM(AQ11:AQ34)</f>
        <v>3738</v>
      </c>
      <c r="AR35" s="72">
        <f>AVERAGE(AR11:AR34)</f>
        <v>1.1183333333333332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83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261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262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83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83" t="s">
        <v>146</v>
      </c>
      <c r="C43" s="207"/>
      <c r="D43" s="207"/>
      <c r="E43" s="208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207"/>
      <c r="D44" s="209"/>
      <c r="E44" s="210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211"/>
      <c r="D45" s="212"/>
      <c r="E45" s="213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83" t="s">
        <v>263</v>
      </c>
      <c r="C46" s="214"/>
      <c r="D46" s="215"/>
      <c r="E46" s="216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83" t="s">
        <v>137</v>
      </c>
      <c r="C47" s="207"/>
      <c r="D47" s="217"/>
      <c r="E47" s="210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83" t="s">
        <v>138</v>
      </c>
      <c r="C48" s="210"/>
      <c r="D48" s="209"/>
      <c r="E48" s="210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83" t="s">
        <v>140</v>
      </c>
      <c r="C49" s="210"/>
      <c r="D49" s="209"/>
      <c r="E49" s="210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38" t="s">
        <v>173</v>
      </c>
      <c r="C50" s="210"/>
      <c r="D50" s="209"/>
      <c r="E50" s="210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207"/>
      <c r="D51" s="218"/>
      <c r="E51" s="207"/>
      <c r="F51" s="165"/>
      <c r="G51" s="165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83" t="s">
        <v>142</v>
      </c>
      <c r="C52" s="219"/>
      <c r="D52" s="207"/>
      <c r="E52" s="218"/>
      <c r="F52" s="165"/>
      <c r="G52" s="165"/>
      <c r="H52" s="165"/>
      <c r="I52" s="124"/>
      <c r="J52" s="124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7"/>
      <c r="V52" s="127"/>
      <c r="W52" s="79"/>
      <c r="X52" s="102"/>
      <c r="Y52" s="102"/>
      <c r="Z52" s="102"/>
      <c r="AA52" s="80"/>
      <c r="AB52" s="102"/>
      <c r="AC52" s="102"/>
      <c r="AD52" s="102"/>
      <c r="AE52" s="102"/>
      <c r="AF52" s="102"/>
      <c r="AN52" s="103"/>
      <c r="AO52" s="103"/>
      <c r="AP52" s="103"/>
      <c r="AQ52" s="103"/>
      <c r="AR52" s="103"/>
      <c r="AS52" s="103"/>
      <c r="AT52" s="104"/>
      <c r="AW52" s="101"/>
      <c r="AX52" s="97"/>
      <c r="AY52" s="97"/>
    </row>
    <row r="53" spans="1:51" x14ac:dyDescent="0.25">
      <c r="B53" s="137" t="s">
        <v>225</v>
      </c>
      <c r="C53" s="220"/>
      <c r="D53" s="210"/>
      <c r="E53" s="209"/>
      <c r="F53" s="124"/>
      <c r="G53" s="124"/>
      <c r="H53" s="124"/>
      <c r="I53" s="124"/>
      <c r="J53" s="124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7"/>
      <c r="V53" s="127"/>
      <c r="W53" s="79"/>
      <c r="X53" s="102"/>
      <c r="Y53" s="102"/>
      <c r="Z53" s="102"/>
      <c r="AA53" s="80"/>
      <c r="AB53" s="102"/>
      <c r="AC53" s="102"/>
      <c r="AD53" s="102"/>
      <c r="AE53" s="102"/>
      <c r="AF53" s="102"/>
      <c r="AN53" s="103"/>
      <c r="AO53" s="103"/>
      <c r="AP53" s="103"/>
      <c r="AQ53" s="103"/>
      <c r="AR53" s="103"/>
      <c r="AS53" s="103"/>
      <c r="AT53" s="104"/>
      <c r="AW53" s="101"/>
      <c r="AX53" s="97"/>
      <c r="AY53" s="97"/>
    </row>
    <row r="54" spans="1:51" x14ac:dyDescent="0.25">
      <c r="B54" s="137"/>
      <c r="C54" s="219"/>
      <c r="D54" s="216"/>
      <c r="E54" s="215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79"/>
      <c r="X54" s="102"/>
      <c r="Y54" s="102"/>
      <c r="Z54" s="102"/>
      <c r="AA54" s="80"/>
      <c r="AB54" s="102"/>
      <c r="AC54" s="102"/>
      <c r="AD54" s="102"/>
      <c r="AE54" s="102"/>
      <c r="AF54" s="102"/>
      <c r="AN54" s="103"/>
      <c r="AO54" s="103"/>
      <c r="AP54" s="103"/>
      <c r="AQ54" s="103"/>
      <c r="AR54" s="103"/>
      <c r="AS54" s="103"/>
      <c r="AT54" s="104"/>
      <c r="AW54" s="101"/>
      <c r="AX54" s="97"/>
      <c r="AY54" s="97"/>
    </row>
    <row r="55" spans="1:51" x14ac:dyDescent="0.25">
      <c r="B55" s="206"/>
      <c r="C55" s="216"/>
      <c r="D55" s="215"/>
      <c r="E55" s="216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216"/>
      <c r="D56" s="215"/>
      <c r="E56" s="216"/>
      <c r="F56" s="14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206"/>
      <c r="C57" s="221"/>
      <c r="D57" s="222"/>
      <c r="E57" s="221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83"/>
      <c r="C58" s="138"/>
      <c r="D58" s="117"/>
      <c r="E58" s="138"/>
      <c r="F58" s="138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20"/>
      <c r="U58" s="122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A59" s="102"/>
      <c r="B59" s="137"/>
      <c r="C59" s="138"/>
      <c r="D59" s="117"/>
      <c r="E59" s="138"/>
      <c r="F59" s="138"/>
      <c r="G59" s="105"/>
      <c r="H59" s="105"/>
      <c r="I59" s="105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20"/>
      <c r="U59" s="122"/>
      <c r="V59" s="79"/>
      <c r="AS59" s="97"/>
      <c r="AT59" s="97"/>
      <c r="AU59" s="97"/>
      <c r="AV59" s="97"/>
      <c r="AW59" s="97"/>
      <c r="AX59" s="97"/>
      <c r="AY59" s="97"/>
    </row>
    <row r="60" spans="1:51" x14ac:dyDescent="0.25">
      <c r="A60" s="102"/>
      <c r="B60" s="137"/>
      <c r="C60" s="138"/>
      <c r="D60" s="117"/>
      <c r="E60" s="138"/>
      <c r="F60" s="138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83"/>
      <c r="C61" s="138"/>
      <c r="D61" s="117"/>
      <c r="E61" s="138"/>
      <c r="F61" s="138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83"/>
      <c r="C62" s="138"/>
      <c r="D62" s="117"/>
      <c r="E62" s="138"/>
      <c r="F62" s="138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20"/>
      <c r="U62" s="122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A63" s="102"/>
      <c r="B63" s="183"/>
      <c r="C63" s="138"/>
      <c r="D63" s="117"/>
      <c r="E63" s="138"/>
      <c r="F63" s="138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20"/>
      <c r="U63" s="122"/>
      <c r="V63" s="79"/>
      <c r="AS63" s="97"/>
      <c r="AT63" s="97"/>
      <c r="AU63" s="97"/>
      <c r="AV63" s="97"/>
      <c r="AW63" s="97"/>
      <c r="AX63" s="97"/>
      <c r="AY63" s="97"/>
    </row>
    <row r="64" spans="1:51" x14ac:dyDescent="0.25">
      <c r="A64" s="102"/>
      <c r="B64" s="183"/>
      <c r="C64" s="138"/>
      <c r="D64" s="117"/>
      <c r="E64" s="138"/>
      <c r="F64" s="138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20"/>
      <c r="U64" s="122"/>
      <c r="V64" s="79"/>
      <c r="AS64" s="97"/>
      <c r="AT64" s="97"/>
      <c r="AU64" s="97"/>
      <c r="AV64" s="97"/>
      <c r="AW64" s="97"/>
      <c r="AX64" s="97"/>
      <c r="AY64" s="97"/>
    </row>
    <row r="65" spans="1:51" x14ac:dyDescent="0.25">
      <c r="A65" s="102"/>
      <c r="B65" s="138"/>
      <c r="C65" s="138"/>
      <c r="D65" s="117"/>
      <c r="E65" s="138"/>
      <c r="F65" s="138"/>
      <c r="G65" s="105"/>
      <c r="H65" s="105"/>
      <c r="I65" s="105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20"/>
      <c r="U65" s="122"/>
      <c r="V65" s="79"/>
      <c r="AS65" s="97"/>
      <c r="AT65" s="97"/>
      <c r="AU65" s="97"/>
      <c r="AV65" s="97"/>
      <c r="AW65" s="97"/>
      <c r="AX65" s="97"/>
      <c r="AY65" s="97"/>
    </row>
    <row r="66" spans="1:51" x14ac:dyDescent="0.25">
      <c r="A66" s="102"/>
      <c r="B66" s="183"/>
      <c r="C66" s="138"/>
      <c r="D66" s="117"/>
      <c r="E66" s="138"/>
      <c r="F66" s="138"/>
      <c r="G66" s="105"/>
      <c r="H66" s="105"/>
      <c r="I66" s="105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20"/>
      <c r="U66" s="122"/>
      <c r="V66" s="79"/>
      <c r="AS66" s="97"/>
      <c r="AT66" s="97"/>
      <c r="AU66" s="97"/>
      <c r="AV66" s="97"/>
      <c r="AW66" s="97"/>
      <c r="AX66" s="97"/>
      <c r="AY66" s="97"/>
    </row>
    <row r="67" spans="1:51" x14ac:dyDescent="0.25">
      <c r="A67" s="102"/>
      <c r="B67" s="137"/>
      <c r="C67" s="138"/>
      <c r="D67" s="117"/>
      <c r="E67" s="138"/>
      <c r="F67" s="138"/>
      <c r="G67" s="105"/>
      <c r="H67" s="105"/>
      <c r="I67" s="105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20"/>
      <c r="U67" s="122"/>
      <c r="V67" s="79"/>
      <c r="AS67" s="97"/>
      <c r="AT67" s="97"/>
      <c r="AU67" s="97"/>
      <c r="AV67" s="97"/>
      <c r="AW67" s="97"/>
      <c r="AX67" s="97"/>
      <c r="AY67" s="97"/>
    </row>
    <row r="68" spans="1:51" x14ac:dyDescent="0.25">
      <c r="A68" s="102"/>
      <c r="B68" s="183"/>
      <c r="C68" s="138"/>
      <c r="D68" s="117"/>
      <c r="E68" s="138"/>
      <c r="F68" s="138"/>
      <c r="G68" s="105"/>
      <c r="H68" s="105"/>
      <c r="I68" s="105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20"/>
      <c r="U68" s="122"/>
      <c r="V68" s="79"/>
      <c r="AS68" s="97"/>
      <c r="AT68" s="97"/>
      <c r="AU68" s="97"/>
      <c r="AV68" s="97"/>
      <c r="AW68" s="97"/>
      <c r="AX68" s="97"/>
      <c r="AY68" s="97"/>
    </row>
    <row r="69" spans="1:51" x14ac:dyDescent="0.25">
      <c r="A69" s="102"/>
      <c r="B69" s="137"/>
      <c r="C69" s="138"/>
      <c r="D69" s="117"/>
      <c r="E69" s="138"/>
      <c r="F69" s="138"/>
      <c r="G69" s="105"/>
      <c r="H69" s="105"/>
      <c r="I69" s="105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20"/>
      <c r="U69" s="122"/>
      <c r="V69" s="79"/>
      <c r="AS69" s="97"/>
      <c r="AT69" s="97"/>
      <c r="AU69" s="97"/>
      <c r="AV69" s="97"/>
      <c r="AW69" s="97"/>
      <c r="AX69" s="97"/>
      <c r="AY69" s="97"/>
    </row>
    <row r="70" spans="1:51" x14ac:dyDescent="0.25">
      <c r="A70" s="102"/>
      <c r="B70" s="164"/>
      <c r="C70" s="138"/>
      <c r="D70" s="117"/>
      <c r="E70" s="138"/>
      <c r="F70" s="138"/>
      <c r="G70" s="105"/>
      <c r="H70" s="105"/>
      <c r="I70" s="105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8"/>
      <c r="U70" s="79"/>
      <c r="V70" s="79"/>
      <c r="AS70" s="97"/>
      <c r="AT70" s="97"/>
      <c r="AU70" s="97"/>
      <c r="AV70" s="97"/>
      <c r="AW70" s="97"/>
      <c r="AX70" s="97"/>
      <c r="AY70" s="97"/>
    </row>
    <row r="71" spans="1:51" x14ac:dyDescent="0.25">
      <c r="A71" s="102"/>
      <c r="B71" s="200"/>
      <c r="C71" s="201"/>
      <c r="D71" s="202"/>
      <c r="E71" s="201"/>
      <c r="F71" s="201"/>
      <c r="G71" s="201"/>
      <c r="H71" s="201"/>
      <c r="I71" s="201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4"/>
      <c r="U71" s="205"/>
      <c r="V71" s="205"/>
      <c r="AS71" s="97"/>
      <c r="AT71" s="97"/>
      <c r="AU71" s="97"/>
      <c r="AV71" s="97"/>
      <c r="AW71" s="97"/>
      <c r="AX71" s="97"/>
      <c r="AY71" s="97"/>
    </row>
    <row r="72" spans="1:51" x14ac:dyDescent="0.25">
      <c r="A72" s="102"/>
      <c r="B72" s="200"/>
      <c r="C72" s="201"/>
      <c r="D72" s="202"/>
      <c r="E72" s="201"/>
      <c r="F72" s="201"/>
      <c r="G72" s="201"/>
      <c r="H72" s="201"/>
      <c r="I72" s="201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4"/>
      <c r="U72" s="205"/>
      <c r="V72" s="205"/>
      <c r="AS72" s="97"/>
      <c r="AT72" s="97"/>
      <c r="AU72" s="97"/>
      <c r="AV72" s="97"/>
      <c r="AW72" s="97"/>
      <c r="AX72" s="97"/>
      <c r="AY72" s="97"/>
    </row>
    <row r="73" spans="1:51" x14ac:dyDescent="0.25">
      <c r="A73" s="102"/>
      <c r="B73" s="200"/>
      <c r="C73" s="201"/>
      <c r="D73" s="202"/>
      <c r="E73" s="201"/>
      <c r="F73" s="201"/>
      <c r="G73" s="201"/>
      <c r="H73" s="201"/>
      <c r="I73" s="201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4"/>
      <c r="U73" s="205"/>
      <c r="V73" s="205"/>
      <c r="AS73" s="97"/>
      <c r="AT73" s="97"/>
      <c r="AU73" s="97"/>
      <c r="AV73" s="97"/>
      <c r="AW73" s="97"/>
      <c r="AX73" s="97"/>
      <c r="AY73" s="97"/>
    </row>
    <row r="74" spans="1:51" x14ac:dyDescent="0.25">
      <c r="O74" s="12"/>
      <c r="P74" s="99"/>
      <c r="Q74" s="99"/>
      <c r="AS74" s="97"/>
      <c r="AT74" s="97"/>
      <c r="AU74" s="97"/>
      <c r="AV74" s="97"/>
      <c r="AW74" s="97"/>
      <c r="AX74" s="97"/>
      <c r="AY74" s="97"/>
    </row>
    <row r="75" spans="1:51" x14ac:dyDescent="0.25">
      <c r="O75" s="12"/>
      <c r="P75" s="99"/>
      <c r="Q75" s="99"/>
      <c r="AS75" s="97"/>
      <c r="AT75" s="97"/>
      <c r="AU75" s="97"/>
      <c r="AV75" s="97"/>
      <c r="AW75" s="97"/>
      <c r="AX75" s="97"/>
      <c r="AY75" s="97"/>
    </row>
    <row r="76" spans="1:51" x14ac:dyDescent="0.25">
      <c r="O76" s="12"/>
      <c r="P76" s="99"/>
      <c r="Q76" s="99"/>
      <c r="AS76" s="97"/>
      <c r="AT76" s="97"/>
      <c r="AU76" s="97"/>
      <c r="AV76" s="97"/>
      <c r="AW76" s="97"/>
      <c r="AX76" s="97"/>
      <c r="AY76" s="97"/>
    </row>
    <row r="77" spans="1:51" x14ac:dyDescent="0.25">
      <c r="O77" s="12"/>
      <c r="P77" s="99"/>
      <c r="Q77" s="99"/>
      <c r="R77" s="99"/>
      <c r="S77" s="99"/>
      <c r="AS77" s="97"/>
      <c r="AT77" s="97"/>
      <c r="AU77" s="97"/>
      <c r="AV77" s="97"/>
      <c r="AW77" s="97"/>
      <c r="AX77" s="97"/>
      <c r="AY77" s="97"/>
    </row>
    <row r="78" spans="1:51" x14ac:dyDescent="0.25">
      <c r="O78" s="12"/>
      <c r="P78" s="99"/>
      <c r="Q78" s="99"/>
      <c r="R78" s="99"/>
      <c r="S78" s="99"/>
      <c r="T78" s="99"/>
      <c r="AS78" s="97"/>
      <c r="AT78" s="97"/>
      <c r="AU78" s="97"/>
      <c r="AV78" s="97"/>
      <c r="AW78" s="97"/>
      <c r="AX78" s="97"/>
      <c r="AY78" s="97"/>
    </row>
    <row r="79" spans="1:51" x14ac:dyDescent="0.25">
      <c r="O79" s="12"/>
      <c r="P79" s="99"/>
      <c r="Q79" s="99"/>
      <c r="R79" s="99"/>
      <c r="S79" s="99"/>
      <c r="T79" s="99"/>
      <c r="AS79" s="97"/>
      <c r="AT79" s="97"/>
      <c r="AU79" s="97"/>
      <c r="AV79" s="97"/>
      <c r="AW79" s="97"/>
      <c r="AX79" s="97"/>
      <c r="AY79" s="97"/>
    </row>
    <row r="80" spans="1:51" x14ac:dyDescent="0.25">
      <c r="O80" s="12"/>
      <c r="P80" s="99"/>
      <c r="T80" s="99"/>
      <c r="AS80" s="97"/>
      <c r="AT80" s="97"/>
      <c r="AU80" s="97"/>
      <c r="AV80" s="97"/>
      <c r="AW80" s="97"/>
      <c r="AX80" s="97"/>
      <c r="AY80" s="97"/>
    </row>
    <row r="81" spans="15:51" x14ac:dyDescent="0.25">
      <c r="O81" s="99"/>
      <c r="Q81" s="99"/>
      <c r="R81" s="99"/>
      <c r="S81" s="99"/>
      <c r="AS81" s="97"/>
      <c r="AT81" s="97"/>
      <c r="AU81" s="97"/>
      <c r="AV81" s="97"/>
      <c r="AW81" s="97"/>
      <c r="AX81" s="97"/>
      <c r="AY81" s="97"/>
    </row>
    <row r="82" spans="15:51" x14ac:dyDescent="0.25">
      <c r="O82" s="12"/>
      <c r="P82" s="99"/>
      <c r="Q82" s="99"/>
      <c r="R82" s="99"/>
      <c r="S82" s="99"/>
      <c r="T82" s="99"/>
      <c r="AS82" s="97"/>
      <c r="AT82" s="97"/>
      <c r="AU82" s="97"/>
      <c r="AV82" s="97"/>
      <c r="AW82" s="97"/>
      <c r="AX82" s="97"/>
      <c r="AY82" s="97"/>
    </row>
    <row r="83" spans="15:51" x14ac:dyDescent="0.25">
      <c r="O83" s="12"/>
      <c r="P83" s="99"/>
      <c r="Q83" s="99"/>
      <c r="R83" s="99"/>
      <c r="S83" s="99"/>
      <c r="T83" s="99"/>
      <c r="U83" s="99"/>
      <c r="AS83" s="97"/>
      <c r="AT83" s="97"/>
      <c r="AU83" s="97"/>
      <c r="AV83" s="97"/>
      <c r="AW83" s="97"/>
      <c r="AX83" s="97"/>
      <c r="AY83" s="97"/>
    </row>
    <row r="84" spans="15:51" x14ac:dyDescent="0.25">
      <c r="O84" s="12"/>
      <c r="P84" s="99"/>
      <c r="T84" s="99"/>
      <c r="U84" s="99"/>
      <c r="AS84" s="97"/>
      <c r="AT84" s="97"/>
      <c r="AU84" s="97"/>
      <c r="AV84" s="97"/>
      <c r="AW84" s="97"/>
      <c r="AX84" s="97"/>
      <c r="AY84" s="97"/>
    </row>
    <row r="96" spans="15:51" x14ac:dyDescent="0.25">
      <c r="AS96" s="97"/>
      <c r="AT96" s="97"/>
      <c r="AU96" s="97"/>
      <c r="AV96" s="97"/>
      <c r="AW96" s="97"/>
      <c r="AX96" s="97"/>
      <c r="AY96" s="97"/>
    </row>
  </sheetData>
  <protectedRanges>
    <protectedRange sqref="S57:T7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AA52:AA54 Z46:Z51 Z55:Z56" name="Range2_2_1_10_1_1_1_2"/>
    <protectedRange sqref="N57:R73" name="Range2_12_1_6_1_1"/>
    <protectedRange sqref="L57:M7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73" name="Range2_2_12_1_4_1_1_1_1_1_1_1_1_1_1_1_1_1_1_1"/>
    <protectedRange sqref="I57:I73" name="Range2_2_12_1_7_1_1_2_2_1_2"/>
    <protectedRange sqref="F57:H73" name="Range2_2_12_1_3_1_2_1_1_1_1_2_1_1_1_1_1_1_1_1_1_1_1"/>
    <protectedRange sqref="E57:E73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G54:V54 F55:G56" name="Range2_12_5_1_1_1_2_2_1_1_1_1_1_1_1_1_1_1_1_2_1_1_1_2_1_1_1_1_1_1_1_1_1_1_1_1_1_1_1_1_2_1_1_1_1_1_1_1_1_1_2_1_1_3_1_1_1_3_1_1_1_1_1_1_1_1_1_1_1_1_1_1_1_1_1_1_1_1_1_1_2_1_1_1_1_1_1_1_1_1_1_1_2_2_1_2_1_1_1_1_1_1_1_1_1_1_1_1_1"/>
    <protectedRange sqref="T52:U53 S47:T51" name="Range2_12_5_1_1_2_1_1_1_2_1_1_1_1_1_1_1_1_1_1_1_1_1"/>
    <protectedRange sqref="O52:S53 N47:R51" name="Range2_12_1_6_1_1_2_1_1_1_2_1_1_1_1_1_1_1_1_1_1_1_1_1"/>
    <protectedRange sqref="M52:N53 L47:M51" name="Range2_2_12_1_7_1_1_3_1_1_1_2_1_1_1_1_1_1_1_1_1_1_1_1_1"/>
    <protectedRange sqref="K52:L53 J47:K51" name="Range2_2_12_1_4_1_1_1_1_1_1_1_1_1_1_1_1_1_1_1_2_1_1_1_2_1_1_1_1_1_1_1_1_1_1_1_1_1"/>
    <protectedRange sqref="J52:J53 I47:I51" name="Range2_2_12_1_7_1_1_2_2_1_2_2_1_1_1_2_1_1_1_1_1_1_1_1_1_1_1_1_1"/>
    <protectedRange sqref="H52:I53 G47:H51" name="Range2_2_12_1_3_1_2_1_1_1_1_2_1_1_1_1_1_1_1_1_1_1_1_2_1_1_1_2_1_1_1_1_1_1_1_1_1_1_1_1_1"/>
    <protectedRange sqref="G52:G53 F47:F51" name="Range2_2_12_1_3_1_2_1_1_1_1_2_1_1_1_1_1_1_1_1_1_1_1_2_2_1_1_2_1_1_1_1_1_1_1_1_1_1_1_1_1"/>
    <protectedRange sqref="F52:F53 E47:E51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C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2" name="Range2_12_5_1_1_1_1_1_2_1_1_1"/>
    <protectedRange sqref="B58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60" name="Range2_12_5_1_1_1_2_2_1_1_1_1_1_1_1_1_1_1_1_2_1_1_1_1_1_1_1_1_1_1_1_1_1_1_1_1_1_1_1_1_1_1_1_1_1_1_1_1_1_1_1_1_1_1_1_1_1_1_1_1_1_1_1_1_1_1_1_1_1_1_1_1_1_2_1_1_1_1_1_1_1_1_1_1_1_2_1_1_1_1_1_2_1_1_1_1_1_1_1_1_1_1_1_1_1_1_1_1_1_1_1_1_1_1_1_1_1_1_1_1_1_1_2__4"/>
    <protectedRange sqref="B61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62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5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48" priority="36" operator="containsText" text="N/A">
      <formula>NOT(ISERROR(SEARCH("N/A",X11)))</formula>
    </cfRule>
    <cfRule type="cellIs" dxfId="47" priority="49" operator="equal">
      <formula>0</formula>
    </cfRule>
  </conditionalFormatting>
  <conditionalFormatting sqref="AC11:AE34 X11:Y34 AA11:AA34">
    <cfRule type="cellIs" dxfId="46" priority="48" operator="greaterThanOrEqual">
      <formula>1185</formula>
    </cfRule>
  </conditionalFormatting>
  <conditionalFormatting sqref="AC11:AE34 X11:Y34 AA11:AA34">
    <cfRule type="cellIs" dxfId="45" priority="47" operator="between">
      <formula>0.1</formula>
      <formula>1184</formula>
    </cfRule>
  </conditionalFormatting>
  <conditionalFormatting sqref="X8">
    <cfRule type="cellIs" dxfId="44" priority="46" operator="equal">
      <formula>0</formula>
    </cfRule>
  </conditionalFormatting>
  <conditionalFormatting sqref="X8">
    <cfRule type="cellIs" dxfId="43" priority="45" operator="greaterThan">
      <formula>1179</formula>
    </cfRule>
  </conditionalFormatting>
  <conditionalFormatting sqref="X8">
    <cfRule type="cellIs" dxfId="42" priority="44" operator="greaterThan">
      <formula>99</formula>
    </cfRule>
  </conditionalFormatting>
  <conditionalFormatting sqref="X8">
    <cfRule type="cellIs" dxfId="41" priority="43" operator="greaterThan">
      <formula>0.99</formula>
    </cfRule>
  </conditionalFormatting>
  <conditionalFormatting sqref="AB8">
    <cfRule type="cellIs" dxfId="40" priority="42" operator="equal">
      <formula>0</formula>
    </cfRule>
  </conditionalFormatting>
  <conditionalFormatting sqref="AB8">
    <cfRule type="cellIs" dxfId="39" priority="41" operator="greaterThan">
      <formula>1179</formula>
    </cfRule>
  </conditionalFormatting>
  <conditionalFormatting sqref="AB8">
    <cfRule type="cellIs" dxfId="38" priority="40" operator="greaterThan">
      <formula>99</formula>
    </cfRule>
  </conditionalFormatting>
  <conditionalFormatting sqref="AB8">
    <cfRule type="cellIs" dxfId="37" priority="39" operator="greaterThan">
      <formula>0.99</formula>
    </cfRule>
  </conditionalFormatting>
  <conditionalFormatting sqref="AH11:AH31">
    <cfRule type="cellIs" dxfId="36" priority="37" operator="greaterThan">
      <formula>$AH$8</formula>
    </cfRule>
    <cfRule type="cellIs" dxfId="35" priority="38" operator="greaterThan">
      <formula>$AH$8</formula>
    </cfRule>
  </conditionalFormatting>
  <conditionalFormatting sqref="AB11:AB34">
    <cfRule type="containsText" dxfId="34" priority="32" operator="containsText" text="N/A">
      <formula>NOT(ISERROR(SEARCH("N/A",AB11)))</formula>
    </cfRule>
    <cfRule type="cellIs" dxfId="33" priority="35" operator="equal">
      <formula>0</formula>
    </cfRule>
  </conditionalFormatting>
  <conditionalFormatting sqref="AB11:AB34">
    <cfRule type="cellIs" dxfId="32" priority="34" operator="greaterThanOrEqual">
      <formula>1185</formula>
    </cfRule>
  </conditionalFormatting>
  <conditionalFormatting sqref="AB11:AB34">
    <cfRule type="cellIs" dxfId="31" priority="33" operator="between">
      <formula>0.1</formula>
      <formula>1184</formula>
    </cfRule>
  </conditionalFormatting>
  <conditionalFormatting sqref="AO11:AO34 AN11:AN35">
    <cfRule type="cellIs" dxfId="30" priority="31" operator="equal">
      <formula>0</formula>
    </cfRule>
  </conditionalFormatting>
  <conditionalFormatting sqref="AO11:AO34 AN11:AN35">
    <cfRule type="cellIs" dxfId="29" priority="30" operator="greaterThan">
      <formula>1179</formula>
    </cfRule>
  </conditionalFormatting>
  <conditionalFormatting sqref="AO11:AO34 AN11:AN35">
    <cfRule type="cellIs" dxfId="28" priority="29" operator="greaterThan">
      <formula>99</formula>
    </cfRule>
  </conditionalFormatting>
  <conditionalFormatting sqref="AO11:AO34 AN11:AN35">
    <cfRule type="cellIs" dxfId="27" priority="28" operator="greaterThan">
      <formula>0.99</formula>
    </cfRule>
  </conditionalFormatting>
  <conditionalFormatting sqref="AQ11:AQ34">
    <cfRule type="cellIs" dxfId="26" priority="27" operator="equal">
      <formula>0</formula>
    </cfRule>
  </conditionalFormatting>
  <conditionalFormatting sqref="AQ11:AQ34">
    <cfRule type="cellIs" dxfId="25" priority="26" operator="greaterThan">
      <formula>1179</formula>
    </cfRule>
  </conditionalFormatting>
  <conditionalFormatting sqref="AQ11:AQ34">
    <cfRule type="cellIs" dxfId="24" priority="25" operator="greaterThan">
      <formula>99</formula>
    </cfRule>
  </conditionalFormatting>
  <conditionalFormatting sqref="AQ11:AQ34">
    <cfRule type="cellIs" dxfId="23" priority="24" operator="greaterThan">
      <formula>0.99</formula>
    </cfRule>
  </conditionalFormatting>
  <conditionalFormatting sqref="Z11:Z34">
    <cfRule type="containsText" dxfId="22" priority="20" operator="containsText" text="N/A">
      <formula>NOT(ISERROR(SEARCH("N/A",Z11)))</formula>
    </cfRule>
    <cfRule type="cellIs" dxfId="21" priority="23" operator="equal">
      <formula>0</formula>
    </cfRule>
  </conditionalFormatting>
  <conditionalFormatting sqref="Z11:Z34">
    <cfRule type="cellIs" dxfId="20" priority="22" operator="greaterThanOrEqual">
      <formula>1185</formula>
    </cfRule>
  </conditionalFormatting>
  <conditionalFormatting sqref="Z11:Z34">
    <cfRule type="cellIs" dxfId="19" priority="21" operator="between">
      <formula>0.1</formula>
      <formula>1184</formula>
    </cfRule>
  </conditionalFormatting>
  <conditionalFormatting sqref="AJ11:AN35">
    <cfRule type="cellIs" dxfId="18" priority="19" operator="equal">
      <formula>0</formula>
    </cfRule>
  </conditionalFormatting>
  <conditionalFormatting sqref="AJ11:AN35">
    <cfRule type="cellIs" dxfId="17" priority="18" operator="greaterThan">
      <formula>1179</formula>
    </cfRule>
  </conditionalFormatting>
  <conditionalFormatting sqref="AJ11:AN35">
    <cfRule type="cellIs" dxfId="16" priority="17" operator="greaterThan">
      <formula>99</formula>
    </cfRule>
  </conditionalFormatting>
  <conditionalFormatting sqref="AJ11:AN35">
    <cfRule type="cellIs" dxfId="15" priority="16" operator="greaterThan">
      <formula>0.99</formula>
    </cfRule>
  </conditionalFormatting>
  <conditionalFormatting sqref="AP11:AP34">
    <cfRule type="cellIs" dxfId="14" priority="15" operator="equal">
      <formula>0</formula>
    </cfRule>
  </conditionalFormatting>
  <conditionalFormatting sqref="AP11:AP34">
    <cfRule type="cellIs" dxfId="13" priority="14" operator="greaterThan">
      <formula>1179</formula>
    </cfRule>
  </conditionalFormatting>
  <conditionalFormatting sqref="AP11:AP34">
    <cfRule type="cellIs" dxfId="12" priority="13" operator="greaterThan">
      <formula>99</formula>
    </cfRule>
  </conditionalFormatting>
  <conditionalFormatting sqref="AP11:AP34">
    <cfRule type="cellIs" dxfId="11" priority="12" operator="greaterThan">
      <formula>0.99</formula>
    </cfRule>
  </conditionalFormatting>
  <conditionalFormatting sqref="AH32:AH34">
    <cfRule type="cellIs" dxfId="10" priority="10" operator="greaterThan">
      <formula>$AH$8</formula>
    </cfRule>
    <cfRule type="cellIs" dxfId="9" priority="11" operator="greaterThan">
      <formula>$AH$8</formula>
    </cfRule>
  </conditionalFormatting>
  <conditionalFormatting sqref="AI11:AI34">
    <cfRule type="cellIs" dxfId="8" priority="9" operator="greaterThan">
      <formula>$AI$8</formula>
    </cfRule>
  </conditionalFormatting>
  <conditionalFormatting sqref="AL11:AL34">
    <cfRule type="cellIs" dxfId="7" priority="8" operator="equal">
      <formula>0</formula>
    </cfRule>
  </conditionalFormatting>
  <conditionalFormatting sqref="AL11:AL34">
    <cfRule type="cellIs" dxfId="6" priority="7" operator="greaterThan">
      <formula>1179</formula>
    </cfRule>
  </conditionalFormatting>
  <conditionalFormatting sqref="AL11:AL34">
    <cfRule type="cellIs" dxfId="5" priority="6" operator="greaterThan">
      <formula>99</formula>
    </cfRule>
  </conditionalFormatting>
  <conditionalFormatting sqref="AL11:AL34">
    <cfRule type="cellIs" dxfId="4" priority="5" operator="greaterThan">
      <formula>0.99</formula>
    </cfRule>
  </conditionalFormatting>
  <conditionalFormatting sqref="AM16:AM34">
    <cfRule type="cellIs" dxfId="3" priority="4" operator="equal">
      <formula>0</formula>
    </cfRule>
  </conditionalFormatting>
  <conditionalFormatting sqref="AM16:AM34">
    <cfRule type="cellIs" dxfId="2" priority="3" operator="greaterThan">
      <formula>1179</formula>
    </cfRule>
  </conditionalFormatting>
  <conditionalFormatting sqref="AM16:AM34">
    <cfRule type="cellIs" dxfId="1" priority="2" operator="greaterThan">
      <formula>99</formula>
    </cfRule>
  </conditionalFormatting>
  <conditionalFormatting sqref="AM16:AM34">
    <cfRule type="cellIs" dxfId="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U27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1" width="9.140625" style="97"/>
    <col min="42" max="42" width="9.5703125" style="97" customWidth="1"/>
    <col min="43" max="43" width="9.42578125" style="97" customWidth="1"/>
    <col min="44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129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42464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26808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3'!Q34</f>
        <v>76832604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3'!AG34</f>
        <v>45354036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'[2]APR 3'!AP34</f>
        <v>10568754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101</v>
      </c>
      <c r="Q11" s="111">
        <v>76836805</v>
      </c>
      <c r="R11" s="46">
        <f>IF(ISBLANK(Q11),"-",Q11-Q10)</f>
        <v>4201</v>
      </c>
      <c r="S11" s="47">
        <f>R11*24/1000</f>
        <v>100.824</v>
      </c>
      <c r="T11" s="47">
        <f>R11/1000</f>
        <v>4.2009999999999996</v>
      </c>
      <c r="U11" s="112">
        <v>5.9</v>
      </c>
      <c r="V11" s="112">
        <f t="shared" ref="V11:V34" si="1">U11</f>
        <v>5.9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1057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45354816</v>
      </c>
      <c r="AH11" s="49">
        <f>IF(ISBLANK(AG11),"-",AG11-AG10)</f>
        <v>780</v>
      </c>
      <c r="AI11" s="50">
        <f>AH11/T11</f>
        <v>185.67007855272556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0.55000000000000004</v>
      </c>
      <c r="AP11" s="115">
        <v>10569927</v>
      </c>
      <c r="AQ11" s="115">
        <f t="shared" ref="AQ11:AQ34" si="2">AP11-AP10</f>
        <v>1173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91</v>
      </c>
      <c r="Q12" s="111">
        <v>76840897</v>
      </c>
      <c r="R12" s="46">
        <f t="shared" ref="R12:R34" si="5">IF(ISBLANK(Q12),"-",Q12-Q11)</f>
        <v>4092</v>
      </c>
      <c r="S12" s="47">
        <f t="shared" ref="S12:S34" si="6">R12*24/1000</f>
        <v>98.207999999999998</v>
      </c>
      <c r="T12" s="47">
        <f t="shared" ref="T12:T34" si="7">R12/1000</f>
        <v>4.0919999999999996</v>
      </c>
      <c r="U12" s="112">
        <v>7.2</v>
      </c>
      <c r="V12" s="112">
        <f t="shared" si="1"/>
        <v>7.2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977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45355556</v>
      </c>
      <c r="AH12" s="49">
        <f>IF(ISBLANK(AG12),"-",AG12-AG11)</f>
        <v>740</v>
      </c>
      <c r="AI12" s="50">
        <f t="shared" ref="AI12:AI34" si="8">AH12/T12</f>
        <v>180.84066471163246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0.55000000000000004</v>
      </c>
      <c r="AP12" s="115">
        <v>10571262</v>
      </c>
      <c r="AQ12" s="115">
        <f t="shared" si="2"/>
        <v>1335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129</v>
      </c>
      <c r="P13" s="111">
        <v>91</v>
      </c>
      <c r="Q13" s="111">
        <v>76844794</v>
      </c>
      <c r="R13" s="46">
        <f t="shared" si="5"/>
        <v>3897</v>
      </c>
      <c r="S13" s="47">
        <f t="shared" si="6"/>
        <v>93.528000000000006</v>
      </c>
      <c r="T13" s="47">
        <f t="shared" si="7"/>
        <v>3.8969999999999998</v>
      </c>
      <c r="U13" s="112">
        <v>8.6999999999999993</v>
      </c>
      <c r="V13" s="112">
        <f t="shared" si="1"/>
        <v>8.6999999999999993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957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45356260</v>
      </c>
      <c r="AH13" s="49">
        <f>IF(ISBLANK(AG13),"-",AG13-AG12)</f>
        <v>704</v>
      </c>
      <c r="AI13" s="50">
        <f t="shared" si="8"/>
        <v>180.65178342314601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0.55000000000000004</v>
      </c>
      <c r="AP13" s="115">
        <v>10572630</v>
      </c>
      <c r="AQ13" s="115">
        <f t="shared" si="2"/>
        <v>1368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103</v>
      </c>
      <c r="P14" s="111">
        <v>96</v>
      </c>
      <c r="Q14" s="111">
        <v>76848836</v>
      </c>
      <c r="R14" s="46">
        <f t="shared" si="5"/>
        <v>4042</v>
      </c>
      <c r="S14" s="47">
        <f t="shared" si="6"/>
        <v>97.007999999999996</v>
      </c>
      <c r="T14" s="47">
        <f t="shared" si="7"/>
        <v>4.0419999999999998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937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45356964</v>
      </c>
      <c r="AH14" s="49">
        <f t="shared" ref="AH14:AH34" si="9">IF(ISBLANK(AG14),"-",AG14-AG13)</f>
        <v>704</v>
      </c>
      <c r="AI14" s="50">
        <f t="shared" si="8"/>
        <v>174.17120237506185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0.55000000000000004</v>
      </c>
      <c r="AP14" s="115">
        <v>10573681</v>
      </c>
      <c r="AQ14" s="115">
        <f t="shared" si="2"/>
        <v>1051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16</v>
      </c>
      <c r="E15" s="41">
        <f t="shared" si="0"/>
        <v>11.267605633802818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104</v>
      </c>
      <c r="Q15" s="111">
        <v>76852948</v>
      </c>
      <c r="R15" s="46">
        <f t="shared" si="5"/>
        <v>4112</v>
      </c>
      <c r="S15" s="47">
        <f t="shared" si="6"/>
        <v>98.688000000000002</v>
      </c>
      <c r="T15" s="47">
        <f t="shared" si="7"/>
        <v>4.1120000000000001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927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45357620</v>
      </c>
      <c r="AH15" s="49">
        <f t="shared" si="9"/>
        <v>656</v>
      </c>
      <c r="AI15" s="50">
        <f t="shared" si="8"/>
        <v>159.53307392996109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10573681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12</v>
      </c>
      <c r="E16" s="41">
        <f t="shared" si="0"/>
        <v>8.4507042253521139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106</v>
      </c>
      <c r="Q16" s="111">
        <v>76858041</v>
      </c>
      <c r="R16" s="46">
        <f t="shared" si="5"/>
        <v>5093</v>
      </c>
      <c r="S16" s="47">
        <f t="shared" si="6"/>
        <v>122.232</v>
      </c>
      <c r="T16" s="47">
        <f t="shared" si="7"/>
        <v>5.093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45358460</v>
      </c>
      <c r="AH16" s="49">
        <f t="shared" si="9"/>
        <v>840</v>
      </c>
      <c r="AI16" s="50">
        <f t="shared" si="8"/>
        <v>164.93225996465736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10573681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135</v>
      </c>
      <c r="P17" s="111">
        <v>148</v>
      </c>
      <c r="Q17" s="111">
        <v>76863698</v>
      </c>
      <c r="R17" s="46">
        <f t="shared" si="5"/>
        <v>5657</v>
      </c>
      <c r="S17" s="47">
        <f t="shared" si="6"/>
        <v>135.768</v>
      </c>
      <c r="T17" s="47">
        <f t="shared" si="7"/>
        <v>5.657</v>
      </c>
      <c r="U17" s="112">
        <v>9.5</v>
      </c>
      <c r="V17" s="112">
        <f t="shared" si="1"/>
        <v>9.5</v>
      </c>
      <c r="W17" s="113" t="s">
        <v>130</v>
      </c>
      <c r="X17" s="115">
        <v>0</v>
      </c>
      <c r="Y17" s="115">
        <v>1007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45359692</v>
      </c>
      <c r="AH17" s="49">
        <f t="shared" si="9"/>
        <v>1232</v>
      </c>
      <c r="AI17" s="50">
        <f t="shared" si="8"/>
        <v>217.78327735548876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10573681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146</v>
      </c>
      <c r="Q18" s="111">
        <v>76870076</v>
      </c>
      <c r="R18" s="46">
        <f t="shared" si="5"/>
        <v>6378</v>
      </c>
      <c r="S18" s="47">
        <f t="shared" si="6"/>
        <v>153.072</v>
      </c>
      <c r="T18" s="47">
        <f t="shared" si="7"/>
        <v>6.3780000000000001</v>
      </c>
      <c r="U18" s="112">
        <v>9</v>
      </c>
      <c r="V18" s="112">
        <f t="shared" si="1"/>
        <v>9</v>
      </c>
      <c r="W18" s="113" t="s">
        <v>130</v>
      </c>
      <c r="X18" s="115">
        <v>0</v>
      </c>
      <c r="Y18" s="115">
        <v>1006</v>
      </c>
      <c r="Z18" s="115">
        <v>1186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45361100</v>
      </c>
      <c r="AH18" s="49">
        <f t="shared" si="9"/>
        <v>1408</v>
      </c>
      <c r="AI18" s="50">
        <f t="shared" si="8"/>
        <v>220.75885857635623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10573681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149</v>
      </c>
      <c r="Q19" s="111">
        <v>76876174</v>
      </c>
      <c r="R19" s="46">
        <f t="shared" si="5"/>
        <v>6098</v>
      </c>
      <c r="S19" s="47">
        <f t="shared" si="6"/>
        <v>146.352</v>
      </c>
      <c r="T19" s="47">
        <f t="shared" si="7"/>
        <v>6.0979999999999999</v>
      </c>
      <c r="U19" s="112">
        <v>8.5</v>
      </c>
      <c r="V19" s="112">
        <f t="shared" si="1"/>
        <v>8.5</v>
      </c>
      <c r="W19" s="113" t="s">
        <v>130</v>
      </c>
      <c r="X19" s="115">
        <v>0</v>
      </c>
      <c r="Y19" s="115">
        <v>1007</v>
      </c>
      <c r="Z19" s="115">
        <v>1189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45362448</v>
      </c>
      <c r="AH19" s="49">
        <f t="shared" si="9"/>
        <v>1348</v>
      </c>
      <c r="AI19" s="50">
        <f t="shared" si="8"/>
        <v>221.05608396195476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10573681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143</v>
      </c>
      <c r="P20" s="111">
        <v>149</v>
      </c>
      <c r="Q20" s="111">
        <v>76882730</v>
      </c>
      <c r="R20" s="46">
        <f t="shared" si="5"/>
        <v>6556</v>
      </c>
      <c r="S20" s="47">
        <f t="shared" si="6"/>
        <v>157.34399999999999</v>
      </c>
      <c r="T20" s="47">
        <f t="shared" si="7"/>
        <v>6.556</v>
      </c>
      <c r="U20" s="112">
        <v>8</v>
      </c>
      <c r="V20" s="112">
        <f t="shared" si="1"/>
        <v>8</v>
      </c>
      <c r="W20" s="113" t="s">
        <v>130</v>
      </c>
      <c r="X20" s="115">
        <v>0</v>
      </c>
      <c r="Y20" s="115">
        <v>1006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45363812</v>
      </c>
      <c r="AH20" s="49">
        <f t="shared" si="9"/>
        <v>1364</v>
      </c>
      <c r="AI20" s="50">
        <f t="shared" si="8"/>
        <v>208.05369127516778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10573681</v>
      </c>
      <c r="AQ20" s="115">
        <f t="shared" si="2"/>
        <v>0</v>
      </c>
      <c r="AR20" s="53">
        <v>1.37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148</v>
      </c>
      <c r="Q21" s="111">
        <v>76888525</v>
      </c>
      <c r="R21" s="46">
        <f t="shared" si="5"/>
        <v>5795</v>
      </c>
      <c r="S21" s="47">
        <f t="shared" si="6"/>
        <v>139.08000000000001</v>
      </c>
      <c r="T21" s="47">
        <f t="shared" si="7"/>
        <v>5.7949999999999999</v>
      </c>
      <c r="U21" s="112">
        <v>7.7</v>
      </c>
      <c r="V21" s="112">
        <f t="shared" si="1"/>
        <v>7.7</v>
      </c>
      <c r="W21" s="113" t="s">
        <v>130</v>
      </c>
      <c r="X21" s="115">
        <v>0</v>
      </c>
      <c r="Y21" s="115">
        <v>1006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45365148</v>
      </c>
      <c r="AH21" s="49">
        <f t="shared" si="9"/>
        <v>1336</v>
      </c>
      <c r="AI21" s="50">
        <f t="shared" si="8"/>
        <v>230.54357204486627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10573681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144</v>
      </c>
      <c r="Q22" s="111">
        <v>76894662</v>
      </c>
      <c r="R22" s="46">
        <f t="shared" si="5"/>
        <v>6137</v>
      </c>
      <c r="S22" s="47">
        <f t="shared" si="6"/>
        <v>147.28800000000001</v>
      </c>
      <c r="T22" s="47">
        <f t="shared" si="7"/>
        <v>6.1369999999999996</v>
      </c>
      <c r="U22" s="112">
        <v>7.4</v>
      </c>
      <c r="V22" s="112">
        <f t="shared" si="1"/>
        <v>7.4</v>
      </c>
      <c r="W22" s="113" t="s">
        <v>130</v>
      </c>
      <c r="X22" s="115">
        <v>0</v>
      </c>
      <c r="Y22" s="115">
        <v>1006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45366516</v>
      </c>
      <c r="AH22" s="49">
        <f t="shared" si="9"/>
        <v>1368</v>
      </c>
      <c r="AI22" s="50">
        <f t="shared" si="8"/>
        <v>222.91021671826627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10573681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146</v>
      </c>
      <c r="Q23" s="111">
        <v>76900732</v>
      </c>
      <c r="R23" s="46">
        <f t="shared" si="5"/>
        <v>6070</v>
      </c>
      <c r="S23" s="47">
        <f t="shared" si="6"/>
        <v>145.68</v>
      </c>
      <c r="T23" s="47">
        <f t="shared" si="7"/>
        <v>6.07</v>
      </c>
      <c r="U23" s="112">
        <v>6.9</v>
      </c>
      <c r="V23" s="112">
        <f t="shared" si="1"/>
        <v>6.9</v>
      </c>
      <c r="W23" s="113" t="s">
        <v>130</v>
      </c>
      <c r="X23" s="115">
        <v>0</v>
      </c>
      <c r="Y23" s="115">
        <v>1006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45367878</v>
      </c>
      <c r="AH23" s="49">
        <f t="shared" si="9"/>
        <v>1362</v>
      </c>
      <c r="AI23" s="50">
        <f t="shared" si="8"/>
        <v>224.38220757825368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10573681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143</v>
      </c>
      <c r="Q24" s="111">
        <v>76906812</v>
      </c>
      <c r="R24" s="46">
        <f t="shared" si="5"/>
        <v>6080</v>
      </c>
      <c r="S24" s="47">
        <f t="shared" si="6"/>
        <v>145.91999999999999</v>
      </c>
      <c r="T24" s="47">
        <f t="shared" si="7"/>
        <v>6.08</v>
      </c>
      <c r="U24" s="112">
        <v>6.4</v>
      </c>
      <c r="V24" s="112">
        <f t="shared" si="1"/>
        <v>6.4</v>
      </c>
      <c r="W24" s="113" t="s">
        <v>130</v>
      </c>
      <c r="X24" s="115">
        <v>0</v>
      </c>
      <c r="Y24" s="115">
        <v>1047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45369260</v>
      </c>
      <c r="AH24" s="49">
        <f>IF(ISBLANK(AG24),"-",AG24-AG23)</f>
        <v>1382</v>
      </c>
      <c r="AI24" s="50">
        <f t="shared" si="8"/>
        <v>227.30263157894737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10573681</v>
      </c>
      <c r="AQ24" s="115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133</v>
      </c>
      <c r="P25" s="111">
        <v>141</v>
      </c>
      <c r="Q25" s="111">
        <v>76912781</v>
      </c>
      <c r="R25" s="46">
        <f t="shared" si="5"/>
        <v>5969</v>
      </c>
      <c r="S25" s="47">
        <f t="shared" si="6"/>
        <v>143.256</v>
      </c>
      <c r="T25" s="47">
        <f t="shared" si="7"/>
        <v>5.9690000000000003</v>
      </c>
      <c r="U25" s="112">
        <v>5.9</v>
      </c>
      <c r="V25" s="112">
        <f t="shared" si="1"/>
        <v>5.9</v>
      </c>
      <c r="W25" s="113" t="s">
        <v>130</v>
      </c>
      <c r="X25" s="115">
        <v>0</v>
      </c>
      <c r="Y25" s="115">
        <v>1026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45370620</v>
      </c>
      <c r="AH25" s="49">
        <f t="shared" si="9"/>
        <v>1360</v>
      </c>
      <c r="AI25" s="50">
        <f t="shared" si="8"/>
        <v>227.84385994303904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10573681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140</v>
      </c>
      <c r="Q26" s="111">
        <v>76918607</v>
      </c>
      <c r="R26" s="46">
        <f t="shared" si="5"/>
        <v>5826</v>
      </c>
      <c r="S26" s="47">
        <f t="shared" si="6"/>
        <v>139.82400000000001</v>
      </c>
      <c r="T26" s="47">
        <f t="shared" si="7"/>
        <v>5.8259999999999996</v>
      </c>
      <c r="U26" s="112">
        <v>5.5</v>
      </c>
      <c r="V26" s="112">
        <f t="shared" si="1"/>
        <v>5.5</v>
      </c>
      <c r="W26" s="113" t="s">
        <v>130</v>
      </c>
      <c r="X26" s="115">
        <v>0</v>
      </c>
      <c r="Y26" s="115">
        <v>1016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45371956</v>
      </c>
      <c r="AH26" s="49">
        <f t="shared" si="9"/>
        <v>1336</v>
      </c>
      <c r="AI26" s="50">
        <f t="shared" si="8"/>
        <v>229.31685547545487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10573681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144</v>
      </c>
      <c r="Q27" s="111">
        <v>76924542</v>
      </c>
      <c r="R27" s="46">
        <f t="shared" si="5"/>
        <v>5935</v>
      </c>
      <c r="S27" s="47">
        <f t="shared" si="6"/>
        <v>142.44</v>
      </c>
      <c r="T27" s="47">
        <f t="shared" si="7"/>
        <v>5.9349999999999996</v>
      </c>
      <c r="U27" s="112">
        <v>5.0999999999999996</v>
      </c>
      <c r="V27" s="112">
        <f t="shared" si="1"/>
        <v>5.0999999999999996</v>
      </c>
      <c r="W27" s="113" t="s">
        <v>130</v>
      </c>
      <c r="X27" s="115">
        <v>0</v>
      </c>
      <c r="Y27" s="115">
        <v>1048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45373300</v>
      </c>
      <c r="AH27" s="49">
        <f t="shared" si="9"/>
        <v>1344</v>
      </c>
      <c r="AI27" s="50">
        <f t="shared" si="8"/>
        <v>226.45324347093515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10573681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144</v>
      </c>
      <c r="Q28" s="111">
        <v>76930492</v>
      </c>
      <c r="R28" s="46">
        <f t="shared" si="5"/>
        <v>5950</v>
      </c>
      <c r="S28" s="47">
        <f t="shared" si="6"/>
        <v>142.80000000000001</v>
      </c>
      <c r="T28" s="47">
        <f t="shared" si="7"/>
        <v>5.95</v>
      </c>
      <c r="U28" s="112">
        <v>4.7</v>
      </c>
      <c r="V28" s="112">
        <f t="shared" si="1"/>
        <v>4.7</v>
      </c>
      <c r="W28" s="113" t="s">
        <v>130</v>
      </c>
      <c r="X28" s="115">
        <v>0</v>
      </c>
      <c r="Y28" s="115">
        <v>1027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45374644</v>
      </c>
      <c r="AH28" s="49">
        <f t="shared" si="9"/>
        <v>1344</v>
      </c>
      <c r="AI28" s="50">
        <f t="shared" si="8"/>
        <v>225.88235294117646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10573681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139</v>
      </c>
      <c r="Q29" s="111">
        <v>76936397</v>
      </c>
      <c r="R29" s="46">
        <f t="shared" si="5"/>
        <v>5905</v>
      </c>
      <c r="S29" s="47">
        <f t="shared" si="6"/>
        <v>141.72</v>
      </c>
      <c r="T29" s="47">
        <f t="shared" si="7"/>
        <v>5.9050000000000002</v>
      </c>
      <c r="U29" s="112">
        <v>4.3</v>
      </c>
      <c r="V29" s="112">
        <f t="shared" si="1"/>
        <v>4.3</v>
      </c>
      <c r="W29" s="113" t="s">
        <v>130</v>
      </c>
      <c r="X29" s="115">
        <v>0</v>
      </c>
      <c r="Y29" s="115">
        <v>1015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45375988</v>
      </c>
      <c r="AH29" s="49">
        <f t="shared" si="9"/>
        <v>1344</v>
      </c>
      <c r="AI29" s="50">
        <f t="shared" si="8"/>
        <v>227.60372565622353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10573681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112</v>
      </c>
      <c r="P30" s="111">
        <v>127</v>
      </c>
      <c r="Q30" s="111">
        <v>76941766</v>
      </c>
      <c r="R30" s="46">
        <f t="shared" si="5"/>
        <v>5369</v>
      </c>
      <c r="S30" s="47">
        <f t="shared" si="6"/>
        <v>128.85599999999999</v>
      </c>
      <c r="T30" s="47">
        <f t="shared" si="7"/>
        <v>5.3689999999999998</v>
      </c>
      <c r="U30" s="112">
        <v>3.5</v>
      </c>
      <c r="V30" s="112">
        <f t="shared" si="1"/>
        <v>3.5</v>
      </c>
      <c r="W30" s="113" t="s">
        <v>134</v>
      </c>
      <c r="X30" s="115">
        <v>0</v>
      </c>
      <c r="Y30" s="115">
        <v>1118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45377068</v>
      </c>
      <c r="AH30" s="49">
        <f t="shared" si="9"/>
        <v>1080</v>
      </c>
      <c r="AI30" s="50">
        <f t="shared" si="8"/>
        <v>201.15477742596389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10573681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129</v>
      </c>
      <c r="Q31" s="111">
        <v>76947160</v>
      </c>
      <c r="R31" s="46">
        <f t="shared" si="5"/>
        <v>5394</v>
      </c>
      <c r="S31" s="47">
        <f t="shared" si="6"/>
        <v>129.45599999999999</v>
      </c>
      <c r="T31" s="47">
        <f t="shared" si="7"/>
        <v>5.3940000000000001</v>
      </c>
      <c r="U31" s="112">
        <v>2.9</v>
      </c>
      <c r="V31" s="112">
        <f t="shared" si="1"/>
        <v>2.9</v>
      </c>
      <c r="W31" s="113" t="s">
        <v>134</v>
      </c>
      <c r="X31" s="115">
        <v>0</v>
      </c>
      <c r="Y31" s="115">
        <v>1048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45378124</v>
      </c>
      <c r="AH31" s="49">
        <f t="shared" si="9"/>
        <v>1056</v>
      </c>
      <c r="AI31" s="50">
        <f t="shared" si="8"/>
        <v>195.7730812013348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10573681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127</v>
      </c>
      <c r="Q32" s="111">
        <v>76952415</v>
      </c>
      <c r="R32" s="46">
        <f t="shared" si="5"/>
        <v>5255</v>
      </c>
      <c r="S32" s="47">
        <f t="shared" si="6"/>
        <v>126.12</v>
      </c>
      <c r="T32" s="47">
        <f t="shared" si="7"/>
        <v>5.2549999999999999</v>
      </c>
      <c r="U32" s="112">
        <v>2.5</v>
      </c>
      <c r="V32" s="112">
        <f t="shared" si="1"/>
        <v>2.5</v>
      </c>
      <c r="W32" s="113" t="s">
        <v>134</v>
      </c>
      <c r="X32" s="115">
        <v>0</v>
      </c>
      <c r="Y32" s="115">
        <v>1026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45379164</v>
      </c>
      <c r="AH32" s="49">
        <f t="shared" si="9"/>
        <v>1040</v>
      </c>
      <c r="AI32" s="50">
        <f t="shared" si="8"/>
        <v>197.90675547098002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10573681</v>
      </c>
      <c r="AQ32" s="115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109</v>
      </c>
      <c r="Q33" s="111">
        <v>76956992</v>
      </c>
      <c r="R33" s="46">
        <f t="shared" si="5"/>
        <v>4577</v>
      </c>
      <c r="S33" s="47">
        <f t="shared" si="6"/>
        <v>109.848</v>
      </c>
      <c r="T33" s="47">
        <f t="shared" si="7"/>
        <v>4.577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1117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45380028</v>
      </c>
      <c r="AH33" s="49">
        <f t="shared" si="9"/>
        <v>864</v>
      </c>
      <c r="AI33" s="50">
        <f t="shared" si="8"/>
        <v>188.76993663972036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10574422</v>
      </c>
      <c r="AQ33" s="115">
        <f t="shared" si="2"/>
        <v>741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9</v>
      </c>
      <c r="E34" s="41">
        <f t="shared" si="0"/>
        <v>6.3380281690140849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132</v>
      </c>
      <c r="P34" s="111">
        <v>109</v>
      </c>
      <c r="Q34" s="111">
        <v>76961367</v>
      </c>
      <c r="R34" s="46">
        <f t="shared" si="5"/>
        <v>4375</v>
      </c>
      <c r="S34" s="47">
        <f t="shared" si="6"/>
        <v>105</v>
      </c>
      <c r="T34" s="47">
        <f t="shared" si="7"/>
        <v>4.375</v>
      </c>
      <c r="U34" s="112">
        <v>4.5</v>
      </c>
      <c r="V34" s="112">
        <f t="shared" si="1"/>
        <v>4.5</v>
      </c>
      <c r="W34" s="113" t="s">
        <v>124</v>
      </c>
      <c r="X34" s="115">
        <v>0</v>
      </c>
      <c r="Y34" s="115">
        <v>0</v>
      </c>
      <c r="Z34" s="115">
        <v>1047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45380844</v>
      </c>
      <c r="AH34" s="49">
        <f t="shared" si="9"/>
        <v>816</v>
      </c>
      <c r="AI34" s="50">
        <f t="shared" si="8"/>
        <v>186.51428571428571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10575625</v>
      </c>
      <c r="AQ34" s="115">
        <f t="shared" si="2"/>
        <v>1203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128763</v>
      </c>
      <c r="S35" s="65">
        <f>AVERAGE(S11:S34)</f>
        <v>128.76300000000001</v>
      </c>
      <c r="T35" s="65">
        <f>SUM(T11:T34)</f>
        <v>128.76299999999998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26808</v>
      </c>
      <c r="AH35" s="67">
        <f>SUM(AH11:AH34)</f>
        <v>26808</v>
      </c>
      <c r="AI35" s="68">
        <f>$AH$35/$T35</f>
        <v>208.19645395028078</v>
      </c>
      <c r="AJ35" s="98"/>
      <c r="AK35" s="98"/>
      <c r="AL35" s="98"/>
      <c r="AM35" s="98"/>
      <c r="AN35" s="98"/>
      <c r="AO35" s="69"/>
      <c r="AP35" s="70">
        <f>AP34-AP10</f>
        <v>6871</v>
      </c>
      <c r="AQ35" s="71">
        <f>SUM(AQ11:AQ34)</f>
        <v>6871</v>
      </c>
      <c r="AR35" s="72">
        <f>AVERAGE(AR11:AR34)</f>
        <v>1.1583333333333332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152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45" t="s">
        <v>165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4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4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139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5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45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: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238" priority="28" operator="containsText" text="N/A">
      <formula>NOT(ISERROR(SEARCH("N/A",X11)))</formula>
    </cfRule>
    <cfRule type="cellIs" dxfId="1237" priority="41" operator="equal">
      <formula>0</formula>
    </cfRule>
  </conditionalFormatting>
  <conditionalFormatting sqref="AC11:AE34 X11:Y34 AA11:AA34">
    <cfRule type="cellIs" dxfId="1236" priority="40" operator="greaterThanOrEqual">
      <formula>1185</formula>
    </cfRule>
  </conditionalFormatting>
  <conditionalFormatting sqref="AC11:AE34 X11:Y34 AA11:AA34">
    <cfRule type="cellIs" dxfId="1235" priority="39" operator="between">
      <formula>0.1</formula>
      <formula>1184</formula>
    </cfRule>
  </conditionalFormatting>
  <conditionalFormatting sqref="X8">
    <cfRule type="cellIs" dxfId="1234" priority="38" operator="equal">
      <formula>0</formula>
    </cfRule>
  </conditionalFormatting>
  <conditionalFormatting sqref="X8">
    <cfRule type="cellIs" dxfId="1233" priority="37" operator="greaterThan">
      <formula>1179</formula>
    </cfRule>
  </conditionalFormatting>
  <conditionalFormatting sqref="X8">
    <cfRule type="cellIs" dxfId="1232" priority="36" operator="greaterThan">
      <formula>99</formula>
    </cfRule>
  </conditionalFormatting>
  <conditionalFormatting sqref="X8">
    <cfRule type="cellIs" dxfId="1231" priority="35" operator="greaterThan">
      <formula>0.99</formula>
    </cfRule>
  </conditionalFormatting>
  <conditionalFormatting sqref="AB8">
    <cfRule type="cellIs" dxfId="1230" priority="34" operator="equal">
      <formula>0</formula>
    </cfRule>
  </conditionalFormatting>
  <conditionalFormatting sqref="AB8">
    <cfRule type="cellIs" dxfId="1229" priority="33" operator="greaterThan">
      <formula>1179</formula>
    </cfRule>
  </conditionalFormatting>
  <conditionalFormatting sqref="AB8">
    <cfRule type="cellIs" dxfId="1228" priority="32" operator="greaterThan">
      <formula>99</formula>
    </cfRule>
  </conditionalFormatting>
  <conditionalFormatting sqref="AB8">
    <cfRule type="cellIs" dxfId="1227" priority="31" operator="greaterThan">
      <formula>0.99</formula>
    </cfRule>
  </conditionalFormatting>
  <conditionalFormatting sqref="AH11:AH31">
    <cfRule type="cellIs" dxfId="1226" priority="29" operator="greaterThan">
      <formula>$AH$8</formula>
    </cfRule>
    <cfRule type="cellIs" dxfId="1225" priority="30" operator="greaterThan">
      <formula>$AH$8</formula>
    </cfRule>
  </conditionalFormatting>
  <conditionalFormatting sqref="AB11:AB34">
    <cfRule type="containsText" dxfId="1224" priority="24" operator="containsText" text="N/A">
      <formula>NOT(ISERROR(SEARCH("N/A",AB11)))</formula>
    </cfRule>
    <cfRule type="cellIs" dxfId="1223" priority="27" operator="equal">
      <formula>0</formula>
    </cfRule>
  </conditionalFormatting>
  <conditionalFormatting sqref="AB11:AB34">
    <cfRule type="cellIs" dxfId="1222" priority="26" operator="greaterThanOrEqual">
      <formula>1185</formula>
    </cfRule>
  </conditionalFormatting>
  <conditionalFormatting sqref="AB11:AB34">
    <cfRule type="cellIs" dxfId="1221" priority="25" operator="between">
      <formula>0.1</formula>
      <formula>1184</formula>
    </cfRule>
  </conditionalFormatting>
  <conditionalFormatting sqref="AO11:AO34 AN11:AN35">
    <cfRule type="cellIs" dxfId="1220" priority="23" operator="equal">
      <formula>0</formula>
    </cfRule>
  </conditionalFormatting>
  <conditionalFormatting sqref="AO11:AO34 AN11:AN35">
    <cfRule type="cellIs" dxfId="1219" priority="22" operator="greaterThan">
      <formula>1179</formula>
    </cfRule>
  </conditionalFormatting>
  <conditionalFormatting sqref="AO11:AO34 AN11:AN35">
    <cfRule type="cellIs" dxfId="1218" priority="21" operator="greaterThan">
      <formula>99</formula>
    </cfRule>
  </conditionalFormatting>
  <conditionalFormatting sqref="AO11:AO34 AN11:AN35">
    <cfRule type="cellIs" dxfId="1217" priority="20" operator="greaterThan">
      <formula>0.99</formula>
    </cfRule>
  </conditionalFormatting>
  <conditionalFormatting sqref="AQ11:AQ34">
    <cfRule type="cellIs" dxfId="1216" priority="19" operator="equal">
      <formula>0</formula>
    </cfRule>
  </conditionalFormatting>
  <conditionalFormatting sqref="AQ11:AQ34">
    <cfRule type="cellIs" dxfId="1215" priority="18" operator="greaterThan">
      <formula>1179</formula>
    </cfRule>
  </conditionalFormatting>
  <conditionalFormatting sqref="AQ11:AQ34">
    <cfRule type="cellIs" dxfId="1214" priority="17" operator="greaterThan">
      <formula>99</formula>
    </cfRule>
  </conditionalFormatting>
  <conditionalFormatting sqref="AQ11:AQ34">
    <cfRule type="cellIs" dxfId="1213" priority="16" operator="greaterThan">
      <formula>0.99</formula>
    </cfRule>
  </conditionalFormatting>
  <conditionalFormatting sqref="Z11:Z34">
    <cfRule type="containsText" dxfId="1212" priority="12" operator="containsText" text="N/A">
      <formula>NOT(ISERROR(SEARCH("N/A",Z11)))</formula>
    </cfRule>
    <cfRule type="cellIs" dxfId="1211" priority="15" operator="equal">
      <formula>0</formula>
    </cfRule>
  </conditionalFormatting>
  <conditionalFormatting sqref="Z11:Z34">
    <cfRule type="cellIs" dxfId="1210" priority="14" operator="greaterThanOrEqual">
      <formula>1185</formula>
    </cfRule>
  </conditionalFormatting>
  <conditionalFormatting sqref="Z11:Z34">
    <cfRule type="cellIs" dxfId="1209" priority="13" operator="between">
      <formula>0.1</formula>
      <formula>1184</formula>
    </cfRule>
  </conditionalFormatting>
  <conditionalFormatting sqref="AJ11:AN35">
    <cfRule type="cellIs" dxfId="1208" priority="11" operator="equal">
      <formula>0</formula>
    </cfRule>
  </conditionalFormatting>
  <conditionalFormatting sqref="AJ11:AN35">
    <cfRule type="cellIs" dxfId="1207" priority="10" operator="greaterThan">
      <formula>1179</formula>
    </cfRule>
  </conditionalFormatting>
  <conditionalFormatting sqref="AJ11:AN35">
    <cfRule type="cellIs" dxfId="1206" priority="9" operator="greaterThan">
      <formula>99</formula>
    </cfRule>
  </conditionalFormatting>
  <conditionalFormatting sqref="AJ11:AN35">
    <cfRule type="cellIs" dxfId="1205" priority="8" operator="greaterThan">
      <formula>0.99</formula>
    </cfRule>
  </conditionalFormatting>
  <conditionalFormatting sqref="AP11:AP34">
    <cfRule type="cellIs" dxfId="1204" priority="7" operator="equal">
      <formula>0</formula>
    </cfRule>
  </conditionalFormatting>
  <conditionalFormatting sqref="AP11:AP34">
    <cfRule type="cellIs" dxfId="1203" priority="6" operator="greaterThan">
      <formula>1179</formula>
    </cfRule>
  </conditionalFormatting>
  <conditionalFormatting sqref="AP11:AP34">
    <cfRule type="cellIs" dxfId="1202" priority="5" operator="greaterThan">
      <formula>99</formula>
    </cfRule>
  </conditionalFormatting>
  <conditionalFormatting sqref="AP11:AP34">
    <cfRule type="cellIs" dxfId="1201" priority="4" operator="greaterThan">
      <formula>0.99</formula>
    </cfRule>
  </conditionalFormatting>
  <conditionalFormatting sqref="AH32:AH34">
    <cfRule type="cellIs" dxfId="1200" priority="2" operator="greaterThan">
      <formula>$AH$8</formula>
    </cfRule>
    <cfRule type="cellIs" dxfId="1199" priority="3" operator="greaterThan">
      <formula>$AH$8</formula>
    </cfRule>
  </conditionalFormatting>
  <conditionalFormatting sqref="AI11:AI34">
    <cfRule type="cellIs" dxfId="1198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W31" zoomScaleNormal="100" workbookViewId="0">
      <selection activeCell="B52" sqref="B52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126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42465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27088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4'!Q34</f>
        <v>76961367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4'!AG34</f>
        <v>45380844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'[2]APR 4'!AP34</f>
        <v>10575625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127</v>
      </c>
      <c r="P11" s="111">
        <v>85</v>
      </c>
      <c r="Q11" s="111">
        <v>76965454</v>
      </c>
      <c r="R11" s="46">
        <f>IF(ISBLANK(Q11),"-",Q11-Q10)</f>
        <v>4087</v>
      </c>
      <c r="S11" s="47">
        <f>R11*24/1000</f>
        <v>98.087999999999994</v>
      </c>
      <c r="T11" s="47">
        <f>R11/1000</f>
        <v>4.0869999999999997</v>
      </c>
      <c r="U11" s="112">
        <v>5.7</v>
      </c>
      <c r="V11" s="112">
        <f t="shared" ref="V11:V34" si="1">U11</f>
        <v>5.7</v>
      </c>
      <c r="W11" s="113" t="s">
        <v>124</v>
      </c>
      <c r="X11" s="115">
        <v>0</v>
      </c>
      <c r="Y11" s="115">
        <v>0</v>
      </c>
      <c r="Z11" s="115">
        <v>996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45381580</v>
      </c>
      <c r="AH11" s="49">
        <f>IF(ISBLANK(AG11),"-",AG11-AG10)</f>
        <v>736</v>
      </c>
      <c r="AI11" s="50">
        <f>AH11/T11</f>
        <v>180.08319060435528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0.55000000000000004</v>
      </c>
      <c r="AP11" s="115">
        <v>10576776</v>
      </c>
      <c r="AQ11" s="115">
        <f t="shared" ref="AQ11:AQ34" si="2">AP11-AP10</f>
        <v>1151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127</v>
      </c>
      <c r="P12" s="111">
        <v>91</v>
      </c>
      <c r="Q12" s="111">
        <v>76969382</v>
      </c>
      <c r="R12" s="46">
        <f t="shared" ref="R12:R34" si="5">IF(ISBLANK(Q12),"-",Q12-Q11)</f>
        <v>3928</v>
      </c>
      <c r="S12" s="47">
        <f t="shared" ref="S12:S34" si="6">R12*24/1000</f>
        <v>94.272000000000006</v>
      </c>
      <c r="T12" s="47">
        <f t="shared" ref="T12:T34" si="7">R12/1000</f>
        <v>3.9279999999999999</v>
      </c>
      <c r="U12" s="112">
        <v>7</v>
      </c>
      <c r="V12" s="112">
        <f t="shared" si="1"/>
        <v>7</v>
      </c>
      <c r="W12" s="113" t="s">
        <v>124</v>
      </c>
      <c r="X12" s="115">
        <v>0</v>
      </c>
      <c r="Y12" s="115">
        <v>0</v>
      </c>
      <c r="Z12" s="115">
        <v>976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45382292</v>
      </c>
      <c r="AH12" s="49">
        <f>IF(ISBLANK(AG12),"-",AG12-AG11)</f>
        <v>712</v>
      </c>
      <c r="AI12" s="50">
        <f t="shared" ref="AI12:AI34" si="8">AH12/T12</f>
        <v>181.26272912423624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0.55000000000000004</v>
      </c>
      <c r="AP12" s="115">
        <v>10578022</v>
      </c>
      <c r="AQ12" s="115">
        <f t="shared" si="2"/>
        <v>1246</v>
      </c>
      <c r="AR12" s="118">
        <v>1.03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123</v>
      </c>
      <c r="P13" s="111">
        <v>98</v>
      </c>
      <c r="Q13" s="111">
        <v>76973344</v>
      </c>
      <c r="R13" s="46">
        <f t="shared" si="5"/>
        <v>3962</v>
      </c>
      <c r="S13" s="47">
        <f t="shared" si="6"/>
        <v>95.087999999999994</v>
      </c>
      <c r="T13" s="47">
        <f t="shared" si="7"/>
        <v>3.9620000000000002</v>
      </c>
      <c r="U13" s="112">
        <v>8.3000000000000007</v>
      </c>
      <c r="V13" s="112">
        <f t="shared" si="1"/>
        <v>8.3000000000000007</v>
      </c>
      <c r="W13" s="113" t="s">
        <v>124</v>
      </c>
      <c r="X13" s="115">
        <v>0</v>
      </c>
      <c r="Y13" s="115">
        <v>0</v>
      </c>
      <c r="Z13" s="115">
        <v>977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45383004</v>
      </c>
      <c r="AH13" s="49">
        <f>IF(ISBLANK(AG13),"-",AG13-AG12)</f>
        <v>712</v>
      </c>
      <c r="AI13" s="50">
        <f t="shared" si="8"/>
        <v>179.70721857647652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0.55000000000000004</v>
      </c>
      <c r="AP13" s="115">
        <v>10579227</v>
      </c>
      <c r="AQ13" s="115">
        <f t="shared" si="2"/>
        <v>1205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118</v>
      </c>
      <c r="P14" s="111">
        <v>93</v>
      </c>
      <c r="Q14" s="111">
        <v>76977211</v>
      </c>
      <c r="R14" s="46">
        <f t="shared" si="5"/>
        <v>3867</v>
      </c>
      <c r="S14" s="47">
        <f t="shared" si="6"/>
        <v>92.808000000000007</v>
      </c>
      <c r="T14" s="47">
        <f t="shared" si="7"/>
        <v>3.867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947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45383688</v>
      </c>
      <c r="AH14" s="49">
        <f t="shared" ref="AH14:AH34" si="9">IF(ISBLANK(AG14),"-",AG14-AG13)</f>
        <v>684</v>
      </c>
      <c r="AI14" s="50">
        <f t="shared" si="8"/>
        <v>176.88130333591931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0.55000000000000004</v>
      </c>
      <c r="AP14" s="115">
        <v>10580298</v>
      </c>
      <c r="AQ14" s="115">
        <f t="shared" si="2"/>
        <v>1071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13</v>
      </c>
      <c r="E15" s="41">
        <f t="shared" si="0"/>
        <v>9.1549295774647899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112</v>
      </c>
      <c r="P15" s="111">
        <v>108</v>
      </c>
      <c r="Q15" s="111">
        <v>76981361</v>
      </c>
      <c r="R15" s="46">
        <f t="shared" si="5"/>
        <v>4150</v>
      </c>
      <c r="S15" s="47">
        <f t="shared" si="6"/>
        <v>99.6</v>
      </c>
      <c r="T15" s="47">
        <f t="shared" si="7"/>
        <v>4.1500000000000004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946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45384388</v>
      </c>
      <c r="AH15" s="49">
        <f t="shared" si="9"/>
        <v>700</v>
      </c>
      <c r="AI15" s="50">
        <f t="shared" si="8"/>
        <v>168.67469879518072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10580298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127</v>
      </c>
      <c r="Q16" s="111">
        <v>76986852</v>
      </c>
      <c r="R16" s="46">
        <f t="shared" si="5"/>
        <v>5491</v>
      </c>
      <c r="S16" s="47">
        <f t="shared" si="6"/>
        <v>131.78399999999999</v>
      </c>
      <c r="T16" s="47">
        <f t="shared" si="7"/>
        <v>5.4909999999999997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45385340</v>
      </c>
      <c r="AH16" s="49">
        <f t="shared" si="9"/>
        <v>952</v>
      </c>
      <c r="AI16" s="50">
        <f t="shared" si="8"/>
        <v>173.37461300309599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10580298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140</v>
      </c>
      <c r="Q17" s="111">
        <v>76992455</v>
      </c>
      <c r="R17" s="46">
        <f t="shared" si="5"/>
        <v>5603</v>
      </c>
      <c r="S17" s="47">
        <f t="shared" si="6"/>
        <v>134.47200000000001</v>
      </c>
      <c r="T17" s="47">
        <f t="shared" si="7"/>
        <v>5.6029999999999998</v>
      </c>
      <c r="U17" s="112">
        <v>9.1</v>
      </c>
      <c r="V17" s="112">
        <f t="shared" si="1"/>
        <v>9.1</v>
      </c>
      <c r="W17" s="113" t="s">
        <v>130</v>
      </c>
      <c r="X17" s="115">
        <v>1016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45386584</v>
      </c>
      <c r="AH17" s="49">
        <f t="shared" si="9"/>
        <v>1244</v>
      </c>
      <c r="AI17" s="50">
        <f t="shared" si="8"/>
        <v>222.02391575941462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10580298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145</v>
      </c>
      <c r="Q18" s="111">
        <v>76998642</v>
      </c>
      <c r="R18" s="46">
        <f t="shared" si="5"/>
        <v>6187</v>
      </c>
      <c r="S18" s="47">
        <f t="shared" si="6"/>
        <v>148.488</v>
      </c>
      <c r="T18" s="47">
        <f t="shared" si="7"/>
        <v>6.1870000000000003</v>
      </c>
      <c r="U18" s="112">
        <v>8.6</v>
      </c>
      <c r="V18" s="112">
        <f t="shared" si="1"/>
        <v>8.6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45387964</v>
      </c>
      <c r="AH18" s="49">
        <f t="shared" si="9"/>
        <v>1380</v>
      </c>
      <c r="AI18" s="50">
        <f t="shared" si="8"/>
        <v>223.04832713754647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10580298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144</v>
      </c>
      <c r="Q19" s="111">
        <v>77004864</v>
      </c>
      <c r="R19" s="46">
        <f t="shared" si="5"/>
        <v>6222</v>
      </c>
      <c r="S19" s="47">
        <f t="shared" si="6"/>
        <v>149.328</v>
      </c>
      <c r="T19" s="47">
        <f t="shared" si="7"/>
        <v>6.2220000000000004</v>
      </c>
      <c r="U19" s="112">
        <v>8.1</v>
      </c>
      <c r="V19" s="112">
        <f t="shared" si="1"/>
        <v>8.1</v>
      </c>
      <c r="W19" s="113" t="s">
        <v>130</v>
      </c>
      <c r="X19" s="115">
        <v>1016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45389344</v>
      </c>
      <c r="AH19" s="49">
        <f t="shared" si="9"/>
        <v>1380</v>
      </c>
      <c r="AI19" s="50">
        <f t="shared" si="8"/>
        <v>221.79363548698166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10580298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142</v>
      </c>
      <c r="Q20" s="111">
        <v>77011006</v>
      </c>
      <c r="R20" s="46">
        <f t="shared" si="5"/>
        <v>6142</v>
      </c>
      <c r="S20" s="47">
        <f t="shared" si="6"/>
        <v>147.40799999999999</v>
      </c>
      <c r="T20" s="47">
        <f t="shared" si="7"/>
        <v>6.1420000000000003</v>
      </c>
      <c r="U20" s="112">
        <v>7.7</v>
      </c>
      <c r="V20" s="112">
        <f t="shared" si="1"/>
        <v>7.7</v>
      </c>
      <c r="W20" s="113" t="s">
        <v>130</v>
      </c>
      <c r="X20" s="115">
        <v>1016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45390720</v>
      </c>
      <c r="AH20" s="49">
        <f t="shared" si="9"/>
        <v>1376</v>
      </c>
      <c r="AI20" s="50">
        <f t="shared" si="8"/>
        <v>224.03126017583847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10580298</v>
      </c>
      <c r="AQ20" s="115">
        <f t="shared" si="2"/>
        <v>0</v>
      </c>
      <c r="AR20" s="53">
        <v>1.31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125</v>
      </c>
      <c r="P21" s="111">
        <v>142</v>
      </c>
      <c r="Q21" s="111">
        <v>77016998</v>
      </c>
      <c r="R21" s="46">
        <f t="shared" si="5"/>
        <v>5992</v>
      </c>
      <c r="S21" s="47">
        <f t="shared" si="6"/>
        <v>143.80799999999999</v>
      </c>
      <c r="T21" s="47">
        <f t="shared" si="7"/>
        <v>5.992</v>
      </c>
      <c r="U21" s="112">
        <v>7.3</v>
      </c>
      <c r="V21" s="112">
        <f t="shared" si="1"/>
        <v>7.3</v>
      </c>
      <c r="W21" s="113" t="s">
        <v>130</v>
      </c>
      <c r="X21" s="115">
        <v>1015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45392060</v>
      </c>
      <c r="AH21" s="49">
        <f t="shared" si="9"/>
        <v>1340</v>
      </c>
      <c r="AI21" s="50">
        <f t="shared" si="8"/>
        <v>223.63150867823765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10580298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143</v>
      </c>
      <c r="Q22" s="111">
        <v>77023088</v>
      </c>
      <c r="R22" s="46">
        <f t="shared" si="5"/>
        <v>6090</v>
      </c>
      <c r="S22" s="47">
        <f t="shared" si="6"/>
        <v>146.16</v>
      </c>
      <c r="T22" s="47">
        <f t="shared" si="7"/>
        <v>6.09</v>
      </c>
      <c r="U22" s="112">
        <v>6.9</v>
      </c>
      <c r="V22" s="112">
        <f t="shared" si="1"/>
        <v>6.9</v>
      </c>
      <c r="W22" s="113" t="s">
        <v>130</v>
      </c>
      <c r="X22" s="115">
        <v>1015</v>
      </c>
      <c r="Y22" s="115">
        <v>0</v>
      </c>
      <c r="Z22" s="115">
        <v>1187</v>
      </c>
      <c r="AA22" s="115">
        <v>1185</v>
      </c>
      <c r="AB22" s="115">
        <v>1186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45393420</v>
      </c>
      <c r="AH22" s="49">
        <f t="shared" si="9"/>
        <v>1360</v>
      </c>
      <c r="AI22" s="50">
        <f t="shared" si="8"/>
        <v>223.31691297208539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10580298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134</v>
      </c>
      <c r="P23" s="111">
        <v>137</v>
      </c>
      <c r="Q23" s="111">
        <v>77029018</v>
      </c>
      <c r="R23" s="46">
        <f t="shared" si="5"/>
        <v>5930</v>
      </c>
      <c r="S23" s="47">
        <f t="shared" si="6"/>
        <v>142.32</v>
      </c>
      <c r="T23" s="47">
        <f t="shared" si="7"/>
        <v>5.93</v>
      </c>
      <c r="U23" s="112">
        <v>6.5</v>
      </c>
      <c r="V23" s="112">
        <f t="shared" si="1"/>
        <v>6.5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45394776</v>
      </c>
      <c r="AH23" s="49">
        <f t="shared" si="9"/>
        <v>1356</v>
      </c>
      <c r="AI23" s="50">
        <f t="shared" si="8"/>
        <v>228.66779089376055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10580298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142</v>
      </c>
      <c r="Q24" s="111">
        <v>77034974</v>
      </c>
      <c r="R24" s="46">
        <f t="shared" si="5"/>
        <v>5956</v>
      </c>
      <c r="S24" s="47">
        <f t="shared" si="6"/>
        <v>142.94399999999999</v>
      </c>
      <c r="T24" s="47">
        <f t="shared" si="7"/>
        <v>5.9560000000000004</v>
      </c>
      <c r="U24" s="112">
        <v>6.1</v>
      </c>
      <c r="V24" s="112">
        <f t="shared" si="1"/>
        <v>6.1</v>
      </c>
      <c r="W24" s="113" t="s">
        <v>130</v>
      </c>
      <c r="X24" s="115">
        <v>1016</v>
      </c>
      <c r="Y24" s="115">
        <v>0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45396120</v>
      </c>
      <c r="AH24" s="49">
        <f>IF(ISBLANK(AG24),"-",AG24-AG23)</f>
        <v>1344</v>
      </c>
      <c r="AI24" s="50">
        <f t="shared" si="8"/>
        <v>225.65480188045666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10580298</v>
      </c>
      <c r="AQ24" s="115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137</v>
      </c>
      <c r="Q25" s="111">
        <v>77040934</v>
      </c>
      <c r="R25" s="46">
        <f t="shared" si="5"/>
        <v>5960</v>
      </c>
      <c r="S25" s="47">
        <f t="shared" si="6"/>
        <v>143.04</v>
      </c>
      <c r="T25" s="47">
        <f t="shared" si="7"/>
        <v>5.96</v>
      </c>
      <c r="U25" s="112">
        <v>5.7</v>
      </c>
      <c r="V25" s="112">
        <f t="shared" si="1"/>
        <v>5.7</v>
      </c>
      <c r="W25" s="113" t="s">
        <v>130</v>
      </c>
      <c r="X25" s="115">
        <v>1015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45397468</v>
      </c>
      <c r="AH25" s="49">
        <f t="shared" si="9"/>
        <v>1348</v>
      </c>
      <c r="AI25" s="50">
        <f t="shared" si="8"/>
        <v>226.17449664429532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10580298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140</v>
      </c>
      <c r="Q26" s="111">
        <v>77046793</v>
      </c>
      <c r="R26" s="46">
        <f t="shared" si="5"/>
        <v>5859</v>
      </c>
      <c r="S26" s="47">
        <f t="shared" si="6"/>
        <v>140.61600000000001</v>
      </c>
      <c r="T26" s="47">
        <f t="shared" si="7"/>
        <v>5.859</v>
      </c>
      <c r="U26" s="112">
        <v>5.4</v>
      </c>
      <c r="V26" s="112">
        <f t="shared" si="1"/>
        <v>5.4</v>
      </c>
      <c r="W26" s="113" t="s">
        <v>130</v>
      </c>
      <c r="X26" s="115">
        <v>1016</v>
      </c>
      <c r="Y26" s="115">
        <v>0</v>
      </c>
      <c r="Z26" s="115">
        <v>1188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45398788</v>
      </c>
      <c r="AH26" s="49">
        <f t="shared" si="9"/>
        <v>1320</v>
      </c>
      <c r="AI26" s="50">
        <f t="shared" si="8"/>
        <v>225.29441884280595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10580298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143</v>
      </c>
      <c r="Q27" s="111">
        <v>77052668</v>
      </c>
      <c r="R27" s="46">
        <f t="shared" si="5"/>
        <v>5875</v>
      </c>
      <c r="S27" s="47">
        <f t="shared" si="6"/>
        <v>141</v>
      </c>
      <c r="T27" s="47">
        <f t="shared" si="7"/>
        <v>5.875</v>
      </c>
      <c r="U27" s="112">
        <v>5.0999999999999996</v>
      </c>
      <c r="V27" s="112">
        <f t="shared" si="1"/>
        <v>5.0999999999999996</v>
      </c>
      <c r="W27" s="113" t="s">
        <v>130</v>
      </c>
      <c r="X27" s="115">
        <v>1015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45400132</v>
      </c>
      <c r="AH27" s="49">
        <f t="shared" si="9"/>
        <v>1344</v>
      </c>
      <c r="AI27" s="50">
        <f t="shared" si="8"/>
        <v>228.7659574468085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10580298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150</v>
      </c>
      <c r="Q28" s="111">
        <v>77058706</v>
      </c>
      <c r="R28" s="46">
        <f t="shared" si="5"/>
        <v>6038</v>
      </c>
      <c r="S28" s="47">
        <f t="shared" si="6"/>
        <v>144.91200000000001</v>
      </c>
      <c r="T28" s="47">
        <f t="shared" si="7"/>
        <v>6.0380000000000003</v>
      </c>
      <c r="U28" s="112">
        <v>4.7</v>
      </c>
      <c r="V28" s="112">
        <f t="shared" si="1"/>
        <v>4.7</v>
      </c>
      <c r="W28" s="113" t="s">
        <v>130</v>
      </c>
      <c r="X28" s="115">
        <v>1016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45401500</v>
      </c>
      <c r="AH28" s="49">
        <f t="shared" si="9"/>
        <v>1368</v>
      </c>
      <c r="AI28" s="50">
        <f t="shared" si="8"/>
        <v>226.56508777740973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10580298</v>
      </c>
      <c r="AQ28" s="115">
        <f t="shared" si="2"/>
        <v>0</v>
      </c>
      <c r="AR28" s="53">
        <v>0.99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 t="s">
        <v>168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138</v>
      </c>
      <c r="Q29" s="111">
        <v>77064512</v>
      </c>
      <c r="R29" s="46">
        <f t="shared" si="5"/>
        <v>5806</v>
      </c>
      <c r="S29" s="47">
        <f t="shared" si="6"/>
        <v>139.34399999999999</v>
      </c>
      <c r="T29" s="47">
        <f t="shared" si="7"/>
        <v>5.806</v>
      </c>
      <c r="U29" s="112">
        <v>4.4000000000000004</v>
      </c>
      <c r="V29" s="112">
        <f t="shared" si="1"/>
        <v>4.4000000000000004</v>
      </c>
      <c r="W29" s="113" t="s">
        <v>130</v>
      </c>
      <c r="X29" s="115">
        <v>1016</v>
      </c>
      <c r="Y29" s="115">
        <v>0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45402824</v>
      </c>
      <c r="AH29" s="49">
        <f t="shared" si="9"/>
        <v>1324</v>
      </c>
      <c r="AI29" s="50">
        <f t="shared" si="8"/>
        <v>228.03995866345161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10580298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115</v>
      </c>
      <c r="P30" s="111">
        <v>133</v>
      </c>
      <c r="Q30" s="111">
        <v>77070185</v>
      </c>
      <c r="R30" s="46">
        <f t="shared" si="5"/>
        <v>5673</v>
      </c>
      <c r="S30" s="47">
        <f t="shared" si="6"/>
        <v>136.15199999999999</v>
      </c>
      <c r="T30" s="47">
        <f t="shared" si="7"/>
        <v>5.673</v>
      </c>
      <c r="U30" s="112">
        <v>3.4</v>
      </c>
      <c r="V30" s="112">
        <f t="shared" si="1"/>
        <v>3.4</v>
      </c>
      <c r="W30" s="113" t="s">
        <v>134</v>
      </c>
      <c r="X30" s="115">
        <v>1128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45403968</v>
      </c>
      <c r="AH30" s="49">
        <f t="shared" si="9"/>
        <v>1144</v>
      </c>
      <c r="AI30" s="50">
        <f t="shared" si="8"/>
        <v>201.65697161995416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10580298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130</v>
      </c>
      <c r="Q31" s="111">
        <v>77075786</v>
      </c>
      <c r="R31" s="46">
        <f t="shared" si="5"/>
        <v>5601</v>
      </c>
      <c r="S31" s="47">
        <f t="shared" si="6"/>
        <v>134.42400000000001</v>
      </c>
      <c r="T31" s="47">
        <f t="shared" si="7"/>
        <v>5.601</v>
      </c>
      <c r="U31" s="112">
        <v>2.6</v>
      </c>
      <c r="V31" s="112">
        <f t="shared" si="1"/>
        <v>2.6</v>
      </c>
      <c r="W31" s="113" t="s">
        <v>134</v>
      </c>
      <c r="X31" s="115">
        <v>1128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45405088</v>
      </c>
      <c r="AH31" s="49">
        <f t="shared" si="9"/>
        <v>1120</v>
      </c>
      <c r="AI31" s="50">
        <f t="shared" si="8"/>
        <v>199.96429209069808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10580298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129</v>
      </c>
      <c r="Q32" s="111">
        <v>77081390</v>
      </c>
      <c r="R32" s="46">
        <f t="shared" si="5"/>
        <v>5604</v>
      </c>
      <c r="S32" s="47">
        <f t="shared" si="6"/>
        <v>134.49600000000001</v>
      </c>
      <c r="T32" s="47">
        <f t="shared" si="7"/>
        <v>5.6040000000000001</v>
      </c>
      <c r="U32" s="112">
        <v>1.8</v>
      </c>
      <c r="V32" s="112">
        <f t="shared" si="1"/>
        <v>1.8</v>
      </c>
      <c r="W32" s="113" t="s">
        <v>134</v>
      </c>
      <c r="X32" s="115">
        <v>1098</v>
      </c>
      <c r="Y32" s="115">
        <v>0</v>
      </c>
      <c r="Z32" s="115">
        <v>0</v>
      </c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45406196</v>
      </c>
      <c r="AH32" s="49">
        <f t="shared" si="9"/>
        <v>1108</v>
      </c>
      <c r="AI32" s="50">
        <f t="shared" si="8"/>
        <v>197.71591720199856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10580298</v>
      </c>
      <c r="AQ32" s="115">
        <f t="shared" si="2"/>
        <v>0</v>
      </c>
      <c r="AR32" s="53">
        <v>0.9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139</v>
      </c>
      <c r="P33" s="111">
        <v>110</v>
      </c>
      <c r="Q33" s="111">
        <v>77086118</v>
      </c>
      <c r="R33" s="46">
        <f t="shared" si="5"/>
        <v>4728</v>
      </c>
      <c r="S33" s="47">
        <f t="shared" si="6"/>
        <v>113.47199999999999</v>
      </c>
      <c r="T33" s="47">
        <f t="shared" si="7"/>
        <v>4.7279999999999998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1148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45407092</v>
      </c>
      <c r="AH33" s="49">
        <f t="shared" si="9"/>
        <v>896</v>
      </c>
      <c r="AI33" s="50">
        <f t="shared" si="8"/>
        <v>189.5093062605753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0.5</v>
      </c>
      <c r="AP33" s="115">
        <v>10581202</v>
      </c>
      <c r="AQ33" s="115">
        <f t="shared" si="2"/>
        <v>904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107</v>
      </c>
      <c r="Q34" s="111">
        <v>77090586</v>
      </c>
      <c r="R34" s="46">
        <f t="shared" si="5"/>
        <v>4468</v>
      </c>
      <c r="S34" s="47">
        <f t="shared" si="6"/>
        <v>107.232</v>
      </c>
      <c r="T34" s="47">
        <f t="shared" si="7"/>
        <v>4.468</v>
      </c>
      <c r="U34" s="112">
        <v>3.7</v>
      </c>
      <c r="V34" s="112">
        <f t="shared" si="1"/>
        <v>3.7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1077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45407932</v>
      </c>
      <c r="AH34" s="49">
        <f t="shared" si="9"/>
        <v>840</v>
      </c>
      <c r="AI34" s="50">
        <f t="shared" si="8"/>
        <v>188.00358102059087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0.5</v>
      </c>
      <c r="AP34" s="115">
        <v>10582479</v>
      </c>
      <c r="AQ34" s="115">
        <f t="shared" si="2"/>
        <v>1277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129219</v>
      </c>
      <c r="S35" s="65">
        <f>AVERAGE(S11:S34)</f>
        <v>129.21899999999999</v>
      </c>
      <c r="T35" s="65">
        <f>SUM(T11:T34)</f>
        <v>129.21899999999999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27088</v>
      </c>
      <c r="AH35" s="67">
        <f>SUM(AH11:AH34)</f>
        <v>27088</v>
      </c>
      <c r="AI35" s="68">
        <f>$AH$35/$T35</f>
        <v>209.62861498696014</v>
      </c>
      <c r="AJ35" s="98"/>
      <c r="AK35" s="98"/>
      <c r="AL35" s="98"/>
      <c r="AM35" s="98"/>
      <c r="AN35" s="98"/>
      <c r="AO35" s="69"/>
      <c r="AP35" s="70">
        <f>AP34-AP10</f>
        <v>6854</v>
      </c>
      <c r="AQ35" s="71">
        <f>SUM(AQ11:AQ34)</f>
        <v>6854</v>
      </c>
      <c r="AR35" s="72">
        <f>AVERAGE(AR11:AR34)</f>
        <v>1.1083333333333334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147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166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45" t="s">
        <v>167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45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45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143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5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45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: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Z16:Z25 AA11:AA34">
    <cfRule type="containsText" dxfId="1197" priority="32" operator="containsText" text="N/A">
      <formula>NOT(ISERROR(SEARCH("N/A",X11)))</formula>
    </cfRule>
    <cfRule type="cellIs" dxfId="1196" priority="45" operator="equal">
      <formula>0</formula>
    </cfRule>
  </conditionalFormatting>
  <conditionalFormatting sqref="AC11:AE34 X11:Y34 Z16:Z25 AA11:AA34">
    <cfRule type="cellIs" dxfId="1195" priority="44" operator="greaterThanOrEqual">
      <formula>1185</formula>
    </cfRule>
  </conditionalFormatting>
  <conditionalFormatting sqref="AC11:AE34 X11:Y34 Z16:Z25 AA11:AA34">
    <cfRule type="cellIs" dxfId="1194" priority="43" operator="between">
      <formula>0.1</formula>
      <formula>1184</formula>
    </cfRule>
  </conditionalFormatting>
  <conditionalFormatting sqref="X8">
    <cfRule type="cellIs" dxfId="1193" priority="42" operator="equal">
      <formula>0</formula>
    </cfRule>
  </conditionalFormatting>
  <conditionalFormatting sqref="X8">
    <cfRule type="cellIs" dxfId="1192" priority="41" operator="greaterThan">
      <formula>1179</formula>
    </cfRule>
  </conditionalFormatting>
  <conditionalFormatting sqref="X8">
    <cfRule type="cellIs" dxfId="1191" priority="40" operator="greaterThan">
      <formula>99</formula>
    </cfRule>
  </conditionalFormatting>
  <conditionalFormatting sqref="X8">
    <cfRule type="cellIs" dxfId="1190" priority="39" operator="greaterThan">
      <formula>0.99</formula>
    </cfRule>
  </conditionalFormatting>
  <conditionalFormatting sqref="AB8">
    <cfRule type="cellIs" dxfId="1189" priority="38" operator="equal">
      <formula>0</formula>
    </cfRule>
  </conditionalFormatting>
  <conditionalFormatting sqref="AB8">
    <cfRule type="cellIs" dxfId="1188" priority="37" operator="greaterThan">
      <formula>1179</formula>
    </cfRule>
  </conditionalFormatting>
  <conditionalFormatting sqref="AB8">
    <cfRule type="cellIs" dxfId="1187" priority="36" operator="greaterThan">
      <formula>99</formula>
    </cfRule>
  </conditionalFormatting>
  <conditionalFormatting sqref="AB8">
    <cfRule type="cellIs" dxfId="1186" priority="35" operator="greaterThan">
      <formula>0.99</formula>
    </cfRule>
  </conditionalFormatting>
  <conditionalFormatting sqref="AH11:AH31">
    <cfRule type="cellIs" dxfId="1185" priority="33" operator="greaterThan">
      <formula>$AH$8</formula>
    </cfRule>
    <cfRule type="cellIs" dxfId="1184" priority="34" operator="greaterThan">
      <formula>$AH$8</formula>
    </cfRule>
  </conditionalFormatting>
  <conditionalFormatting sqref="AB11:AB34">
    <cfRule type="containsText" dxfId="1183" priority="28" operator="containsText" text="N/A">
      <formula>NOT(ISERROR(SEARCH("N/A",AB11)))</formula>
    </cfRule>
    <cfRule type="cellIs" dxfId="1182" priority="31" operator="equal">
      <formula>0</formula>
    </cfRule>
  </conditionalFormatting>
  <conditionalFormatting sqref="AB11:AB34">
    <cfRule type="cellIs" dxfId="1181" priority="30" operator="greaterThanOrEqual">
      <formula>1185</formula>
    </cfRule>
  </conditionalFormatting>
  <conditionalFormatting sqref="AB11:AB34">
    <cfRule type="cellIs" dxfId="1180" priority="29" operator="between">
      <formula>0.1</formula>
      <formula>1184</formula>
    </cfRule>
  </conditionalFormatting>
  <conditionalFormatting sqref="AO11:AO34 AN11:AN35">
    <cfRule type="cellIs" dxfId="1179" priority="27" operator="equal">
      <formula>0</formula>
    </cfRule>
  </conditionalFormatting>
  <conditionalFormatting sqref="AO11:AO34 AN11:AN35">
    <cfRule type="cellIs" dxfId="1178" priority="26" operator="greaterThan">
      <formula>1179</formula>
    </cfRule>
  </conditionalFormatting>
  <conditionalFormatting sqref="AO11:AO34 AN11:AN35">
    <cfRule type="cellIs" dxfId="1177" priority="25" operator="greaterThan">
      <formula>99</formula>
    </cfRule>
  </conditionalFormatting>
  <conditionalFormatting sqref="AO11:AO34 AN11:AN35">
    <cfRule type="cellIs" dxfId="1176" priority="24" operator="greaterThan">
      <formula>0.99</formula>
    </cfRule>
  </conditionalFormatting>
  <conditionalFormatting sqref="AQ11:AQ34">
    <cfRule type="cellIs" dxfId="1175" priority="23" operator="equal">
      <formula>0</formula>
    </cfRule>
  </conditionalFormatting>
  <conditionalFormatting sqref="AQ11:AQ34">
    <cfRule type="cellIs" dxfId="1174" priority="22" operator="greaterThan">
      <formula>1179</formula>
    </cfRule>
  </conditionalFormatting>
  <conditionalFormatting sqref="AQ11:AQ34">
    <cfRule type="cellIs" dxfId="1173" priority="21" operator="greaterThan">
      <formula>99</formula>
    </cfRule>
  </conditionalFormatting>
  <conditionalFormatting sqref="AQ11:AQ34">
    <cfRule type="cellIs" dxfId="1172" priority="20" operator="greaterThan">
      <formula>0.99</formula>
    </cfRule>
  </conditionalFormatting>
  <conditionalFormatting sqref="Z11:Z15 Z26:Z34">
    <cfRule type="containsText" dxfId="1171" priority="16" operator="containsText" text="N/A">
      <formula>NOT(ISERROR(SEARCH("N/A",Z11)))</formula>
    </cfRule>
    <cfRule type="cellIs" dxfId="1170" priority="19" operator="equal">
      <formula>0</formula>
    </cfRule>
  </conditionalFormatting>
  <conditionalFormatting sqref="Z11:Z15 Z26:Z34">
    <cfRule type="cellIs" dxfId="1169" priority="18" operator="greaterThanOrEqual">
      <formula>1185</formula>
    </cfRule>
  </conditionalFormatting>
  <conditionalFormatting sqref="Z11:Z15 Z26:Z34">
    <cfRule type="cellIs" dxfId="1168" priority="17" operator="between">
      <formula>0.1</formula>
      <formula>1184</formula>
    </cfRule>
  </conditionalFormatting>
  <conditionalFormatting sqref="AJ11:AN35">
    <cfRule type="cellIs" dxfId="1167" priority="15" operator="equal">
      <formula>0</formula>
    </cfRule>
  </conditionalFormatting>
  <conditionalFormatting sqref="AJ11:AN35">
    <cfRule type="cellIs" dxfId="1166" priority="14" operator="greaterThan">
      <formula>1179</formula>
    </cfRule>
  </conditionalFormatting>
  <conditionalFormatting sqref="AJ11:AN35">
    <cfRule type="cellIs" dxfId="1165" priority="13" operator="greaterThan">
      <formula>99</formula>
    </cfRule>
  </conditionalFormatting>
  <conditionalFormatting sqref="AJ11:AN35">
    <cfRule type="cellIs" dxfId="1164" priority="12" operator="greaterThan">
      <formula>0.99</formula>
    </cfRule>
  </conditionalFormatting>
  <conditionalFormatting sqref="AP11:AP34">
    <cfRule type="cellIs" dxfId="1163" priority="11" operator="equal">
      <formula>0</formula>
    </cfRule>
  </conditionalFormatting>
  <conditionalFormatting sqref="AP11:AP34">
    <cfRule type="cellIs" dxfId="1162" priority="10" operator="greaterThan">
      <formula>1179</formula>
    </cfRule>
  </conditionalFormatting>
  <conditionalFormatting sqref="AP11:AP34">
    <cfRule type="cellIs" dxfId="1161" priority="9" operator="greaterThan">
      <formula>99</formula>
    </cfRule>
  </conditionalFormatting>
  <conditionalFormatting sqref="AP11:AP34">
    <cfRule type="cellIs" dxfId="1160" priority="8" operator="greaterThan">
      <formula>0.99</formula>
    </cfRule>
  </conditionalFormatting>
  <conditionalFormatting sqref="AH32:AH34">
    <cfRule type="cellIs" dxfId="1159" priority="6" operator="greaterThan">
      <formula>$AH$8</formula>
    </cfRule>
    <cfRule type="cellIs" dxfId="1158" priority="7" operator="greaterThan">
      <formula>$AH$8</formula>
    </cfRule>
  </conditionalFormatting>
  <conditionalFormatting sqref="AI11:AI34">
    <cfRule type="cellIs" dxfId="1157" priority="5" operator="greaterThan">
      <formula>$AI$8</formula>
    </cfRule>
  </conditionalFormatting>
  <conditionalFormatting sqref="AL11:AL15">
    <cfRule type="cellIs" dxfId="1156" priority="4" operator="equal">
      <formula>0</formula>
    </cfRule>
  </conditionalFormatting>
  <conditionalFormatting sqref="AL11:AL15">
    <cfRule type="cellIs" dxfId="1155" priority="3" operator="greaterThan">
      <formula>1179</formula>
    </cfRule>
  </conditionalFormatting>
  <conditionalFormatting sqref="AL11:AL15">
    <cfRule type="cellIs" dxfId="1154" priority="2" operator="greaterThan">
      <formula>99</formula>
    </cfRule>
  </conditionalFormatting>
  <conditionalFormatting sqref="AL11:AL15">
    <cfRule type="cellIs" dxfId="115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D10" zoomScaleNormal="100" workbookViewId="0">
      <selection activeCell="B52" sqref="B52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0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3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3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42466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27132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41" t="s">
        <v>51</v>
      </c>
      <c r="V9" s="141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39" t="s">
        <v>55</v>
      </c>
      <c r="AG9" s="139" t="s">
        <v>56</v>
      </c>
      <c r="AH9" s="254" t="s">
        <v>57</v>
      </c>
      <c r="AI9" s="270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2" t="s">
        <v>66</v>
      </c>
      <c r="AR9" s="141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48"/>
      <c r="I10" s="141" t="s">
        <v>75</v>
      </c>
      <c r="J10" s="141" t="s">
        <v>75</v>
      </c>
      <c r="K10" s="141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5'!Q34</f>
        <v>77090586</v>
      </c>
      <c r="R10" s="263"/>
      <c r="S10" s="264"/>
      <c r="T10" s="265"/>
      <c r="U10" s="141" t="s">
        <v>75</v>
      </c>
      <c r="V10" s="141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5'!AG34</f>
        <v>45407932</v>
      </c>
      <c r="AH10" s="254"/>
      <c r="AI10" s="271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1">
        <f>'[2]APR 5'!AP34</f>
        <v>10582479</v>
      </c>
      <c r="AQ10" s="253"/>
      <c r="AR10" s="142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129</v>
      </c>
      <c r="P11" s="111">
        <v>100</v>
      </c>
      <c r="Q11" s="111">
        <v>77094890</v>
      </c>
      <c r="R11" s="46">
        <f>IF(ISBLANK(Q11),"-",Q11-Q10)</f>
        <v>4304</v>
      </c>
      <c r="S11" s="47">
        <f>R11*24/1000</f>
        <v>103.29600000000001</v>
      </c>
      <c r="T11" s="47">
        <f>R11/1000</f>
        <v>4.3040000000000003</v>
      </c>
      <c r="U11" s="112">
        <v>5</v>
      </c>
      <c r="V11" s="112">
        <f t="shared" ref="V11:V34" si="1">U11</f>
        <v>5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1058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45408724</v>
      </c>
      <c r="AH11" s="49">
        <f>IF(ISBLANK(AG11),"-",AG11-AG10)</f>
        <v>792</v>
      </c>
      <c r="AI11" s="50">
        <f>AH11/T11</f>
        <v>184.01486988847583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0.55000000000000004</v>
      </c>
      <c r="AP11" s="115">
        <v>10583535</v>
      </c>
      <c r="AQ11" s="115">
        <f t="shared" ref="AQ11:AQ34" si="2">AP11-AP10</f>
        <v>1056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128</v>
      </c>
      <c r="P12" s="111">
        <v>94</v>
      </c>
      <c r="Q12" s="111">
        <v>77098994</v>
      </c>
      <c r="R12" s="46">
        <f t="shared" ref="R12:R34" si="5">IF(ISBLANK(Q12),"-",Q12-Q11)</f>
        <v>4104</v>
      </c>
      <c r="S12" s="47">
        <f t="shared" ref="S12:S34" si="6">R12*24/1000</f>
        <v>98.495999999999995</v>
      </c>
      <c r="T12" s="47">
        <f t="shared" ref="T12:T34" si="7">R12/1000</f>
        <v>4.1040000000000001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45409484</v>
      </c>
      <c r="AH12" s="49">
        <f>IF(ISBLANK(AG12),"-",AG12-AG11)</f>
        <v>760</v>
      </c>
      <c r="AI12" s="50">
        <f t="shared" ref="AI12:AI34" si="8">AH12/T12</f>
        <v>185.18518518518519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0.55000000000000004</v>
      </c>
      <c r="AP12" s="115">
        <v>10584706</v>
      </c>
      <c r="AQ12" s="115">
        <f t="shared" si="2"/>
        <v>1171</v>
      </c>
      <c r="AR12" s="118">
        <v>1.06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95</v>
      </c>
      <c r="Q13" s="111">
        <v>77103020</v>
      </c>
      <c r="R13" s="46">
        <f t="shared" si="5"/>
        <v>4026</v>
      </c>
      <c r="S13" s="47">
        <f t="shared" si="6"/>
        <v>96.623999999999995</v>
      </c>
      <c r="T13" s="47">
        <f t="shared" si="7"/>
        <v>4.0259999999999998</v>
      </c>
      <c r="U13" s="112">
        <v>7.5</v>
      </c>
      <c r="V13" s="112">
        <f t="shared" si="1"/>
        <v>7.5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976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45410204</v>
      </c>
      <c r="AH13" s="49">
        <f>IF(ISBLANK(AG13),"-",AG13-AG12)</f>
        <v>720</v>
      </c>
      <c r="AI13" s="50">
        <f t="shared" si="8"/>
        <v>178.83755588673623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0.55000000000000004</v>
      </c>
      <c r="AP13" s="115">
        <v>10585902</v>
      </c>
      <c r="AQ13" s="115">
        <f t="shared" si="2"/>
        <v>1196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11</v>
      </c>
      <c r="E14" s="41">
        <f t="shared" si="0"/>
        <v>7.746478873239437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132</v>
      </c>
      <c r="P14" s="111">
        <v>93</v>
      </c>
      <c r="Q14" s="111">
        <v>77106956</v>
      </c>
      <c r="R14" s="46">
        <f t="shared" si="5"/>
        <v>3936</v>
      </c>
      <c r="S14" s="47">
        <f t="shared" si="6"/>
        <v>94.463999999999999</v>
      </c>
      <c r="T14" s="47">
        <f t="shared" si="7"/>
        <v>3.9359999999999999</v>
      </c>
      <c r="U14" s="112">
        <v>8.5</v>
      </c>
      <c r="V14" s="112">
        <f t="shared" si="1"/>
        <v>8.5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957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45410900</v>
      </c>
      <c r="AH14" s="49">
        <f t="shared" ref="AH14:AH34" si="9">IF(ISBLANK(AG14),"-",AG14-AG13)</f>
        <v>696</v>
      </c>
      <c r="AI14" s="50">
        <f t="shared" si="8"/>
        <v>176.82926829268294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0.55000000000000004</v>
      </c>
      <c r="AP14" s="115">
        <v>10586936</v>
      </c>
      <c r="AQ14" s="115">
        <f t="shared" si="2"/>
        <v>1034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109</v>
      </c>
      <c r="P15" s="111">
        <v>104</v>
      </c>
      <c r="Q15" s="111">
        <v>77111127</v>
      </c>
      <c r="R15" s="46">
        <f t="shared" si="5"/>
        <v>4171</v>
      </c>
      <c r="S15" s="47">
        <f t="shared" si="6"/>
        <v>100.104</v>
      </c>
      <c r="T15" s="47">
        <f t="shared" si="7"/>
        <v>4.1710000000000003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978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45411616</v>
      </c>
      <c r="AH15" s="49">
        <f t="shared" si="9"/>
        <v>716</v>
      </c>
      <c r="AI15" s="50">
        <f t="shared" si="8"/>
        <v>171.66147206904819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0.55000000000000004</v>
      </c>
      <c r="AP15" s="115">
        <v>10587736</v>
      </c>
      <c r="AQ15" s="115">
        <f t="shared" si="2"/>
        <v>800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12</v>
      </c>
      <c r="E16" s="41">
        <f t="shared" si="0"/>
        <v>8.4507042253521139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131</v>
      </c>
      <c r="P16" s="111">
        <v>155</v>
      </c>
      <c r="Q16" s="111">
        <v>77116174</v>
      </c>
      <c r="R16" s="46">
        <f t="shared" si="5"/>
        <v>5047</v>
      </c>
      <c r="S16" s="47">
        <f t="shared" si="6"/>
        <v>121.128</v>
      </c>
      <c r="T16" s="47">
        <f t="shared" si="7"/>
        <v>5.0469999999999997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45412460</v>
      </c>
      <c r="AH16" s="49">
        <f t="shared" si="9"/>
        <v>844</v>
      </c>
      <c r="AI16" s="50">
        <f t="shared" si="8"/>
        <v>167.22805627105211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10587736</v>
      </c>
      <c r="AQ16" s="115"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136</v>
      </c>
      <c r="P17" s="111">
        <v>146</v>
      </c>
      <c r="Q17" s="111">
        <v>77122208</v>
      </c>
      <c r="R17" s="46">
        <f t="shared" si="5"/>
        <v>6034</v>
      </c>
      <c r="S17" s="47">
        <f t="shared" si="6"/>
        <v>144.816</v>
      </c>
      <c r="T17" s="47">
        <f t="shared" si="7"/>
        <v>6.0339999999999998</v>
      </c>
      <c r="U17" s="112">
        <v>9.1</v>
      </c>
      <c r="V17" s="112">
        <f t="shared" si="1"/>
        <v>9.1</v>
      </c>
      <c r="W17" s="113" t="s">
        <v>130</v>
      </c>
      <c r="X17" s="115">
        <v>0</v>
      </c>
      <c r="Y17" s="115">
        <v>1007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45413788</v>
      </c>
      <c r="AH17" s="49">
        <f t="shared" si="9"/>
        <v>1328</v>
      </c>
      <c r="AI17" s="50">
        <f t="shared" si="8"/>
        <v>220.08617832283727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10587736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141</v>
      </c>
      <c r="P18" s="111">
        <v>145</v>
      </c>
      <c r="Q18" s="111">
        <v>77128472</v>
      </c>
      <c r="R18" s="46">
        <f t="shared" si="5"/>
        <v>6264</v>
      </c>
      <c r="S18" s="47">
        <f t="shared" si="6"/>
        <v>150.33600000000001</v>
      </c>
      <c r="T18" s="47">
        <f t="shared" si="7"/>
        <v>6.2640000000000002</v>
      </c>
      <c r="U18" s="112">
        <v>8.6999999999999993</v>
      </c>
      <c r="V18" s="112">
        <f t="shared" si="1"/>
        <v>8.6999999999999993</v>
      </c>
      <c r="W18" s="113" t="s">
        <v>130</v>
      </c>
      <c r="X18" s="115">
        <v>0</v>
      </c>
      <c r="Y18" s="115">
        <v>1007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45415172</v>
      </c>
      <c r="AH18" s="49">
        <f t="shared" si="9"/>
        <v>1384</v>
      </c>
      <c r="AI18" s="50">
        <f t="shared" si="8"/>
        <v>220.94508301404852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10587736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148</v>
      </c>
      <c r="Q19" s="111">
        <v>77134674</v>
      </c>
      <c r="R19" s="46">
        <f t="shared" si="5"/>
        <v>6202</v>
      </c>
      <c r="S19" s="47">
        <f t="shared" si="6"/>
        <v>148.84800000000001</v>
      </c>
      <c r="T19" s="47">
        <f t="shared" si="7"/>
        <v>6.202</v>
      </c>
      <c r="U19" s="112">
        <v>8.1999999999999993</v>
      </c>
      <c r="V19" s="112">
        <f t="shared" si="1"/>
        <v>8.1999999999999993</v>
      </c>
      <c r="W19" s="113" t="s">
        <v>130</v>
      </c>
      <c r="X19" s="115">
        <v>0</v>
      </c>
      <c r="Y19" s="115">
        <v>1008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45416540</v>
      </c>
      <c r="AH19" s="49">
        <f t="shared" si="9"/>
        <v>1368</v>
      </c>
      <c r="AI19" s="50">
        <f t="shared" si="8"/>
        <v>220.57400838439213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10587736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146</v>
      </c>
      <c r="Q20" s="111">
        <v>77140857</v>
      </c>
      <c r="R20" s="46">
        <f t="shared" si="5"/>
        <v>6183</v>
      </c>
      <c r="S20" s="47">
        <f t="shared" si="6"/>
        <v>148.392</v>
      </c>
      <c r="T20" s="47">
        <f t="shared" si="7"/>
        <v>6.1829999999999998</v>
      </c>
      <c r="U20" s="112">
        <v>7.7</v>
      </c>
      <c r="V20" s="112">
        <f t="shared" si="1"/>
        <v>7.7</v>
      </c>
      <c r="W20" s="113" t="s">
        <v>130</v>
      </c>
      <c r="X20" s="115">
        <v>0</v>
      </c>
      <c r="Y20" s="115">
        <v>1006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45417900</v>
      </c>
      <c r="AH20" s="49">
        <f t="shared" si="9"/>
        <v>1360</v>
      </c>
      <c r="AI20" s="50">
        <f t="shared" si="8"/>
        <v>219.95794921559116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10587736</v>
      </c>
      <c r="AQ20" s="115">
        <f t="shared" si="2"/>
        <v>0</v>
      </c>
      <c r="AR20" s="53">
        <v>1.28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147</v>
      </c>
      <c r="Q21" s="111">
        <v>77146986</v>
      </c>
      <c r="R21" s="46">
        <f t="shared" si="5"/>
        <v>6129</v>
      </c>
      <c r="S21" s="47">
        <f t="shared" si="6"/>
        <v>147.096</v>
      </c>
      <c r="T21" s="47">
        <f t="shared" si="7"/>
        <v>6.1289999999999996</v>
      </c>
      <c r="U21" s="112">
        <v>7.2</v>
      </c>
      <c r="V21" s="112">
        <f t="shared" si="1"/>
        <v>7.2</v>
      </c>
      <c r="W21" s="113" t="s">
        <v>130</v>
      </c>
      <c r="X21" s="115">
        <v>0</v>
      </c>
      <c r="Y21" s="115">
        <v>1016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45419268</v>
      </c>
      <c r="AH21" s="49">
        <f t="shared" si="9"/>
        <v>1368</v>
      </c>
      <c r="AI21" s="50">
        <f t="shared" si="8"/>
        <v>223.20117474302498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10587736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148</v>
      </c>
      <c r="Q22" s="111">
        <v>77153164</v>
      </c>
      <c r="R22" s="46">
        <f t="shared" si="5"/>
        <v>6178</v>
      </c>
      <c r="S22" s="47">
        <f t="shared" si="6"/>
        <v>148.27199999999999</v>
      </c>
      <c r="T22" s="47">
        <f t="shared" si="7"/>
        <v>6.1779999999999999</v>
      </c>
      <c r="U22" s="112">
        <v>6.8</v>
      </c>
      <c r="V22" s="112">
        <f t="shared" si="1"/>
        <v>6.8</v>
      </c>
      <c r="W22" s="113" t="s">
        <v>130</v>
      </c>
      <c r="X22" s="115">
        <v>0</v>
      </c>
      <c r="Y22" s="115">
        <v>1015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45420652</v>
      </c>
      <c r="AH22" s="49">
        <f t="shared" si="9"/>
        <v>1384</v>
      </c>
      <c r="AI22" s="50">
        <f t="shared" si="8"/>
        <v>224.0207186791842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10587736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144</v>
      </c>
      <c r="Q23" s="111">
        <v>77158966</v>
      </c>
      <c r="R23" s="46">
        <f t="shared" si="5"/>
        <v>5802</v>
      </c>
      <c r="S23" s="47">
        <f t="shared" si="6"/>
        <v>139.24799999999999</v>
      </c>
      <c r="T23" s="47">
        <f t="shared" si="7"/>
        <v>5.8019999999999996</v>
      </c>
      <c r="U23" s="112">
        <v>6.4</v>
      </c>
      <c r="V23" s="112">
        <f t="shared" si="1"/>
        <v>6.4</v>
      </c>
      <c r="W23" s="113" t="s">
        <v>130</v>
      </c>
      <c r="X23" s="115">
        <v>0</v>
      </c>
      <c r="Y23" s="115">
        <v>1016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45421960</v>
      </c>
      <c r="AH23" s="49">
        <f t="shared" si="9"/>
        <v>1308</v>
      </c>
      <c r="AI23" s="50">
        <f t="shared" si="8"/>
        <v>225.43950361944158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10587736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142</v>
      </c>
      <c r="Q24" s="111">
        <v>77165098</v>
      </c>
      <c r="R24" s="46">
        <f t="shared" si="5"/>
        <v>6132</v>
      </c>
      <c r="S24" s="47">
        <f t="shared" si="6"/>
        <v>147.16800000000001</v>
      </c>
      <c r="T24" s="47">
        <f t="shared" si="7"/>
        <v>6.1319999999999997</v>
      </c>
      <c r="U24" s="112">
        <v>5.9</v>
      </c>
      <c r="V24" s="112">
        <f t="shared" si="1"/>
        <v>5.9</v>
      </c>
      <c r="W24" s="113" t="s">
        <v>130</v>
      </c>
      <c r="X24" s="115">
        <v>0</v>
      </c>
      <c r="Y24" s="115">
        <v>1047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45423344</v>
      </c>
      <c r="AH24" s="49">
        <f>IF(ISBLANK(AG24),"-",AG24-AG23)</f>
        <v>1384</v>
      </c>
      <c r="AI24" s="50">
        <f t="shared" si="8"/>
        <v>225.70123939986954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10587736</v>
      </c>
      <c r="AQ24" s="115">
        <f t="shared" si="2"/>
        <v>0</v>
      </c>
      <c r="AR24" s="53">
        <v>1.33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140</v>
      </c>
      <c r="Q25" s="111">
        <v>77171038</v>
      </c>
      <c r="R25" s="46">
        <f t="shared" si="5"/>
        <v>5940</v>
      </c>
      <c r="S25" s="47">
        <f t="shared" si="6"/>
        <v>142.56</v>
      </c>
      <c r="T25" s="47">
        <f t="shared" si="7"/>
        <v>5.94</v>
      </c>
      <c r="U25" s="112">
        <v>5.4</v>
      </c>
      <c r="V25" s="112">
        <f t="shared" si="1"/>
        <v>5.4</v>
      </c>
      <c r="W25" s="113" t="s">
        <v>130</v>
      </c>
      <c r="X25" s="115">
        <v>0</v>
      </c>
      <c r="Y25" s="115">
        <v>1026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45424696</v>
      </c>
      <c r="AH25" s="49">
        <f t="shared" si="9"/>
        <v>1352</v>
      </c>
      <c r="AI25" s="50">
        <f t="shared" si="8"/>
        <v>227.6094276094276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10587736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142</v>
      </c>
      <c r="Q26" s="111">
        <v>77176986</v>
      </c>
      <c r="R26" s="46">
        <f t="shared" si="5"/>
        <v>5948</v>
      </c>
      <c r="S26" s="47">
        <f t="shared" si="6"/>
        <v>142.75200000000001</v>
      </c>
      <c r="T26" s="47">
        <f t="shared" si="7"/>
        <v>5.9480000000000004</v>
      </c>
      <c r="U26" s="112">
        <v>5</v>
      </c>
      <c r="V26" s="112">
        <f t="shared" si="1"/>
        <v>5</v>
      </c>
      <c r="W26" s="113" t="s">
        <v>130</v>
      </c>
      <c r="X26" s="115">
        <v>0</v>
      </c>
      <c r="Y26" s="115">
        <v>1026</v>
      </c>
      <c r="Z26" s="115">
        <v>1186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45426044</v>
      </c>
      <c r="AH26" s="49">
        <f t="shared" si="9"/>
        <v>1348</v>
      </c>
      <c r="AI26" s="50">
        <f t="shared" si="8"/>
        <v>226.63080026899797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10587736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133</v>
      </c>
      <c r="P27" s="111">
        <v>145</v>
      </c>
      <c r="Q27" s="111">
        <v>77182987</v>
      </c>
      <c r="R27" s="46">
        <f t="shared" si="5"/>
        <v>6001</v>
      </c>
      <c r="S27" s="47">
        <f t="shared" si="6"/>
        <v>144.024</v>
      </c>
      <c r="T27" s="47">
        <f t="shared" si="7"/>
        <v>6.0010000000000003</v>
      </c>
      <c r="U27" s="112">
        <v>4.5999999999999996</v>
      </c>
      <c r="V27" s="112">
        <f t="shared" si="1"/>
        <v>4.5999999999999996</v>
      </c>
      <c r="W27" s="113" t="s">
        <v>130</v>
      </c>
      <c r="X27" s="115">
        <v>0</v>
      </c>
      <c r="Y27" s="115">
        <v>1067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45427400</v>
      </c>
      <c r="AH27" s="49">
        <f t="shared" si="9"/>
        <v>1356</v>
      </c>
      <c r="AI27" s="50">
        <f t="shared" si="8"/>
        <v>225.96233961006499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10587736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141</v>
      </c>
      <c r="Q28" s="111">
        <v>77188950</v>
      </c>
      <c r="R28" s="46">
        <f t="shared" si="5"/>
        <v>5963</v>
      </c>
      <c r="S28" s="47">
        <f t="shared" si="6"/>
        <v>143.11199999999999</v>
      </c>
      <c r="T28" s="47">
        <f t="shared" si="7"/>
        <v>5.9630000000000001</v>
      </c>
      <c r="U28" s="112">
        <v>4.2</v>
      </c>
      <c r="V28" s="112">
        <f t="shared" si="1"/>
        <v>4.2</v>
      </c>
      <c r="W28" s="113" t="s">
        <v>130</v>
      </c>
      <c r="X28" s="115">
        <v>0</v>
      </c>
      <c r="Y28" s="115">
        <v>996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45428748</v>
      </c>
      <c r="AH28" s="49">
        <f t="shared" si="9"/>
        <v>1348</v>
      </c>
      <c r="AI28" s="50">
        <f t="shared" si="8"/>
        <v>226.06070769746771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10587736</v>
      </c>
      <c r="AQ28" s="115">
        <f t="shared" si="2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3</v>
      </c>
      <c r="E29" s="41">
        <f t="shared" si="0"/>
        <v>2.1126760563380285</v>
      </c>
      <c r="F29" s="100">
        <v>78</v>
      </c>
      <c r="G29" s="41">
        <f t="shared" si="3"/>
        <v>54.929577464788736</v>
      </c>
      <c r="H29" s="42" t="s">
        <v>88</v>
      </c>
      <c r="I29" s="42" t="s">
        <v>168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138</v>
      </c>
      <c r="Q29" s="111">
        <v>77194936</v>
      </c>
      <c r="R29" s="46">
        <f t="shared" si="5"/>
        <v>5986</v>
      </c>
      <c r="S29" s="47">
        <f t="shared" si="6"/>
        <v>143.66399999999999</v>
      </c>
      <c r="T29" s="47">
        <f t="shared" si="7"/>
        <v>5.9859999999999998</v>
      </c>
      <c r="U29" s="112">
        <v>3.9</v>
      </c>
      <c r="V29" s="112">
        <f t="shared" si="1"/>
        <v>3.9</v>
      </c>
      <c r="W29" s="113" t="s">
        <v>130</v>
      </c>
      <c r="X29" s="115">
        <v>0</v>
      </c>
      <c r="Y29" s="115">
        <v>1016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45430088</v>
      </c>
      <c r="AH29" s="49">
        <f t="shared" si="9"/>
        <v>1340</v>
      </c>
      <c r="AI29" s="50">
        <f t="shared" si="8"/>
        <v>223.85566321416638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10587736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5</v>
      </c>
      <c r="E30" s="41">
        <f t="shared" si="0"/>
        <v>3.5211267605633805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114</v>
      </c>
      <c r="P30" s="111">
        <v>132</v>
      </c>
      <c r="Q30" s="111">
        <v>77200401</v>
      </c>
      <c r="R30" s="46">
        <f t="shared" si="5"/>
        <v>5465</v>
      </c>
      <c r="S30" s="47">
        <f t="shared" si="6"/>
        <v>131.16</v>
      </c>
      <c r="T30" s="47">
        <f t="shared" si="7"/>
        <v>5.4649999999999999</v>
      </c>
      <c r="U30" s="112">
        <v>3.1</v>
      </c>
      <c r="V30" s="112">
        <f t="shared" si="1"/>
        <v>3.1</v>
      </c>
      <c r="W30" s="113" t="s">
        <v>134</v>
      </c>
      <c r="X30" s="115">
        <v>0</v>
      </c>
      <c r="Y30" s="115">
        <v>1119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45431168</v>
      </c>
      <c r="AH30" s="49">
        <f t="shared" si="9"/>
        <v>1080</v>
      </c>
      <c r="AI30" s="50">
        <f t="shared" si="8"/>
        <v>197.62122598353156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10587736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129</v>
      </c>
      <c r="Q31" s="111">
        <v>77205882</v>
      </c>
      <c r="R31" s="46">
        <f t="shared" si="5"/>
        <v>5481</v>
      </c>
      <c r="S31" s="47">
        <f t="shared" si="6"/>
        <v>131.54400000000001</v>
      </c>
      <c r="T31" s="47">
        <f t="shared" si="7"/>
        <v>5.4809999999999999</v>
      </c>
      <c r="U31" s="112">
        <v>2.4</v>
      </c>
      <c r="V31" s="112">
        <f t="shared" si="1"/>
        <v>2.4</v>
      </c>
      <c r="W31" s="113" t="s">
        <v>134</v>
      </c>
      <c r="X31" s="115">
        <v>0</v>
      </c>
      <c r="Y31" s="115">
        <v>1129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45432240</v>
      </c>
      <c r="AH31" s="49">
        <f t="shared" si="9"/>
        <v>1072</v>
      </c>
      <c r="AI31" s="50">
        <f t="shared" si="8"/>
        <v>195.58474730888526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10587736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7</v>
      </c>
      <c r="E32" s="41">
        <f t="shared" si="0"/>
        <v>4.9295774647887329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126</v>
      </c>
      <c r="Q32" s="111">
        <v>77211270</v>
      </c>
      <c r="R32" s="46">
        <f t="shared" si="5"/>
        <v>5388</v>
      </c>
      <c r="S32" s="47">
        <f t="shared" si="6"/>
        <v>129.31200000000001</v>
      </c>
      <c r="T32" s="47">
        <f t="shared" si="7"/>
        <v>5.3879999999999999</v>
      </c>
      <c r="U32" s="112">
        <v>1.8</v>
      </c>
      <c r="V32" s="112">
        <f t="shared" si="1"/>
        <v>1.8</v>
      </c>
      <c r="W32" s="113" t="s">
        <v>134</v>
      </c>
      <c r="X32" s="115">
        <v>0</v>
      </c>
      <c r="Y32" s="115">
        <v>1047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45433288</v>
      </c>
      <c r="AH32" s="49">
        <f t="shared" si="9"/>
        <v>1048</v>
      </c>
      <c r="AI32" s="50">
        <f t="shared" si="8"/>
        <v>194.50631031922791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10587736</v>
      </c>
      <c r="AQ32" s="115">
        <f t="shared" si="2"/>
        <v>0</v>
      </c>
      <c r="AR32" s="53">
        <v>0.94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137</v>
      </c>
      <c r="P33" s="111">
        <v>110</v>
      </c>
      <c r="Q33" s="111">
        <v>77216059</v>
      </c>
      <c r="R33" s="46">
        <f t="shared" si="5"/>
        <v>4789</v>
      </c>
      <c r="S33" s="47">
        <f t="shared" si="6"/>
        <v>114.93600000000001</v>
      </c>
      <c r="T33" s="47">
        <f t="shared" si="7"/>
        <v>4.7889999999999997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1168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45434212</v>
      </c>
      <c r="AH33" s="49">
        <f t="shared" si="9"/>
        <v>924</v>
      </c>
      <c r="AI33" s="50">
        <f t="shared" si="8"/>
        <v>192.94215911463772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10588472</v>
      </c>
      <c r="AQ33" s="115">
        <f t="shared" si="2"/>
        <v>736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144</v>
      </c>
      <c r="P34" s="111">
        <v>106</v>
      </c>
      <c r="Q34" s="111">
        <v>77220640</v>
      </c>
      <c r="R34" s="46">
        <f t="shared" si="5"/>
        <v>4581</v>
      </c>
      <c r="S34" s="47">
        <f t="shared" si="6"/>
        <v>109.944</v>
      </c>
      <c r="T34" s="47">
        <f t="shared" si="7"/>
        <v>4.5810000000000004</v>
      </c>
      <c r="U34" s="112">
        <v>3.8</v>
      </c>
      <c r="V34" s="112">
        <f t="shared" si="1"/>
        <v>3.8</v>
      </c>
      <c r="W34" s="113" t="s">
        <v>124</v>
      </c>
      <c r="X34" s="115">
        <v>0</v>
      </c>
      <c r="Y34" s="115">
        <v>0</v>
      </c>
      <c r="Z34" s="115">
        <v>1097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45435064</v>
      </c>
      <c r="AH34" s="49">
        <f t="shared" si="9"/>
        <v>852</v>
      </c>
      <c r="AI34" s="50">
        <f t="shared" si="8"/>
        <v>185.9855926653569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10589714</v>
      </c>
      <c r="AQ34" s="115">
        <f t="shared" si="2"/>
        <v>1242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130054</v>
      </c>
      <c r="S35" s="65">
        <f>AVERAGE(S11:S34)</f>
        <v>130.05399999999997</v>
      </c>
      <c r="T35" s="65">
        <f>SUM(T11:T34)</f>
        <v>130.054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27132</v>
      </c>
      <c r="AH35" s="67">
        <f>SUM(AH11:AH34)</f>
        <v>27132</v>
      </c>
      <c r="AI35" s="68">
        <f>$AH$35/$T35</f>
        <v>208.62103433958202</v>
      </c>
      <c r="AJ35" s="98"/>
      <c r="AK35" s="98"/>
      <c r="AL35" s="98"/>
      <c r="AM35" s="98"/>
      <c r="AN35" s="98"/>
      <c r="AO35" s="69"/>
      <c r="AP35" s="70">
        <f>AP34-AP10</f>
        <v>7235</v>
      </c>
      <c r="AQ35" s="71">
        <f>SUM(AQ11:AQ34)</f>
        <v>7235</v>
      </c>
      <c r="AR35" s="72">
        <f>AVERAGE(AR11:AR34)</f>
        <v>1.17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5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5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5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1" t="s">
        <v>170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139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1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164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45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: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152" priority="32" operator="containsText" text="N/A">
      <formula>NOT(ISERROR(SEARCH("N/A",X11)))</formula>
    </cfRule>
    <cfRule type="cellIs" dxfId="1151" priority="45" operator="equal">
      <formula>0</formula>
    </cfRule>
  </conditionalFormatting>
  <conditionalFormatting sqref="AC11:AE34 X11:Y34 AA11:AA34">
    <cfRule type="cellIs" dxfId="1150" priority="44" operator="greaterThanOrEqual">
      <formula>1185</formula>
    </cfRule>
  </conditionalFormatting>
  <conditionalFormatting sqref="AC11:AE34 X11:Y34 AA11:AA34">
    <cfRule type="cellIs" dxfId="1149" priority="43" operator="between">
      <formula>0.1</formula>
      <formula>1184</formula>
    </cfRule>
  </conditionalFormatting>
  <conditionalFormatting sqref="X8">
    <cfRule type="cellIs" dxfId="1148" priority="42" operator="equal">
      <formula>0</formula>
    </cfRule>
  </conditionalFormatting>
  <conditionalFormatting sqref="X8">
    <cfRule type="cellIs" dxfId="1147" priority="41" operator="greaterThan">
      <formula>1179</formula>
    </cfRule>
  </conditionalFormatting>
  <conditionalFormatting sqref="X8">
    <cfRule type="cellIs" dxfId="1146" priority="40" operator="greaterThan">
      <formula>99</formula>
    </cfRule>
  </conditionalFormatting>
  <conditionalFormatting sqref="X8">
    <cfRule type="cellIs" dxfId="1145" priority="39" operator="greaterThan">
      <formula>0.99</formula>
    </cfRule>
  </conditionalFormatting>
  <conditionalFormatting sqref="AB8">
    <cfRule type="cellIs" dxfId="1144" priority="38" operator="equal">
      <formula>0</formula>
    </cfRule>
  </conditionalFormatting>
  <conditionalFormatting sqref="AB8">
    <cfRule type="cellIs" dxfId="1143" priority="37" operator="greaterThan">
      <formula>1179</formula>
    </cfRule>
  </conditionalFormatting>
  <conditionalFormatting sqref="AB8">
    <cfRule type="cellIs" dxfId="1142" priority="36" operator="greaterThan">
      <formula>99</formula>
    </cfRule>
  </conditionalFormatting>
  <conditionalFormatting sqref="AB8">
    <cfRule type="cellIs" dxfId="1141" priority="35" operator="greaterThan">
      <formula>0.99</formula>
    </cfRule>
  </conditionalFormatting>
  <conditionalFormatting sqref="AH11:AH31">
    <cfRule type="cellIs" dxfId="1140" priority="33" operator="greaterThan">
      <formula>$AH$8</formula>
    </cfRule>
    <cfRule type="cellIs" dxfId="1139" priority="34" operator="greaterThan">
      <formula>$AH$8</formula>
    </cfRule>
  </conditionalFormatting>
  <conditionalFormatting sqref="AB11:AB34">
    <cfRule type="containsText" dxfId="1138" priority="28" operator="containsText" text="N/A">
      <formula>NOT(ISERROR(SEARCH("N/A",AB11)))</formula>
    </cfRule>
    <cfRule type="cellIs" dxfId="1137" priority="31" operator="equal">
      <formula>0</formula>
    </cfRule>
  </conditionalFormatting>
  <conditionalFormatting sqref="AB11:AB34">
    <cfRule type="cellIs" dxfId="1136" priority="30" operator="greaterThanOrEqual">
      <formula>1185</formula>
    </cfRule>
  </conditionalFormatting>
  <conditionalFormatting sqref="AB11:AB34">
    <cfRule type="cellIs" dxfId="1135" priority="29" operator="between">
      <formula>0.1</formula>
      <formula>1184</formula>
    </cfRule>
  </conditionalFormatting>
  <conditionalFormatting sqref="AO11:AO34 AN11:AN35">
    <cfRule type="cellIs" dxfId="1134" priority="27" operator="equal">
      <formula>0</formula>
    </cfRule>
  </conditionalFormatting>
  <conditionalFormatting sqref="AO11:AO34 AN11:AN35">
    <cfRule type="cellIs" dxfId="1133" priority="26" operator="greaterThan">
      <formula>1179</formula>
    </cfRule>
  </conditionalFormatting>
  <conditionalFormatting sqref="AO11:AO34 AN11:AN35">
    <cfRule type="cellIs" dxfId="1132" priority="25" operator="greaterThan">
      <formula>99</formula>
    </cfRule>
  </conditionalFormatting>
  <conditionalFormatting sqref="AO11:AO34 AN11:AN35">
    <cfRule type="cellIs" dxfId="1131" priority="24" operator="greaterThan">
      <formula>0.99</formula>
    </cfRule>
  </conditionalFormatting>
  <conditionalFormatting sqref="AQ11:AQ34">
    <cfRule type="cellIs" dxfId="1130" priority="23" operator="equal">
      <formula>0</formula>
    </cfRule>
  </conditionalFormatting>
  <conditionalFormatting sqref="AQ11:AQ34">
    <cfRule type="cellIs" dxfId="1129" priority="22" operator="greaterThan">
      <formula>1179</formula>
    </cfRule>
  </conditionalFormatting>
  <conditionalFormatting sqref="AQ11:AQ34">
    <cfRule type="cellIs" dxfId="1128" priority="21" operator="greaterThan">
      <formula>99</formula>
    </cfRule>
  </conditionalFormatting>
  <conditionalFormatting sqref="AQ11:AQ34">
    <cfRule type="cellIs" dxfId="1127" priority="20" operator="greaterThan">
      <formula>0.99</formula>
    </cfRule>
  </conditionalFormatting>
  <conditionalFormatting sqref="Z11:Z34">
    <cfRule type="containsText" dxfId="1126" priority="16" operator="containsText" text="N/A">
      <formula>NOT(ISERROR(SEARCH("N/A",Z11)))</formula>
    </cfRule>
    <cfRule type="cellIs" dxfId="1125" priority="19" operator="equal">
      <formula>0</formula>
    </cfRule>
  </conditionalFormatting>
  <conditionalFormatting sqref="Z11:Z34">
    <cfRule type="cellIs" dxfId="1124" priority="18" operator="greaterThanOrEqual">
      <formula>1185</formula>
    </cfRule>
  </conditionalFormatting>
  <conditionalFormatting sqref="Z11:Z34">
    <cfRule type="cellIs" dxfId="1123" priority="17" operator="between">
      <formula>0.1</formula>
      <formula>1184</formula>
    </cfRule>
  </conditionalFormatting>
  <conditionalFormatting sqref="AJ11:AN35">
    <cfRule type="cellIs" dxfId="1122" priority="15" operator="equal">
      <formula>0</formula>
    </cfRule>
  </conditionalFormatting>
  <conditionalFormatting sqref="AJ11:AN35">
    <cfRule type="cellIs" dxfId="1121" priority="14" operator="greaterThan">
      <formula>1179</formula>
    </cfRule>
  </conditionalFormatting>
  <conditionalFormatting sqref="AJ11:AN35">
    <cfRule type="cellIs" dxfId="1120" priority="13" operator="greaterThan">
      <formula>99</formula>
    </cfRule>
  </conditionalFormatting>
  <conditionalFormatting sqref="AJ11:AN35">
    <cfRule type="cellIs" dxfId="1119" priority="12" operator="greaterThan">
      <formula>0.99</formula>
    </cfRule>
  </conditionalFormatting>
  <conditionalFormatting sqref="AP11:AP34">
    <cfRule type="cellIs" dxfId="1118" priority="11" operator="equal">
      <formula>0</formula>
    </cfRule>
  </conditionalFormatting>
  <conditionalFormatting sqref="AP11:AP34">
    <cfRule type="cellIs" dxfId="1117" priority="10" operator="greaterThan">
      <formula>1179</formula>
    </cfRule>
  </conditionalFormatting>
  <conditionalFormatting sqref="AP11:AP34">
    <cfRule type="cellIs" dxfId="1116" priority="9" operator="greaterThan">
      <formula>99</formula>
    </cfRule>
  </conditionalFormatting>
  <conditionalFormatting sqref="AP11:AP34">
    <cfRule type="cellIs" dxfId="1115" priority="8" operator="greaterThan">
      <formula>0.99</formula>
    </cfRule>
  </conditionalFormatting>
  <conditionalFormatting sqref="AH32:AH34">
    <cfRule type="cellIs" dxfId="1114" priority="6" operator="greaterThan">
      <formula>$AH$8</formula>
    </cfRule>
    <cfRule type="cellIs" dxfId="1113" priority="7" operator="greaterThan">
      <formula>$AH$8</formula>
    </cfRule>
  </conditionalFormatting>
  <conditionalFormatting sqref="AI11:AI34">
    <cfRule type="cellIs" dxfId="1112" priority="5" operator="greaterThan">
      <formula>$AI$8</formula>
    </cfRule>
  </conditionalFormatting>
  <conditionalFormatting sqref="AL11:AL34">
    <cfRule type="cellIs" dxfId="1111" priority="4" operator="equal">
      <formula>0</formula>
    </cfRule>
  </conditionalFormatting>
  <conditionalFormatting sqref="AL11:AL34">
    <cfRule type="cellIs" dxfId="1110" priority="3" operator="greaterThan">
      <formula>1179</formula>
    </cfRule>
  </conditionalFormatting>
  <conditionalFormatting sqref="AL11:AL34">
    <cfRule type="cellIs" dxfId="1109" priority="2" operator="greaterThan">
      <formula>99</formula>
    </cfRule>
  </conditionalFormatting>
  <conditionalFormatting sqref="AL11:AL34">
    <cfRule type="cellIs" dxfId="110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D10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128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9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6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6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42467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27596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0" t="s">
        <v>51</v>
      </c>
      <c r="V9" s="150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48" t="s">
        <v>55</v>
      </c>
      <c r="AG9" s="148" t="s">
        <v>56</v>
      </c>
      <c r="AH9" s="254" t="s">
        <v>57</v>
      </c>
      <c r="AI9" s="270" t="s">
        <v>58</v>
      </c>
      <c r="AJ9" s="150" t="s">
        <v>59</v>
      </c>
      <c r="AK9" s="150" t="s">
        <v>60</v>
      </c>
      <c r="AL9" s="150" t="s">
        <v>61</v>
      </c>
      <c r="AM9" s="150" t="s">
        <v>62</v>
      </c>
      <c r="AN9" s="150" t="s">
        <v>63</v>
      </c>
      <c r="AO9" s="150" t="s">
        <v>64</v>
      </c>
      <c r="AP9" s="150" t="s">
        <v>65</v>
      </c>
      <c r="AQ9" s="252" t="s">
        <v>66</v>
      </c>
      <c r="AR9" s="150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0" t="s">
        <v>72</v>
      </c>
      <c r="C10" s="150" t="s">
        <v>73</v>
      </c>
      <c r="D10" s="150" t="s">
        <v>74</v>
      </c>
      <c r="E10" s="150" t="s">
        <v>75</v>
      </c>
      <c r="F10" s="150" t="s">
        <v>74</v>
      </c>
      <c r="G10" s="150" t="s">
        <v>75</v>
      </c>
      <c r="H10" s="248"/>
      <c r="I10" s="150" t="s">
        <v>75</v>
      </c>
      <c r="J10" s="150" t="s">
        <v>75</v>
      </c>
      <c r="K10" s="150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6'!Q34</f>
        <v>77220640</v>
      </c>
      <c r="R10" s="263"/>
      <c r="S10" s="264"/>
      <c r="T10" s="265"/>
      <c r="U10" s="150" t="s">
        <v>75</v>
      </c>
      <c r="V10" s="150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6'!AG34</f>
        <v>45435064</v>
      </c>
      <c r="AH10" s="254"/>
      <c r="AI10" s="271"/>
      <c r="AJ10" s="150" t="s">
        <v>84</v>
      </c>
      <c r="AK10" s="150" t="s">
        <v>84</v>
      </c>
      <c r="AL10" s="150" t="s">
        <v>84</v>
      </c>
      <c r="AM10" s="150" t="s">
        <v>84</v>
      </c>
      <c r="AN10" s="150" t="s">
        <v>84</v>
      </c>
      <c r="AO10" s="150" t="s">
        <v>84</v>
      </c>
      <c r="AP10" s="1">
        <f>'[2]APR 6'!AP34</f>
        <v>10589714</v>
      </c>
      <c r="AQ10" s="253"/>
      <c r="AR10" s="147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100</v>
      </c>
      <c r="Q11" s="111">
        <v>77224958</v>
      </c>
      <c r="R11" s="46">
        <f>IF(ISBLANK(Q11),"-",Q11-Q10)</f>
        <v>4318</v>
      </c>
      <c r="S11" s="47">
        <f>R11*24/1000</f>
        <v>103.63200000000001</v>
      </c>
      <c r="T11" s="47">
        <f>R11/1000</f>
        <v>4.3179999999999996</v>
      </c>
      <c r="U11" s="112">
        <v>5.0999999999999996</v>
      </c>
      <c r="V11" s="112">
        <f t="shared" ref="V11:V34" si="1">U11</f>
        <v>5.0999999999999996</v>
      </c>
      <c r="W11" s="113" t="s">
        <v>124</v>
      </c>
      <c r="X11" s="115">
        <v>0</v>
      </c>
      <c r="Y11" s="115">
        <v>0</v>
      </c>
      <c r="Z11" s="115">
        <v>1066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45435868</v>
      </c>
      <c r="AH11" s="49">
        <f>IF(ISBLANK(AG11),"-",AG11-AG10)</f>
        <v>804</v>
      </c>
      <c r="AI11" s="50">
        <f>AH11/T11</f>
        <v>186.19731357109774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0.55000000000000004</v>
      </c>
      <c r="AP11" s="115">
        <v>10590912</v>
      </c>
      <c r="AQ11" s="115">
        <f t="shared" ref="AQ11:AQ34" si="2">AP11-AP10</f>
        <v>1198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134</v>
      </c>
      <c r="P12" s="111">
        <v>104</v>
      </c>
      <c r="Q12" s="111">
        <v>77229069</v>
      </c>
      <c r="R12" s="46">
        <f t="shared" ref="R12:R34" si="5">IF(ISBLANK(Q12),"-",Q12-Q11)</f>
        <v>4111</v>
      </c>
      <c r="S12" s="47">
        <f t="shared" ref="S12:S34" si="6">R12*24/1000</f>
        <v>98.664000000000001</v>
      </c>
      <c r="T12" s="47">
        <f t="shared" ref="T12:T34" si="7">R12/1000</f>
        <v>4.1109999999999998</v>
      </c>
      <c r="U12" s="112">
        <v>6.6</v>
      </c>
      <c r="V12" s="112">
        <f t="shared" si="1"/>
        <v>6.6</v>
      </c>
      <c r="W12" s="113" t="s">
        <v>124</v>
      </c>
      <c r="X12" s="115">
        <v>0</v>
      </c>
      <c r="Y12" s="115">
        <v>0</v>
      </c>
      <c r="Z12" s="115">
        <v>1007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45436612</v>
      </c>
      <c r="AH12" s="49">
        <f>IF(ISBLANK(AG12),"-",AG12-AG11)</f>
        <v>744</v>
      </c>
      <c r="AI12" s="50">
        <f t="shared" ref="AI12:AI34" si="8">AH12/T12</f>
        <v>180.97786426660181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0.55000000000000004</v>
      </c>
      <c r="AP12" s="115">
        <v>10592305</v>
      </c>
      <c r="AQ12" s="115">
        <f t="shared" si="2"/>
        <v>1393</v>
      </c>
      <c r="AR12" s="118">
        <v>1.0900000000000001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126</v>
      </c>
      <c r="P13" s="111">
        <v>95</v>
      </c>
      <c r="Q13" s="111">
        <v>77233106</v>
      </c>
      <c r="R13" s="46">
        <f t="shared" si="5"/>
        <v>4037</v>
      </c>
      <c r="S13" s="47">
        <f t="shared" si="6"/>
        <v>96.888000000000005</v>
      </c>
      <c r="T13" s="47">
        <f t="shared" si="7"/>
        <v>4.0369999999999999</v>
      </c>
      <c r="U13" s="112">
        <v>7.8</v>
      </c>
      <c r="V13" s="112">
        <f t="shared" si="1"/>
        <v>7.8</v>
      </c>
      <c r="W13" s="113" t="s">
        <v>124</v>
      </c>
      <c r="X13" s="115">
        <v>0</v>
      </c>
      <c r="Y13" s="115">
        <v>0</v>
      </c>
      <c r="Z13" s="115">
        <v>976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45437340</v>
      </c>
      <c r="AH13" s="49">
        <f>IF(ISBLANK(AG13),"-",AG13-AG12)</f>
        <v>728</v>
      </c>
      <c r="AI13" s="50">
        <f t="shared" si="8"/>
        <v>180.33192965073076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0.55000000000000004</v>
      </c>
      <c r="AP13" s="115">
        <v>10593497</v>
      </c>
      <c r="AQ13" s="115">
        <f t="shared" si="2"/>
        <v>1192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11</v>
      </c>
      <c r="E14" s="41">
        <f t="shared" si="0"/>
        <v>7.746478873239437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95</v>
      </c>
      <c r="Q14" s="111">
        <v>77237088</v>
      </c>
      <c r="R14" s="46">
        <f t="shared" si="5"/>
        <v>3982</v>
      </c>
      <c r="S14" s="47">
        <f t="shared" si="6"/>
        <v>95.567999999999998</v>
      </c>
      <c r="T14" s="47">
        <f t="shared" si="7"/>
        <v>3.9820000000000002</v>
      </c>
      <c r="U14" s="112">
        <v>9</v>
      </c>
      <c r="V14" s="112">
        <f t="shared" si="1"/>
        <v>9</v>
      </c>
      <c r="W14" s="113" t="s">
        <v>124</v>
      </c>
      <c r="X14" s="115">
        <v>0</v>
      </c>
      <c r="Y14" s="115">
        <v>0</v>
      </c>
      <c r="Z14" s="115">
        <v>977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45438044</v>
      </c>
      <c r="AH14" s="49">
        <f t="shared" ref="AH14:AH34" si="9">IF(ISBLANK(AG14),"-",AG14-AG13)</f>
        <v>704</v>
      </c>
      <c r="AI14" s="50">
        <f t="shared" si="8"/>
        <v>176.79558011049724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0.55000000000000004</v>
      </c>
      <c r="AP14" s="115">
        <v>10594579</v>
      </c>
      <c r="AQ14" s="115">
        <f t="shared" si="2"/>
        <v>1082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116</v>
      </c>
      <c r="P15" s="111">
        <v>99</v>
      </c>
      <c r="Q15" s="111">
        <v>77241160</v>
      </c>
      <c r="R15" s="46">
        <f t="shared" si="5"/>
        <v>4072</v>
      </c>
      <c r="S15" s="47">
        <f t="shared" si="6"/>
        <v>97.727999999999994</v>
      </c>
      <c r="T15" s="47">
        <f t="shared" si="7"/>
        <v>4.0720000000000001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977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45438740</v>
      </c>
      <c r="AH15" s="49">
        <f t="shared" si="9"/>
        <v>696</v>
      </c>
      <c r="AI15" s="50">
        <f t="shared" si="8"/>
        <v>170.92337917485264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0.55000000000000004</v>
      </c>
      <c r="AP15" s="115">
        <v>10595056</v>
      </c>
      <c r="AQ15" s="115">
        <f t="shared" si="2"/>
        <v>477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126</v>
      </c>
      <c r="Q16" s="111">
        <v>77246170</v>
      </c>
      <c r="R16" s="46">
        <f t="shared" si="5"/>
        <v>5010</v>
      </c>
      <c r="S16" s="47">
        <f t="shared" si="6"/>
        <v>120.24</v>
      </c>
      <c r="T16" s="47">
        <f t="shared" si="7"/>
        <v>5.01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45439612</v>
      </c>
      <c r="AH16" s="49">
        <f t="shared" si="9"/>
        <v>872</v>
      </c>
      <c r="AI16" s="50">
        <f t="shared" si="8"/>
        <v>174.05189620758483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10595056</v>
      </c>
      <c r="AQ16" s="115"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145</v>
      </c>
      <c r="Q17" s="111">
        <v>77252222</v>
      </c>
      <c r="R17" s="46">
        <f t="shared" si="5"/>
        <v>6052</v>
      </c>
      <c r="S17" s="47">
        <f t="shared" si="6"/>
        <v>145.24799999999999</v>
      </c>
      <c r="T17" s="47">
        <f t="shared" si="7"/>
        <v>6.0519999999999996</v>
      </c>
      <c r="U17" s="112">
        <v>9.1</v>
      </c>
      <c r="V17" s="112">
        <f t="shared" si="1"/>
        <v>9.1</v>
      </c>
      <c r="W17" s="113" t="s">
        <v>130</v>
      </c>
      <c r="X17" s="115">
        <v>1037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45440948</v>
      </c>
      <c r="AH17" s="49">
        <f t="shared" si="9"/>
        <v>1336</v>
      </c>
      <c r="AI17" s="50">
        <f t="shared" si="8"/>
        <v>220.75346992729678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10595056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5</v>
      </c>
      <c r="E18" s="41">
        <f t="shared" si="0"/>
        <v>3.5211267605633805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144</v>
      </c>
      <c r="Q18" s="111">
        <v>77258467</v>
      </c>
      <c r="R18" s="46">
        <f t="shared" si="5"/>
        <v>6245</v>
      </c>
      <c r="S18" s="47">
        <f t="shared" si="6"/>
        <v>149.88</v>
      </c>
      <c r="T18" s="47">
        <f t="shared" si="7"/>
        <v>6.2450000000000001</v>
      </c>
      <c r="U18" s="112">
        <v>8.5</v>
      </c>
      <c r="V18" s="112">
        <f t="shared" si="1"/>
        <v>8.5</v>
      </c>
      <c r="W18" s="113" t="s">
        <v>130</v>
      </c>
      <c r="X18" s="115">
        <v>1006</v>
      </c>
      <c r="Y18" s="115">
        <v>0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45442332</v>
      </c>
      <c r="AH18" s="49">
        <f t="shared" si="9"/>
        <v>1384</v>
      </c>
      <c r="AI18" s="50">
        <f t="shared" si="8"/>
        <v>221.61729383506804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10595056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158</v>
      </c>
      <c r="Q19" s="111">
        <v>77264653</v>
      </c>
      <c r="R19" s="46">
        <f t="shared" si="5"/>
        <v>6186</v>
      </c>
      <c r="S19" s="47">
        <f t="shared" si="6"/>
        <v>148.464</v>
      </c>
      <c r="T19" s="47">
        <f t="shared" si="7"/>
        <v>6.1859999999999999</v>
      </c>
      <c r="U19" s="112">
        <v>8</v>
      </c>
      <c r="V19" s="112">
        <f t="shared" si="1"/>
        <v>8</v>
      </c>
      <c r="W19" s="113" t="s">
        <v>130</v>
      </c>
      <c r="X19" s="115">
        <v>1015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45443711</v>
      </c>
      <c r="AH19" s="49">
        <f t="shared" si="9"/>
        <v>1379</v>
      </c>
      <c r="AI19" s="50">
        <f t="shared" si="8"/>
        <v>222.92272874232137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10595056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5</v>
      </c>
      <c r="E20" s="41">
        <f t="shared" si="0"/>
        <v>3.5211267605633805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151</v>
      </c>
      <c r="Q20" s="111">
        <v>77270874</v>
      </c>
      <c r="R20" s="46">
        <f t="shared" si="5"/>
        <v>6221</v>
      </c>
      <c r="S20" s="47">
        <f t="shared" si="6"/>
        <v>149.304</v>
      </c>
      <c r="T20" s="47">
        <f t="shared" si="7"/>
        <v>6.2210000000000001</v>
      </c>
      <c r="U20" s="112">
        <v>7.5</v>
      </c>
      <c r="V20" s="112">
        <f t="shared" si="1"/>
        <v>7.5</v>
      </c>
      <c r="W20" s="113" t="s">
        <v>130</v>
      </c>
      <c r="X20" s="115">
        <v>1015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45445054</v>
      </c>
      <c r="AH20" s="49">
        <f t="shared" si="9"/>
        <v>1343</v>
      </c>
      <c r="AI20" s="50">
        <f t="shared" si="8"/>
        <v>215.88169104645556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10595056</v>
      </c>
      <c r="AQ20" s="115">
        <f t="shared" si="2"/>
        <v>0</v>
      </c>
      <c r="AR20" s="53">
        <v>1.21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141</v>
      </c>
      <c r="Q21" s="111">
        <v>77277076</v>
      </c>
      <c r="R21" s="46">
        <f t="shared" si="5"/>
        <v>6202</v>
      </c>
      <c r="S21" s="47">
        <f t="shared" si="6"/>
        <v>148.84800000000001</v>
      </c>
      <c r="T21" s="47">
        <f t="shared" si="7"/>
        <v>6.202</v>
      </c>
      <c r="U21" s="112">
        <v>7.1</v>
      </c>
      <c r="V21" s="112">
        <f t="shared" si="1"/>
        <v>7.1</v>
      </c>
      <c r="W21" s="113" t="s">
        <v>130</v>
      </c>
      <c r="X21" s="115">
        <v>1015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45446424</v>
      </c>
      <c r="AH21" s="49">
        <f t="shared" si="9"/>
        <v>1370</v>
      </c>
      <c r="AI21" s="50">
        <f t="shared" si="8"/>
        <v>220.89648500483716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10595056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149</v>
      </c>
      <c r="Q22" s="111">
        <v>77283224</v>
      </c>
      <c r="R22" s="46">
        <f t="shared" si="5"/>
        <v>6148</v>
      </c>
      <c r="S22" s="47">
        <f t="shared" si="6"/>
        <v>147.55199999999999</v>
      </c>
      <c r="T22" s="47">
        <f t="shared" si="7"/>
        <v>6.1479999999999997</v>
      </c>
      <c r="U22" s="112">
        <v>6.7</v>
      </c>
      <c r="V22" s="112">
        <f t="shared" si="1"/>
        <v>6.7</v>
      </c>
      <c r="W22" s="113" t="s">
        <v>130</v>
      </c>
      <c r="X22" s="115">
        <v>1015</v>
      </c>
      <c r="Y22" s="115">
        <v>0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45447744</v>
      </c>
      <c r="AH22" s="49">
        <f t="shared" si="9"/>
        <v>1320</v>
      </c>
      <c r="AI22" s="50">
        <f t="shared" si="8"/>
        <v>214.70396877033181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10595056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144</v>
      </c>
      <c r="Q23" s="111">
        <v>77289190</v>
      </c>
      <c r="R23" s="46">
        <f t="shared" si="5"/>
        <v>5966</v>
      </c>
      <c r="S23" s="47">
        <f t="shared" si="6"/>
        <v>143.184</v>
      </c>
      <c r="T23" s="47">
        <f t="shared" si="7"/>
        <v>5.9660000000000002</v>
      </c>
      <c r="U23" s="112">
        <v>6.4</v>
      </c>
      <c r="V23" s="112">
        <f t="shared" si="1"/>
        <v>6.4</v>
      </c>
      <c r="W23" s="113" t="s">
        <v>130</v>
      </c>
      <c r="X23" s="115">
        <v>1015</v>
      </c>
      <c r="Y23" s="115">
        <v>0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45449136</v>
      </c>
      <c r="AH23" s="49">
        <f t="shared" si="9"/>
        <v>1392</v>
      </c>
      <c r="AI23" s="50">
        <f t="shared" si="8"/>
        <v>233.3221589004358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10595056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145</v>
      </c>
      <c r="Q24" s="111">
        <v>77295431</v>
      </c>
      <c r="R24" s="46">
        <f t="shared" si="5"/>
        <v>6241</v>
      </c>
      <c r="S24" s="47">
        <f t="shared" si="6"/>
        <v>149.78399999999999</v>
      </c>
      <c r="T24" s="47">
        <f t="shared" si="7"/>
        <v>6.2409999999999997</v>
      </c>
      <c r="U24" s="112">
        <v>5.9</v>
      </c>
      <c r="V24" s="112">
        <f t="shared" si="1"/>
        <v>5.9</v>
      </c>
      <c r="W24" s="113" t="s">
        <v>130</v>
      </c>
      <c r="X24" s="115">
        <v>1046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45450560</v>
      </c>
      <c r="AH24" s="49">
        <f>IF(ISBLANK(AG24),"-",AG24-AG23)</f>
        <v>1424</v>
      </c>
      <c r="AI24" s="50">
        <f t="shared" si="8"/>
        <v>228.1685627303317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10595056</v>
      </c>
      <c r="AQ24" s="115">
        <f t="shared" si="2"/>
        <v>0</v>
      </c>
      <c r="AR24" s="53">
        <v>1.08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141</v>
      </c>
      <c r="Q25" s="111">
        <v>77301304</v>
      </c>
      <c r="R25" s="46">
        <f t="shared" si="5"/>
        <v>5873</v>
      </c>
      <c r="S25" s="47">
        <f t="shared" si="6"/>
        <v>140.952</v>
      </c>
      <c r="T25" s="47">
        <f t="shared" si="7"/>
        <v>5.8730000000000002</v>
      </c>
      <c r="U25" s="112">
        <v>5.5</v>
      </c>
      <c r="V25" s="112">
        <f t="shared" si="1"/>
        <v>5.5</v>
      </c>
      <c r="W25" s="113" t="s">
        <v>130</v>
      </c>
      <c r="X25" s="115">
        <v>1015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45451872</v>
      </c>
      <c r="AH25" s="49">
        <f t="shared" si="9"/>
        <v>1312</v>
      </c>
      <c r="AI25" s="50">
        <f t="shared" si="8"/>
        <v>223.39519836540097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10595056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141</v>
      </c>
      <c r="Q26" s="111">
        <v>77307168</v>
      </c>
      <c r="R26" s="46">
        <f t="shared" si="5"/>
        <v>5864</v>
      </c>
      <c r="S26" s="47">
        <f t="shared" si="6"/>
        <v>140.73599999999999</v>
      </c>
      <c r="T26" s="47">
        <f t="shared" si="7"/>
        <v>5.8639999999999999</v>
      </c>
      <c r="U26" s="112">
        <v>5.2</v>
      </c>
      <c r="V26" s="112">
        <f t="shared" si="1"/>
        <v>5.2</v>
      </c>
      <c r="W26" s="113" t="s">
        <v>130</v>
      </c>
      <c r="X26" s="115">
        <v>1016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45453208</v>
      </c>
      <c r="AH26" s="49">
        <f t="shared" si="9"/>
        <v>1336</v>
      </c>
      <c r="AI26" s="50">
        <f t="shared" si="8"/>
        <v>227.83083219645295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10595056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142</v>
      </c>
      <c r="Q27" s="111">
        <v>77313106</v>
      </c>
      <c r="R27" s="46">
        <f t="shared" si="5"/>
        <v>5938</v>
      </c>
      <c r="S27" s="47">
        <f t="shared" si="6"/>
        <v>142.512</v>
      </c>
      <c r="T27" s="47">
        <f t="shared" si="7"/>
        <v>5.9379999999999997</v>
      </c>
      <c r="U27" s="112">
        <v>4.9000000000000004</v>
      </c>
      <c r="V27" s="112">
        <f t="shared" si="1"/>
        <v>4.9000000000000004</v>
      </c>
      <c r="W27" s="113" t="s">
        <v>130</v>
      </c>
      <c r="X27" s="115">
        <v>1047</v>
      </c>
      <c r="Y27" s="115">
        <v>0</v>
      </c>
      <c r="Z27" s="115">
        <v>1188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45454556</v>
      </c>
      <c r="AH27" s="49">
        <f t="shared" si="9"/>
        <v>1348</v>
      </c>
      <c r="AI27" s="50">
        <f t="shared" si="8"/>
        <v>227.01246210845403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10595056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134</v>
      </c>
      <c r="P28" s="111">
        <v>137</v>
      </c>
      <c r="Q28" s="111">
        <v>77319138</v>
      </c>
      <c r="R28" s="46">
        <f t="shared" si="5"/>
        <v>6032</v>
      </c>
      <c r="S28" s="47">
        <f t="shared" si="6"/>
        <v>144.768</v>
      </c>
      <c r="T28" s="47">
        <f t="shared" si="7"/>
        <v>6.032</v>
      </c>
      <c r="U28" s="112">
        <v>4.4000000000000004</v>
      </c>
      <c r="V28" s="112">
        <f t="shared" si="1"/>
        <v>4.4000000000000004</v>
      </c>
      <c r="W28" s="113" t="s">
        <v>130</v>
      </c>
      <c r="X28" s="115">
        <v>1046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45455924</v>
      </c>
      <c r="AH28" s="49">
        <f t="shared" si="9"/>
        <v>1368</v>
      </c>
      <c r="AI28" s="50">
        <f t="shared" si="8"/>
        <v>226.79045092838197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10595056</v>
      </c>
      <c r="AQ28" s="115">
        <f t="shared" si="2"/>
        <v>0</v>
      </c>
      <c r="AR28" s="53">
        <v>0.94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131</v>
      </c>
      <c r="Q29" s="111">
        <v>77325135</v>
      </c>
      <c r="R29" s="46">
        <f t="shared" si="5"/>
        <v>5997</v>
      </c>
      <c r="S29" s="47">
        <f t="shared" si="6"/>
        <v>143.928</v>
      </c>
      <c r="T29" s="47">
        <f t="shared" si="7"/>
        <v>5.9969999999999999</v>
      </c>
      <c r="U29" s="112">
        <v>3.9</v>
      </c>
      <c r="V29" s="112">
        <f t="shared" si="1"/>
        <v>3.9</v>
      </c>
      <c r="W29" s="113" t="s">
        <v>130</v>
      </c>
      <c r="X29" s="115">
        <v>1026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45457284</v>
      </c>
      <c r="AH29" s="49">
        <f t="shared" si="9"/>
        <v>1360</v>
      </c>
      <c r="AI29" s="50">
        <f t="shared" si="8"/>
        <v>226.78005669501417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10595056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137</v>
      </c>
      <c r="Q30" s="111">
        <v>77330982</v>
      </c>
      <c r="R30" s="46">
        <f t="shared" si="5"/>
        <v>5847</v>
      </c>
      <c r="S30" s="47">
        <f t="shared" si="6"/>
        <v>140.328</v>
      </c>
      <c r="T30" s="47">
        <f t="shared" si="7"/>
        <v>5.8470000000000004</v>
      </c>
      <c r="U30" s="112">
        <v>3.5</v>
      </c>
      <c r="V30" s="112">
        <f t="shared" si="1"/>
        <v>3.5</v>
      </c>
      <c r="W30" s="113" t="s">
        <v>130</v>
      </c>
      <c r="X30" s="115">
        <v>995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45458612</v>
      </c>
      <c r="AH30" s="49">
        <f t="shared" si="9"/>
        <v>1328</v>
      </c>
      <c r="AI30" s="50">
        <f t="shared" si="8"/>
        <v>227.12502137848469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10595056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126</v>
      </c>
      <c r="Q31" s="111">
        <v>77336663</v>
      </c>
      <c r="R31" s="46">
        <f t="shared" si="5"/>
        <v>5681</v>
      </c>
      <c r="S31" s="47">
        <f t="shared" si="6"/>
        <v>136.34399999999999</v>
      </c>
      <c r="T31" s="47">
        <f t="shared" si="7"/>
        <v>5.681</v>
      </c>
      <c r="U31" s="112">
        <v>2.8</v>
      </c>
      <c r="V31" s="112">
        <f t="shared" si="1"/>
        <v>2.8</v>
      </c>
      <c r="W31" s="113" t="s">
        <v>134</v>
      </c>
      <c r="X31" s="115">
        <v>1128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45459736</v>
      </c>
      <c r="AH31" s="49">
        <f t="shared" si="9"/>
        <v>1124</v>
      </c>
      <c r="AI31" s="50">
        <f t="shared" si="8"/>
        <v>197.85249075866923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10595056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134</v>
      </c>
      <c r="Q32" s="111">
        <v>77342237</v>
      </c>
      <c r="R32" s="46">
        <f t="shared" si="5"/>
        <v>5574</v>
      </c>
      <c r="S32" s="47">
        <f t="shared" si="6"/>
        <v>133.77600000000001</v>
      </c>
      <c r="T32" s="47">
        <f t="shared" si="7"/>
        <v>5.5739999999999998</v>
      </c>
      <c r="U32" s="112">
        <v>1.9</v>
      </c>
      <c r="V32" s="112">
        <f t="shared" si="1"/>
        <v>1.9</v>
      </c>
      <c r="W32" s="113" t="s">
        <v>134</v>
      </c>
      <c r="X32" s="115">
        <v>1109</v>
      </c>
      <c r="Y32" s="115">
        <v>0</v>
      </c>
      <c r="Z32" s="115">
        <v>0</v>
      </c>
      <c r="AA32" s="115">
        <v>1185</v>
      </c>
      <c r="AB32" s="115">
        <v>1186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45460844</v>
      </c>
      <c r="AH32" s="49">
        <f t="shared" si="9"/>
        <v>1108</v>
      </c>
      <c r="AI32" s="50">
        <f t="shared" si="8"/>
        <v>198.78005023322569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10595056</v>
      </c>
      <c r="AQ32" s="115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138</v>
      </c>
      <c r="P33" s="111">
        <v>126</v>
      </c>
      <c r="Q33" s="111">
        <v>77347168</v>
      </c>
      <c r="R33" s="46">
        <f t="shared" si="5"/>
        <v>4931</v>
      </c>
      <c r="S33" s="47">
        <f t="shared" si="6"/>
        <v>118.34399999999999</v>
      </c>
      <c r="T33" s="47">
        <f t="shared" si="7"/>
        <v>4.931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1168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45461788</v>
      </c>
      <c r="AH33" s="49">
        <f t="shared" si="9"/>
        <v>944</v>
      </c>
      <c r="AI33" s="50">
        <f t="shared" si="8"/>
        <v>191.44189819509228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0.5</v>
      </c>
      <c r="AP33" s="115">
        <v>10595691</v>
      </c>
      <c r="AQ33" s="115">
        <f t="shared" si="2"/>
        <v>635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138</v>
      </c>
      <c r="P34" s="111">
        <v>105</v>
      </c>
      <c r="Q34" s="111">
        <v>77351779</v>
      </c>
      <c r="R34" s="46">
        <f t="shared" si="5"/>
        <v>4611</v>
      </c>
      <c r="S34" s="47">
        <f t="shared" si="6"/>
        <v>110.664</v>
      </c>
      <c r="T34" s="47">
        <f t="shared" si="7"/>
        <v>4.6109999999999998</v>
      </c>
      <c r="U34" s="112">
        <v>3.5</v>
      </c>
      <c r="V34" s="112">
        <f t="shared" si="1"/>
        <v>3.5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45462660</v>
      </c>
      <c r="AH34" s="49">
        <f t="shared" si="9"/>
        <v>872</v>
      </c>
      <c r="AI34" s="50">
        <f t="shared" si="8"/>
        <v>189.1129906744741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0.5</v>
      </c>
      <c r="AP34" s="115">
        <v>10596831</v>
      </c>
      <c r="AQ34" s="115">
        <f t="shared" si="2"/>
        <v>1140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131139</v>
      </c>
      <c r="S35" s="65">
        <f>AVERAGE(S11:S34)</f>
        <v>131.13900000000001</v>
      </c>
      <c r="T35" s="65">
        <f>SUM(T11:T34)</f>
        <v>131.13899999999998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27596</v>
      </c>
      <c r="AH35" s="67">
        <f>SUM(AH11:AH34)</f>
        <v>27596</v>
      </c>
      <c r="AI35" s="68">
        <f>$AH$35/$T35</f>
        <v>210.43320446244064</v>
      </c>
      <c r="AJ35" s="98"/>
      <c r="AK35" s="98"/>
      <c r="AL35" s="98"/>
      <c r="AM35" s="98"/>
      <c r="AN35" s="98"/>
      <c r="AO35" s="69"/>
      <c r="AP35" s="70">
        <f>AP34-AP10</f>
        <v>7117</v>
      </c>
      <c r="AQ35" s="71">
        <f>SUM(AQ11:AQ34)</f>
        <v>7117</v>
      </c>
      <c r="AR35" s="72">
        <f>AVERAGE(AR11:AR34)</f>
        <v>1.0766666666666664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145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1" t="s">
        <v>172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1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153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1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4" name="Range2_12_5_1_1_1_2_2_1_1_1_1_1_1_1_1_1_1_1_2_1_1_1_2_1_1_1_1_1_1_1_1_1_1_1_1_1_1_1_1_2_1_1_1_1_1_1_1_1_1_2_1_1_3_1_1_1_3_1_1_1_1_1_1_1_1_1_1_1_1_1_1_1_1_1_1_1_1_1_1_2_1_1_1_1_1_1_1_1_1_2_2_1_1_1_2_2_1_1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107" priority="32" operator="containsText" text="N/A">
      <formula>NOT(ISERROR(SEARCH("N/A",X11)))</formula>
    </cfRule>
    <cfRule type="cellIs" dxfId="1106" priority="45" operator="equal">
      <formula>0</formula>
    </cfRule>
  </conditionalFormatting>
  <conditionalFormatting sqref="AC11:AE34 X11:Y34 AA11:AA34">
    <cfRule type="cellIs" dxfId="1105" priority="44" operator="greaterThanOrEqual">
      <formula>1185</formula>
    </cfRule>
  </conditionalFormatting>
  <conditionalFormatting sqref="AC11:AE34 X11:Y34 AA11:AA34">
    <cfRule type="cellIs" dxfId="1104" priority="43" operator="between">
      <formula>0.1</formula>
      <formula>1184</formula>
    </cfRule>
  </conditionalFormatting>
  <conditionalFormatting sqref="X8">
    <cfRule type="cellIs" dxfId="1103" priority="42" operator="equal">
      <formula>0</formula>
    </cfRule>
  </conditionalFormatting>
  <conditionalFormatting sqref="X8">
    <cfRule type="cellIs" dxfId="1102" priority="41" operator="greaterThan">
      <formula>1179</formula>
    </cfRule>
  </conditionalFormatting>
  <conditionalFormatting sqref="X8">
    <cfRule type="cellIs" dxfId="1101" priority="40" operator="greaterThan">
      <formula>99</formula>
    </cfRule>
  </conditionalFormatting>
  <conditionalFormatting sqref="X8">
    <cfRule type="cellIs" dxfId="1100" priority="39" operator="greaterThan">
      <formula>0.99</formula>
    </cfRule>
  </conditionalFormatting>
  <conditionalFormatting sqref="AB8">
    <cfRule type="cellIs" dxfId="1099" priority="38" operator="equal">
      <formula>0</formula>
    </cfRule>
  </conditionalFormatting>
  <conditionalFormatting sqref="AB8">
    <cfRule type="cellIs" dxfId="1098" priority="37" operator="greaterThan">
      <formula>1179</formula>
    </cfRule>
  </conditionalFormatting>
  <conditionalFormatting sqref="AB8">
    <cfRule type="cellIs" dxfId="1097" priority="36" operator="greaterThan">
      <formula>99</formula>
    </cfRule>
  </conditionalFormatting>
  <conditionalFormatting sqref="AB8">
    <cfRule type="cellIs" dxfId="1096" priority="35" operator="greaterThan">
      <formula>0.99</formula>
    </cfRule>
  </conditionalFormatting>
  <conditionalFormatting sqref="AH11:AH31">
    <cfRule type="cellIs" dxfId="1095" priority="33" operator="greaterThan">
      <formula>$AH$8</formula>
    </cfRule>
    <cfRule type="cellIs" dxfId="1094" priority="34" operator="greaterThan">
      <formula>$AH$8</formula>
    </cfRule>
  </conditionalFormatting>
  <conditionalFormatting sqref="AB11:AB34">
    <cfRule type="containsText" dxfId="1093" priority="28" operator="containsText" text="N/A">
      <formula>NOT(ISERROR(SEARCH("N/A",AB11)))</formula>
    </cfRule>
    <cfRule type="cellIs" dxfId="1092" priority="31" operator="equal">
      <formula>0</formula>
    </cfRule>
  </conditionalFormatting>
  <conditionalFormatting sqref="AB11:AB34">
    <cfRule type="cellIs" dxfId="1091" priority="30" operator="greaterThanOrEqual">
      <formula>1185</formula>
    </cfRule>
  </conditionalFormatting>
  <conditionalFormatting sqref="AB11:AB34">
    <cfRule type="cellIs" dxfId="1090" priority="29" operator="between">
      <formula>0.1</formula>
      <formula>1184</formula>
    </cfRule>
  </conditionalFormatting>
  <conditionalFormatting sqref="AO11:AO34 AN11:AN35">
    <cfRule type="cellIs" dxfId="1089" priority="27" operator="equal">
      <formula>0</formula>
    </cfRule>
  </conditionalFormatting>
  <conditionalFormatting sqref="AO11:AO34 AN11:AN35">
    <cfRule type="cellIs" dxfId="1088" priority="26" operator="greaterThan">
      <formula>1179</formula>
    </cfRule>
  </conditionalFormatting>
  <conditionalFormatting sqref="AO11:AO34 AN11:AN35">
    <cfRule type="cellIs" dxfId="1087" priority="25" operator="greaterThan">
      <formula>99</formula>
    </cfRule>
  </conditionalFormatting>
  <conditionalFormatting sqref="AO11:AO34 AN11:AN35">
    <cfRule type="cellIs" dxfId="1086" priority="24" operator="greaterThan">
      <formula>0.99</formula>
    </cfRule>
  </conditionalFormatting>
  <conditionalFormatting sqref="AQ11:AQ34">
    <cfRule type="cellIs" dxfId="1085" priority="23" operator="equal">
      <formula>0</formula>
    </cfRule>
  </conditionalFormatting>
  <conditionalFormatting sqref="AQ11:AQ34">
    <cfRule type="cellIs" dxfId="1084" priority="22" operator="greaterThan">
      <formula>1179</formula>
    </cfRule>
  </conditionalFormatting>
  <conditionalFormatting sqref="AQ11:AQ34">
    <cfRule type="cellIs" dxfId="1083" priority="21" operator="greaterThan">
      <formula>99</formula>
    </cfRule>
  </conditionalFormatting>
  <conditionalFormatting sqref="AQ11:AQ34">
    <cfRule type="cellIs" dxfId="1082" priority="20" operator="greaterThan">
      <formula>0.99</formula>
    </cfRule>
  </conditionalFormatting>
  <conditionalFormatting sqref="Z11:Z34">
    <cfRule type="containsText" dxfId="1081" priority="16" operator="containsText" text="N/A">
      <formula>NOT(ISERROR(SEARCH("N/A",Z11)))</formula>
    </cfRule>
    <cfRule type="cellIs" dxfId="1080" priority="19" operator="equal">
      <formula>0</formula>
    </cfRule>
  </conditionalFormatting>
  <conditionalFormatting sqref="Z11:Z34">
    <cfRule type="cellIs" dxfId="1079" priority="18" operator="greaterThanOrEqual">
      <formula>1185</formula>
    </cfRule>
  </conditionalFormatting>
  <conditionalFormatting sqref="Z11:Z34">
    <cfRule type="cellIs" dxfId="1078" priority="17" operator="between">
      <formula>0.1</formula>
      <formula>1184</formula>
    </cfRule>
  </conditionalFormatting>
  <conditionalFormatting sqref="AJ11:AN35">
    <cfRule type="cellIs" dxfId="1077" priority="15" operator="equal">
      <formula>0</formula>
    </cfRule>
  </conditionalFormatting>
  <conditionalFormatting sqref="AJ11:AN35">
    <cfRule type="cellIs" dxfId="1076" priority="14" operator="greaterThan">
      <formula>1179</formula>
    </cfRule>
  </conditionalFormatting>
  <conditionalFormatting sqref="AJ11:AN35">
    <cfRule type="cellIs" dxfId="1075" priority="13" operator="greaterThan">
      <formula>99</formula>
    </cfRule>
  </conditionalFormatting>
  <conditionalFormatting sqref="AJ11:AN35">
    <cfRule type="cellIs" dxfId="1074" priority="12" operator="greaterThan">
      <formula>0.99</formula>
    </cfRule>
  </conditionalFormatting>
  <conditionalFormatting sqref="AP11:AP34">
    <cfRule type="cellIs" dxfId="1073" priority="11" operator="equal">
      <formula>0</formula>
    </cfRule>
  </conditionalFormatting>
  <conditionalFormatting sqref="AP11:AP34">
    <cfRule type="cellIs" dxfId="1072" priority="10" operator="greaterThan">
      <formula>1179</formula>
    </cfRule>
  </conditionalFormatting>
  <conditionalFormatting sqref="AP11:AP34">
    <cfRule type="cellIs" dxfId="1071" priority="9" operator="greaterThan">
      <formula>99</formula>
    </cfRule>
  </conditionalFormatting>
  <conditionalFormatting sqref="AP11:AP34">
    <cfRule type="cellIs" dxfId="1070" priority="8" operator="greaterThan">
      <formula>0.99</formula>
    </cfRule>
  </conditionalFormatting>
  <conditionalFormatting sqref="AH32:AH34">
    <cfRule type="cellIs" dxfId="1069" priority="6" operator="greaterThan">
      <formula>$AH$8</formula>
    </cfRule>
    <cfRule type="cellIs" dxfId="1068" priority="7" operator="greaterThan">
      <formula>$AH$8</formula>
    </cfRule>
  </conditionalFormatting>
  <conditionalFormatting sqref="AI11:AI34">
    <cfRule type="cellIs" dxfId="1067" priority="5" operator="greaterThan">
      <formula>$AI$8</formula>
    </cfRule>
  </conditionalFormatting>
  <conditionalFormatting sqref="AL11:AL34">
    <cfRule type="cellIs" dxfId="1066" priority="4" operator="equal">
      <formula>0</formula>
    </cfRule>
  </conditionalFormatting>
  <conditionalFormatting sqref="AL11:AL34">
    <cfRule type="cellIs" dxfId="1065" priority="3" operator="greaterThan">
      <formula>1179</formula>
    </cfRule>
  </conditionalFormatting>
  <conditionalFormatting sqref="AL11:AL34">
    <cfRule type="cellIs" dxfId="1064" priority="2" operator="greaterThan">
      <formula>99</formula>
    </cfRule>
  </conditionalFormatting>
  <conditionalFormatting sqref="AL11:AL34">
    <cfRule type="cellIs" dxfId="106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U33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129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129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49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46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6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42468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27708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0" t="s">
        <v>51</v>
      </c>
      <c r="V9" s="150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48" t="s">
        <v>55</v>
      </c>
      <c r="AG9" s="148" t="s">
        <v>56</v>
      </c>
      <c r="AH9" s="254" t="s">
        <v>57</v>
      </c>
      <c r="AI9" s="270" t="s">
        <v>58</v>
      </c>
      <c r="AJ9" s="150" t="s">
        <v>59</v>
      </c>
      <c r="AK9" s="150" t="s">
        <v>60</v>
      </c>
      <c r="AL9" s="150" t="s">
        <v>61</v>
      </c>
      <c r="AM9" s="150" t="s">
        <v>62</v>
      </c>
      <c r="AN9" s="150" t="s">
        <v>63</v>
      </c>
      <c r="AO9" s="150" t="s">
        <v>64</v>
      </c>
      <c r="AP9" s="150" t="s">
        <v>65</v>
      </c>
      <c r="AQ9" s="252" t="s">
        <v>66</v>
      </c>
      <c r="AR9" s="150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0" t="s">
        <v>72</v>
      </c>
      <c r="C10" s="150" t="s">
        <v>73</v>
      </c>
      <c r="D10" s="150" t="s">
        <v>74</v>
      </c>
      <c r="E10" s="150" t="s">
        <v>75</v>
      </c>
      <c r="F10" s="150" t="s">
        <v>74</v>
      </c>
      <c r="G10" s="150" t="s">
        <v>75</v>
      </c>
      <c r="H10" s="248"/>
      <c r="I10" s="150" t="s">
        <v>75</v>
      </c>
      <c r="J10" s="150" t="s">
        <v>75</v>
      </c>
      <c r="K10" s="150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7'!Q34</f>
        <v>77351779</v>
      </c>
      <c r="R10" s="263"/>
      <c r="S10" s="264"/>
      <c r="T10" s="265"/>
      <c r="U10" s="150" t="s">
        <v>75</v>
      </c>
      <c r="V10" s="150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7'!AG34</f>
        <v>45462660</v>
      </c>
      <c r="AH10" s="254"/>
      <c r="AI10" s="271"/>
      <c r="AJ10" s="150" t="s">
        <v>84</v>
      </c>
      <c r="AK10" s="150" t="s">
        <v>84</v>
      </c>
      <c r="AL10" s="150" t="s">
        <v>84</v>
      </c>
      <c r="AM10" s="150" t="s">
        <v>84</v>
      </c>
      <c r="AN10" s="150" t="s">
        <v>84</v>
      </c>
      <c r="AO10" s="150" t="s">
        <v>84</v>
      </c>
      <c r="AP10" s="1">
        <f>'[2]APR 7'!AP34</f>
        <v>10596831</v>
      </c>
      <c r="AQ10" s="253"/>
      <c r="AR10" s="147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110</v>
      </c>
      <c r="Q11" s="111">
        <v>77356200</v>
      </c>
      <c r="R11" s="46">
        <f>IF(ISBLANK(Q11),"-",Q11-Q10)</f>
        <v>4421</v>
      </c>
      <c r="S11" s="47">
        <f>R11*24/1000</f>
        <v>106.104</v>
      </c>
      <c r="T11" s="47">
        <f>R11/1000</f>
        <v>4.4210000000000003</v>
      </c>
      <c r="U11" s="112">
        <v>4.8</v>
      </c>
      <c r="V11" s="112">
        <f t="shared" ref="V11:V34" si="1">U11</f>
        <v>4.8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1067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45463472</v>
      </c>
      <c r="AH11" s="49">
        <f>IF(ISBLANK(AG11),"-",AG11-AG10)</f>
        <v>812</v>
      </c>
      <c r="AI11" s="50">
        <f>AH11/T11</f>
        <v>183.66885320063332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0.6</v>
      </c>
      <c r="AP11" s="115">
        <v>10597939</v>
      </c>
      <c r="AQ11" s="115">
        <f t="shared" ref="AQ11:AQ34" si="2">AP11-AP10</f>
        <v>1108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99</v>
      </c>
      <c r="Q12" s="111">
        <v>77360477</v>
      </c>
      <c r="R12" s="46">
        <f t="shared" ref="R12:R34" si="5">IF(ISBLANK(Q12),"-",Q12-Q11)</f>
        <v>4277</v>
      </c>
      <c r="S12" s="47">
        <f t="shared" ref="S12:S34" si="6">R12*24/1000</f>
        <v>102.648</v>
      </c>
      <c r="T12" s="47">
        <f t="shared" ref="T12:T34" si="7">R12/1000</f>
        <v>4.2770000000000001</v>
      </c>
      <c r="U12" s="112">
        <v>6.1</v>
      </c>
      <c r="V12" s="112">
        <f t="shared" si="1"/>
        <v>6.1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1026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45464248</v>
      </c>
      <c r="AH12" s="49">
        <f>IF(ISBLANK(AG12),"-",AG12-AG11)</f>
        <v>776</v>
      </c>
      <c r="AI12" s="50">
        <f t="shared" ref="AI12:AI34" si="8">AH12/T12</f>
        <v>181.43558569090484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0.6</v>
      </c>
      <c r="AP12" s="115">
        <v>10599143</v>
      </c>
      <c r="AQ12" s="115">
        <f t="shared" si="2"/>
        <v>1204</v>
      </c>
      <c r="AR12" s="118">
        <v>1.17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116</v>
      </c>
      <c r="Q13" s="111">
        <v>77364629</v>
      </c>
      <c r="R13" s="46">
        <f t="shared" si="5"/>
        <v>4152</v>
      </c>
      <c r="S13" s="47">
        <f t="shared" si="6"/>
        <v>99.647999999999996</v>
      </c>
      <c r="T13" s="47">
        <f t="shared" si="7"/>
        <v>4.1520000000000001</v>
      </c>
      <c r="U13" s="112">
        <v>7.4</v>
      </c>
      <c r="V13" s="112">
        <f t="shared" si="1"/>
        <v>7.4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1007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45464988</v>
      </c>
      <c r="AH13" s="49">
        <f>IF(ISBLANK(AG13),"-",AG13-AG12)</f>
        <v>740</v>
      </c>
      <c r="AI13" s="50">
        <f t="shared" si="8"/>
        <v>178.22736030828517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0.6</v>
      </c>
      <c r="AP13" s="115">
        <v>10600380</v>
      </c>
      <c r="AQ13" s="115">
        <f t="shared" si="2"/>
        <v>1237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125</v>
      </c>
      <c r="P14" s="111">
        <v>99</v>
      </c>
      <c r="Q14" s="111">
        <v>77368725</v>
      </c>
      <c r="R14" s="46">
        <f t="shared" si="5"/>
        <v>4096</v>
      </c>
      <c r="S14" s="47">
        <f t="shared" si="6"/>
        <v>98.304000000000002</v>
      </c>
      <c r="T14" s="47">
        <f t="shared" si="7"/>
        <v>4.0960000000000001</v>
      </c>
      <c r="U14" s="112">
        <v>8.4</v>
      </c>
      <c r="V14" s="112">
        <f t="shared" si="1"/>
        <v>8.4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977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45465713</v>
      </c>
      <c r="AH14" s="49">
        <f t="shared" ref="AH14:AH34" si="9">IF(ISBLANK(AG14),"-",AG14-AG13)</f>
        <v>725</v>
      </c>
      <c r="AI14" s="50">
        <f t="shared" si="8"/>
        <v>177.001953125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0.6</v>
      </c>
      <c r="AP14" s="115">
        <v>10601322</v>
      </c>
      <c r="AQ14" s="115">
        <f t="shared" si="2"/>
        <v>942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147</v>
      </c>
      <c r="P15" s="111">
        <v>115</v>
      </c>
      <c r="Q15" s="111">
        <v>77372852</v>
      </c>
      <c r="R15" s="46">
        <f t="shared" si="5"/>
        <v>4127</v>
      </c>
      <c r="S15" s="47">
        <f t="shared" si="6"/>
        <v>99.048000000000002</v>
      </c>
      <c r="T15" s="47">
        <f t="shared" si="7"/>
        <v>4.1269999999999998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997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45466420</v>
      </c>
      <c r="AH15" s="49">
        <f t="shared" si="9"/>
        <v>707</v>
      </c>
      <c r="AI15" s="50">
        <f t="shared" si="8"/>
        <v>171.31087957354012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0.6</v>
      </c>
      <c r="AP15" s="115">
        <v>10602287</v>
      </c>
      <c r="AQ15" s="115">
        <f t="shared" si="2"/>
        <v>965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127</v>
      </c>
      <c r="Q16" s="111">
        <v>77377955</v>
      </c>
      <c r="R16" s="46">
        <f t="shared" si="5"/>
        <v>5103</v>
      </c>
      <c r="S16" s="47">
        <f t="shared" si="6"/>
        <v>122.47199999999999</v>
      </c>
      <c r="T16" s="47">
        <f t="shared" si="7"/>
        <v>5.1029999999999998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45467292</v>
      </c>
      <c r="AH16" s="49">
        <f t="shared" si="9"/>
        <v>872</v>
      </c>
      <c r="AI16" s="50">
        <f t="shared" si="8"/>
        <v>170.8798745835783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10602287</v>
      </c>
      <c r="AQ16" s="115">
        <v>0</v>
      </c>
      <c r="AR16" s="53">
        <v>0.95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145</v>
      </c>
      <c r="Q17" s="111">
        <v>77383995</v>
      </c>
      <c r="R17" s="46">
        <f t="shared" si="5"/>
        <v>6040</v>
      </c>
      <c r="S17" s="47">
        <f t="shared" si="6"/>
        <v>144.96</v>
      </c>
      <c r="T17" s="47">
        <f t="shared" si="7"/>
        <v>6.04</v>
      </c>
      <c r="U17" s="112">
        <v>9.1</v>
      </c>
      <c r="V17" s="112">
        <f t="shared" si="1"/>
        <v>9.1</v>
      </c>
      <c r="W17" s="113" t="s">
        <v>130</v>
      </c>
      <c r="X17" s="115">
        <v>0</v>
      </c>
      <c r="Y17" s="115">
        <v>1068</v>
      </c>
      <c r="Z17" s="115">
        <v>1186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45468644</v>
      </c>
      <c r="AH17" s="49">
        <f t="shared" si="9"/>
        <v>1352</v>
      </c>
      <c r="AI17" s="50">
        <f t="shared" si="8"/>
        <v>223.84105960264901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10602287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150</v>
      </c>
      <c r="Q18" s="111">
        <v>77390214</v>
      </c>
      <c r="R18" s="46">
        <f t="shared" si="5"/>
        <v>6219</v>
      </c>
      <c r="S18" s="47">
        <f t="shared" si="6"/>
        <v>149.256</v>
      </c>
      <c r="T18" s="47">
        <f t="shared" si="7"/>
        <v>6.2190000000000003</v>
      </c>
      <c r="U18" s="112">
        <v>8.4</v>
      </c>
      <c r="V18" s="112">
        <f t="shared" si="1"/>
        <v>8.4</v>
      </c>
      <c r="W18" s="113" t="s">
        <v>130</v>
      </c>
      <c r="X18" s="115">
        <v>0</v>
      </c>
      <c r="Y18" s="115">
        <v>1047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45470032</v>
      </c>
      <c r="AH18" s="49">
        <f t="shared" si="9"/>
        <v>1388</v>
      </c>
      <c r="AI18" s="50">
        <f t="shared" si="8"/>
        <v>223.18700755748512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10602287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147</v>
      </c>
      <c r="Q19" s="111">
        <v>77396401</v>
      </c>
      <c r="R19" s="46">
        <f t="shared" si="5"/>
        <v>6187</v>
      </c>
      <c r="S19" s="47">
        <f t="shared" si="6"/>
        <v>148.488</v>
      </c>
      <c r="T19" s="47">
        <f t="shared" si="7"/>
        <v>6.1870000000000003</v>
      </c>
      <c r="U19" s="112">
        <v>7.8</v>
      </c>
      <c r="V19" s="112">
        <f t="shared" si="1"/>
        <v>7.8</v>
      </c>
      <c r="W19" s="113" t="s">
        <v>130</v>
      </c>
      <c r="X19" s="115">
        <v>0</v>
      </c>
      <c r="Y19" s="115">
        <v>1048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45471412</v>
      </c>
      <c r="AH19" s="49">
        <f t="shared" si="9"/>
        <v>1380</v>
      </c>
      <c r="AI19" s="50">
        <f t="shared" si="8"/>
        <v>223.04832713754647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10602287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150</v>
      </c>
      <c r="Q20" s="111">
        <v>77402637</v>
      </c>
      <c r="R20" s="46">
        <f t="shared" si="5"/>
        <v>6236</v>
      </c>
      <c r="S20" s="47">
        <f t="shared" si="6"/>
        <v>149.66399999999999</v>
      </c>
      <c r="T20" s="47">
        <f t="shared" si="7"/>
        <v>6.2359999999999998</v>
      </c>
      <c r="U20" s="112">
        <v>7.2</v>
      </c>
      <c r="V20" s="112">
        <f t="shared" si="1"/>
        <v>7.2</v>
      </c>
      <c r="W20" s="113" t="s">
        <v>130</v>
      </c>
      <c r="X20" s="115">
        <v>0</v>
      </c>
      <c r="Y20" s="115">
        <v>1047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45472800</v>
      </c>
      <c r="AH20" s="49">
        <f t="shared" si="9"/>
        <v>1388</v>
      </c>
      <c r="AI20" s="50">
        <f t="shared" si="8"/>
        <v>222.57857601026299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10602287</v>
      </c>
      <c r="AQ20" s="115">
        <f t="shared" si="2"/>
        <v>0</v>
      </c>
      <c r="AR20" s="53">
        <v>1.1499999999999999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148</v>
      </c>
      <c r="Q21" s="111">
        <v>77408857</v>
      </c>
      <c r="R21" s="46">
        <f t="shared" si="5"/>
        <v>6220</v>
      </c>
      <c r="S21" s="47">
        <f t="shared" si="6"/>
        <v>149.28</v>
      </c>
      <c r="T21" s="47">
        <f t="shared" si="7"/>
        <v>6.22</v>
      </c>
      <c r="U21" s="112">
        <v>6.6</v>
      </c>
      <c r="V21" s="112">
        <f t="shared" si="1"/>
        <v>6.6</v>
      </c>
      <c r="W21" s="113" t="s">
        <v>130</v>
      </c>
      <c r="X21" s="115">
        <v>0</v>
      </c>
      <c r="Y21" s="115">
        <v>1046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45474188</v>
      </c>
      <c r="AH21" s="49">
        <f t="shared" si="9"/>
        <v>1388</v>
      </c>
      <c r="AI21" s="50">
        <f t="shared" si="8"/>
        <v>223.15112540192928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10602287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130</v>
      </c>
      <c r="P22" s="111">
        <v>146</v>
      </c>
      <c r="Q22" s="111">
        <v>77414891</v>
      </c>
      <c r="R22" s="46">
        <f t="shared" si="5"/>
        <v>6034</v>
      </c>
      <c r="S22" s="47">
        <f t="shared" si="6"/>
        <v>144.816</v>
      </c>
      <c r="T22" s="47">
        <f t="shared" si="7"/>
        <v>6.0339999999999998</v>
      </c>
      <c r="U22" s="112">
        <v>6.1</v>
      </c>
      <c r="V22" s="112">
        <f t="shared" si="1"/>
        <v>6.1</v>
      </c>
      <c r="W22" s="113" t="s">
        <v>130</v>
      </c>
      <c r="X22" s="115">
        <v>0</v>
      </c>
      <c r="Y22" s="115">
        <v>1046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45475548</v>
      </c>
      <c r="AH22" s="49">
        <f t="shared" si="9"/>
        <v>1360</v>
      </c>
      <c r="AI22" s="50">
        <f t="shared" si="8"/>
        <v>225.38945972820684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10602287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145</v>
      </c>
      <c r="Q23" s="111">
        <v>77420777</v>
      </c>
      <c r="R23" s="46">
        <f t="shared" si="5"/>
        <v>5886</v>
      </c>
      <c r="S23" s="47">
        <f t="shared" si="6"/>
        <v>141.26400000000001</v>
      </c>
      <c r="T23" s="47">
        <f t="shared" si="7"/>
        <v>5.8860000000000001</v>
      </c>
      <c r="U23" s="112">
        <v>5.6</v>
      </c>
      <c r="V23" s="112">
        <f t="shared" si="1"/>
        <v>5.6</v>
      </c>
      <c r="W23" s="113" t="s">
        <v>130</v>
      </c>
      <c r="X23" s="115">
        <v>0</v>
      </c>
      <c r="Y23" s="115">
        <v>1068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45476908</v>
      </c>
      <c r="AH23" s="49">
        <f t="shared" si="9"/>
        <v>1360</v>
      </c>
      <c r="AI23" s="50">
        <f t="shared" si="8"/>
        <v>231.05674481821271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10602287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131</v>
      </c>
      <c r="P24" s="111">
        <v>143</v>
      </c>
      <c r="Q24" s="111">
        <v>77426820</v>
      </c>
      <c r="R24" s="46">
        <f t="shared" si="5"/>
        <v>6043</v>
      </c>
      <c r="S24" s="47">
        <f t="shared" si="6"/>
        <v>145.03200000000001</v>
      </c>
      <c r="T24" s="47">
        <f t="shared" si="7"/>
        <v>6.0430000000000001</v>
      </c>
      <c r="U24" s="112">
        <v>4.9000000000000004</v>
      </c>
      <c r="V24" s="112">
        <f t="shared" si="1"/>
        <v>4.9000000000000004</v>
      </c>
      <c r="W24" s="113" t="s">
        <v>130</v>
      </c>
      <c r="X24" s="115">
        <v>0</v>
      </c>
      <c r="Y24" s="115">
        <v>1067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45478292</v>
      </c>
      <c r="AH24" s="49">
        <f>IF(ISBLANK(AG24),"-",AG24-AG23)</f>
        <v>1384</v>
      </c>
      <c r="AI24" s="50">
        <f t="shared" si="8"/>
        <v>229.02531855038887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10602287</v>
      </c>
      <c r="AQ24" s="115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143</v>
      </c>
      <c r="Q25" s="111">
        <v>77432787</v>
      </c>
      <c r="R25" s="46">
        <f t="shared" si="5"/>
        <v>5967</v>
      </c>
      <c r="S25" s="47">
        <f t="shared" si="6"/>
        <v>143.208</v>
      </c>
      <c r="T25" s="47">
        <f t="shared" si="7"/>
        <v>5.9669999999999996</v>
      </c>
      <c r="U25" s="112">
        <v>4.4000000000000004</v>
      </c>
      <c r="V25" s="112">
        <f t="shared" si="1"/>
        <v>4.4000000000000004</v>
      </c>
      <c r="W25" s="113" t="s">
        <v>130</v>
      </c>
      <c r="X25" s="115">
        <v>0</v>
      </c>
      <c r="Y25" s="115">
        <v>1045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45479660</v>
      </c>
      <c r="AH25" s="49">
        <f t="shared" si="9"/>
        <v>1368</v>
      </c>
      <c r="AI25" s="50">
        <f t="shared" si="8"/>
        <v>229.26093514328809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10602287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145</v>
      </c>
      <c r="Q26" s="111">
        <v>77438735</v>
      </c>
      <c r="R26" s="46">
        <f t="shared" si="5"/>
        <v>5948</v>
      </c>
      <c r="S26" s="47">
        <f t="shared" si="6"/>
        <v>142.75200000000001</v>
      </c>
      <c r="T26" s="47">
        <f t="shared" si="7"/>
        <v>5.9480000000000004</v>
      </c>
      <c r="U26" s="112">
        <v>3.8</v>
      </c>
      <c r="V26" s="112">
        <f t="shared" si="1"/>
        <v>3.8</v>
      </c>
      <c r="W26" s="113" t="s">
        <v>130</v>
      </c>
      <c r="X26" s="115">
        <v>0</v>
      </c>
      <c r="Y26" s="115">
        <v>1047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45481016</v>
      </c>
      <c r="AH26" s="49">
        <f t="shared" si="9"/>
        <v>1356</v>
      </c>
      <c r="AI26" s="50">
        <f t="shared" si="8"/>
        <v>227.97579018157361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10602287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140</v>
      </c>
      <c r="Q27" s="111">
        <v>77444690</v>
      </c>
      <c r="R27" s="46">
        <f t="shared" si="5"/>
        <v>5955</v>
      </c>
      <c r="S27" s="47">
        <f t="shared" si="6"/>
        <v>142.91999999999999</v>
      </c>
      <c r="T27" s="47">
        <f t="shared" si="7"/>
        <v>5.9550000000000001</v>
      </c>
      <c r="U27" s="112">
        <v>3.4</v>
      </c>
      <c r="V27" s="112">
        <f t="shared" si="1"/>
        <v>3.4</v>
      </c>
      <c r="W27" s="113" t="s">
        <v>130</v>
      </c>
      <c r="X27" s="115">
        <v>0</v>
      </c>
      <c r="Y27" s="115">
        <v>1026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45482372</v>
      </c>
      <c r="AH27" s="49">
        <f t="shared" si="9"/>
        <v>1356</v>
      </c>
      <c r="AI27" s="50">
        <f t="shared" si="8"/>
        <v>227.70780856423173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10602287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138</v>
      </c>
      <c r="P28" s="111">
        <v>144</v>
      </c>
      <c r="Q28" s="111">
        <v>77450528</v>
      </c>
      <c r="R28" s="46">
        <f t="shared" si="5"/>
        <v>5838</v>
      </c>
      <c r="S28" s="47">
        <f t="shared" si="6"/>
        <v>140.11199999999999</v>
      </c>
      <c r="T28" s="47">
        <f t="shared" si="7"/>
        <v>5.8380000000000001</v>
      </c>
      <c r="U28" s="112">
        <v>3.1</v>
      </c>
      <c r="V28" s="112">
        <f t="shared" si="1"/>
        <v>3.1</v>
      </c>
      <c r="W28" s="113" t="s">
        <v>130</v>
      </c>
      <c r="X28" s="115">
        <v>0</v>
      </c>
      <c r="Y28" s="115">
        <v>1006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45483700</v>
      </c>
      <c r="AH28" s="49">
        <f t="shared" si="9"/>
        <v>1328</v>
      </c>
      <c r="AI28" s="50">
        <f t="shared" si="8"/>
        <v>227.47516272696129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10602287</v>
      </c>
      <c r="AQ28" s="115">
        <f t="shared" si="2"/>
        <v>0</v>
      </c>
      <c r="AR28" s="53">
        <v>0.96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144</v>
      </c>
      <c r="Q29" s="111">
        <v>77456377</v>
      </c>
      <c r="R29" s="46">
        <f t="shared" si="5"/>
        <v>5849</v>
      </c>
      <c r="S29" s="47">
        <f t="shared" si="6"/>
        <v>140.376</v>
      </c>
      <c r="T29" s="47">
        <f t="shared" si="7"/>
        <v>5.8490000000000002</v>
      </c>
      <c r="U29" s="112">
        <v>2.9</v>
      </c>
      <c r="V29" s="112">
        <f t="shared" si="1"/>
        <v>2.9</v>
      </c>
      <c r="W29" s="113" t="s">
        <v>130</v>
      </c>
      <c r="X29" s="115">
        <v>0</v>
      </c>
      <c r="Y29" s="115">
        <v>1004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45485036</v>
      </c>
      <c r="AH29" s="49">
        <f t="shared" si="9"/>
        <v>1336</v>
      </c>
      <c r="AI29" s="50">
        <f t="shared" si="8"/>
        <v>228.41511369464865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10602287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137</v>
      </c>
      <c r="P30" s="111">
        <v>134</v>
      </c>
      <c r="Q30" s="111">
        <v>77462267</v>
      </c>
      <c r="R30" s="46">
        <f t="shared" si="5"/>
        <v>5890</v>
      </c>
      <c r="S30" s="47">
        <f t="shared" si="6"/>
        <v>141.36000000000001</v>
      </c>
      <c r="T30" s="47">
        <f t="shared" si="7"/>
        <v>5.89</v>
      </c>
      <c r="U30" s="112">
        <v>2.8</v>
      </c>
      <c r="V30" s="112">
        <f t="shared" si="1"/>
        <v>2.8</v>
      </c>
      <c r="W30" s="113" t="s">
        <v>130</v>
      </c>
      <c r="X30" s="115">
        <v>0</v>
      </c>
      <c r="Y30" s="115">
        <v>995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45486392</v>
      </c>
      <c r="AH30" s="49">
        <f t="shared" si="9"/>
        <v>1356</v>
      </c>
      <c r="AI30" s="50">
        <f t="shared" si="8"/>
        <v>230.2207130730051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10602287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129</v>
      </c>
      <c r="Q31" s="111">
        <v>77467698</v>
      </c>
      <c r="R31" s="46">
        <f t="shared" si="5"/>
        <v>5431</v>
      </c>
      <c r="S31" s="47">
        <f t="shared" si="6"/>
        <v>130.34399999999999</v>
      </c>
      <c r="T31" s="47">
        <f t="shared" si="7"/>
        <v>5.431</v>
      </c>
      <c r="U31" s="112">
        <v>2.5</v>
      </c>
      <c r="V31" s="112">
        <f t="shared" si="1"/>
        <v>2.5</v>
      </c>
      <c r="W31" s="113" t="s">
        <v>134</v>
      </c>
      <c r="X31" s="115">
        <v>0</v>
      </c>
      <c r="Y31" s="115">
        <v>1067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45487500</v>
      </c>
      <c r="AH31" s="49">
        <f t="shared" si="9"/>
        <v>1108</v>
      </c>
      <c r="AI31" s="50">
        <f t="shared" si="8"/>
        <v>204.01399373964279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10602287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128</v>
      </c>
      <c r="Q32" s="111">
        <v>77473143</v>
      </c>
      <c r="R32" s="46">
        <f t="shared" si="5"/>
        <v>5445</v>
      </c>
      <c r="S32" s="47">
        <f t="shared" si="6"/>
        <v>130.68</v>
      </c>
      <c r="T32" s="47">
        <f t="shared" si="7"/>
        <v>5.4450000000000003</v>
      </c>
      <c r="U32" s="112">
        <v>1.9</v>
      </c>
      <c r="V32" s="112">
        <f t="shared" si="1"/>
        <v>1.9</v>
      </c>
      <c r="W32" s="113" t="s">
        <v>134</v>
      </c>
      <c r="X32" s="115">
        <v>0</v>
      </c>
      <c r="Y32" s="115">
        <v>1046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45488568</v>
      </c>
      <c r="AH32" s="49">
        <f t="shared" si="9"/>
        <v>1068</v>
      </c>
      <c r="AI32" s="50">
        <f t="shared" si="8"/>
        <v>196.14325068870522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10602287</v>
      </c>
      <c r="AQ32" s="115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138</v>
      </c>
      <c r="P33" s="111">
        <v>112</v>
      </c>
      <c r="Q33" s="111">
        <v>77478039</v>
      </c>
      <c r="R33" s="46">
        <f t="shared" si="5"/>
        <v>4896</v>
      </c>
      <c r="S33" s="47">
        <f t="shared" si="6"/>
        <v>117.504</v>
      </c>
      <c r="T33" s="47">
        <f t="shared" si="7"/>
        <v>4.8959999999999999</v>
      </c>
      <c r="U33" s="112">
        <v>2.5</v>
      </c>
      <c r="V33" s="112">
        <f t="shared" si="1"/>
        <v>2.5</v>
      </c>
      <c r="W33" s="113" t="s">
        <v>124</v>
      </c>
      <c r="X33" s="115">
        <v>0</v>
      </c>
      <c r="Y33" s="115">
        <v>0</v>
      </c>
      <c r="Z33" s="115">
        <v>1168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45489496</v>
      </c>
      <c r="AH33" s="49">
        <f t="shared" si="9"/>
        <v>928</v>
      </c>
      <c r="AI33" s="50">
        <f t="shared" si="8"/>
        <v>189.54248366013073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0.55000000000000004</v>
      </c>
      <c r="AP33" s="115">
        <v>10603038</v>
      </c>
      <c r="AQ33" s="115">
        <f t="shared" si="2"/>
        <v>751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108</v>
      </c>
      <c r="Q34" s="111">
        <v>77482688</v>
      </c>
      <c r="R34" s="46">
        <f t="shared" si="5"/>
        <v>4649</v>
      </c>
      <c r="S34" s="47">
        <f t="shared" si="6"/>
        <v>111.57599999999999</v>
      </c>
      <c r="T34" s="47">
        <f t="shared" si="7"/>
        <v>4.649</v>
      </c>
      <c r="U34" s="112">
        <v>3.8</v>
      </c>
      <c r="V34" s="112">
        <f t="shared" si="1"/>
        <v>3.8</v>
      </c>
      <c r="W34" s="113" t="s">
        <v>124</v>
      </c>
      <c r="X34" s="115">
        <v>0</v>
      </c>
      <c r="Y34" s="115">
        <v>0</v>
      </c>
      <c r="Z34" s="115">
        <v>1107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45490368</v>
      </c>
      <c r="AH34" s="49">
        <f t="shared" si="9"/>
        <v>872</v>
      </c>
      <c r="AI34" s="50">
        <f t="shared" si="8"/>
        <v>187.56721875672187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0.55000000000000004</v>
      </c>
      <c r="AP34" s="115">
        <v>10604259</v>
      </c>
      <c r="AQ34" s="115">
        <f t="shared" si="2"/>
        <v>1221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130909</v>
      </c>
      <c r="S35" s="65">
        <f>AVERAGE(S11:S34)</f>
        <v>130.90900000000002</v>
      </c>
      <c r="T35" s="65">
        <f>SUM(T11:T34)</f>
        <v>130.90899999999996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27708</v>
      </c>
      <c r="AH35" s="67">
        <f>SUM(AH11:AH34)</f>
        <v>27708</v>
      </c>
      <c r="AI35" s="68">
        <f>$AH$35/$T35</f>
        <v>211.65848031838917</v>
      </c>
      <c r="AJ35" s="98"/>
      <c r="AK35" s="98"/>
      <c r="AL35" s="98"/>
      <c r="AM35" s="98"/>
      <c r="AN35" s="98"/>
      <c r="AO35" s="69"/>
      <c r="AP35" s="70">
        <f>AP34-AP10</f>
        <v>7428</v>
      </c>
      <c r="AQ35" s="71">
        <f>SUM(AQ11:AQ34)</f>
        <v>7428</v>
      </c>
      <c r="AR35" s="72">
        <f>AVERAGE(AR11:AR34)</f>
        <v>1.085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1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1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136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156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1" t="s">
        <v>176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1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1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177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1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157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178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1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4"/>
    <protectedRange sqref="B54" name="Range2_12_5_1_1_1_2_2_1_1_1_1_1_1_1_1_1_1_1_2_1_1_1_2_1_1_1_1_1_1_1_1_1_1_1_1_1_1_1_1_2_1_1_1_1_1_1_1_1_1_2_1_1_3_1_1_1_3_1_1_1_1_1_1_1_1_1_1_1_1_1_1_1_1_1_1_1_1_1_1_2_1_1_1_1_1_1_1_1_1_2_2_1_1_1_2_2_1_1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062" priority="32" operator="containsText" text="N/A">
      <formula>NOT(ISERROR(SEARCH("N/A",X11)))</formula>
    </cfRule>
    <cfRule type="cellIs" dxfId="1061" priority="45" operator="equal">
      <formula>0</formula>
    </cfRule>
  </conditionalFormatting>
  <conditionalFormatting sqref="AC11:AE34 X11:Y34 AA11:AA34">
    <cfRule type="cellIs" dxfId="1060" priority="44" operator="greaterThanOrEqual">
      <formula>1185</formula>
    </cfRule>
  </conditionalFormatting>
  <conditionalFormatting sqref="AC11:AE34 X11:Y34 AA11:AA34">
    <cfRule type="cellIs" dxfId="1059" priority="43" operator="between">
      <formula>0.1</formula>
      <formula>1184</formula>
    </cfRule>
  </conditionalFormatting>
  <conditionalFormatting sqref="X8">
    <cfRule type="cellIs" dxfId="1058" priority="42" operator="equal">
      <formula>0</formula>
    </cfRule>
  </conditionalFormatting>
  <conditionalFormatting sqref="X8">
    <cfRule type="cellIs" dxfId="1057" priority="41" operator="greaterThan">
      <formula>1179</formula>
    </cfRule>
  </conditionalFormatting>
  <conditionalFormatting sqref="X8">
    <cfRule type="cellIs" dxfId="1056" priority="40" operator="greaterThan">
      <formula>99</formula>
    </cfRule>
  </conditionalFormatting>
  <conditionalFormatting sqref="X8">
    <cfRule type="cellIs" dxfId="1055" priority="39" operator="greaterThan">
      <formula>0.99</formula>
    </cfRule>
  </conditionalFormatting>
  <conditionalFormatting sqref="AB8">
    <cfRule type="cellIs" dxfId="1054" priority="38" operator="equal">
      <formula>0</formula>
    </cfRule>
  </conditionalFormatting>
  <conditionalFormatting sqref="AB8">
    <cfRule type="cellIs" dxfId="1053" priority="37" operator="greaterThan">
      <formula>1179</formula>
    </cfRule>
  </conditionalFormatting>
  <conditionalFormatting sqref="AB8">
    <cfRule type="cellIs" dxfId="1052" priority="36" operator="greaterThan">
      <formula>99</formula>
    </cfRule>
  </conditionalFormatting>
  <conditionalFormatting sqref="AB8">
    <cfRule type="cellIs" dxfId="1051" priority="35" operator="greaterThan">
      <formula>0.99</formula>
    </cfRule>
  </conditionalFormatting>
  <conditionalFormatting sqref="AH11:AH31">
    <cfRule type="cellIs" dxfId="1050" priority="33" operator="greaterThan">
      <formula>$AH$8</formula>
    </cfRule>
    <cfRule type="cellIs" dxfId="1049" priority="34" operator="greaterThan">
      <formula>$AH$8</formula>
    </cfRule>
  </conditionalFormatting>
  <conditionalFormatting sqref="AB11:AB34">
    <cfRule type="containsText" dxfId="1048" priority="28" operator="containsText" text="N/A">
      <formula>NOT(ISERROR(SEARCH("N/A",AB11)))</formula>
    </cfRule>
    <cfRule type="cellIs" dxfId="1047" priority="31" operator="equal">
      <formula>0</formula>
    </cfRule>
  </conditionalFormatting>
  <conditionalFormatting sqref="AB11:AB34">
    <cfRule type="cellIs" dxfId="1046" priority="30" operator="greaterThanOrEqual">
      <formula>1185</formula>
    </cfRule>
  </conditionalFormatting>
  <conditionalFormatting sqref="AB11:AB34">
    <cfRule type="cellIs" dxfId="1045" priority="29" operator="between">
      <formula>0.1</formula>
      <formula>1184</formula>
    </cfRule>
  </conditionalFormatting>
  <conditionalFormatting sqref="AN11:AN35 AO11:AO34">
    <cfRule type="cellIs" dxfId="1044" priority="27" operator="equal">
      <formula>0</formula>
    </cfRule>
  </conditionalFormatting>
  <conditionalFormatting sqref="AN11:AN35 AO11:AO34">
    <cfRule type="cellIs" dxfId="1043" priority="26" operator="greaterThan">
      <formula>1179</formula>
    </cfRule>
  </conditionalFormatting>
  <conditionalFormatting sqref="AN11:AN35 AO11:AO34">
    <cfRule type="cellIs" dxfId="1042" priority="25" operator="greaterThan">
      <formula>99</formula>
    </cfRule>
  </conditionalFormatting>
  <conditionalFormatting sqref="AN11:AN35 AO11:AO34">
    <cfRule type="cellIs" dxfId="1041" priority="24" operator="greaterThan">
      <formula>0.99</formula>
    </cfRule>
  </conditionalFormatting>
  <conditionalFormatting sqref="AQ11:AQ34">
    <cfRule type="cellIs" dxfId="1040" priority="23" operator="equal">
      <formula>0</formula>
    </cfRule>
  </conditionalFormatting>
  <conditionalFormatting sqref="AQ11:AQ34">
    <cfRule type="cellIs" dxfId="1039" priority="22" operator="greaterThan">
      <formula>1179</formula>
    </cfRule>
  </conditionalFormatting>
  <conditionalFormatting sqref="AQ11:AQ34">
    <cfRule type="cellIs" dxfId="1038" priority="21" operator="greaterThan">
      <formula>99</formula>
    </cfRule>
  </conditionalFormatting>
  <conditionalFormatting sqref="AQ11:AQ34">
    <cfRule type="cellIs" dxfId="1037" priority="20" operator="greaterThan">
      <formula>0.99</formula>
    </cfRule>
  </conditionalFormatting>
  <conditionalFormatting sqref="Z11:Z34">
    <cfRule type="containsText" dxfId="1036" priority="16" operator="containsText" text="N/A">
      <formula>NOT(ISERROR(SEARCH("N/A",Z11)))</formula>
    </cfRule>
    <cfRule type="cellIs" dxfId="1035" priority="19" operator="equal">
      <formula>0</formula>
    </cfRule>
  </conditionalFormatting>
  <conditionalFormatting sqref="Z11:Z34">
    <cfRule type="cellIs" dxfId="1034" priority="18" operator="greaterThanOrEqual">
      <formula>1185</formula>
    </cfRule>
  </conditionalFormatting>
  <conditionalFormatting sqref="Z11:Z34">
    <cfRule type="cellIs" dxfId="1033" priority="17" operator="between">
      <formula>0.1</formula>
      <formula>1184</formula>
    </cfRule>
  </conditionalFormatting>
  <conditionalFormatting sqref="AJ11:AN35">
    <cfRule type="cellIs" dxfId="1032" priority="15" operator="equal">
      <formula>0</formula>
    </cfRule>
  </conditionalFormatting>
  <conditionalFormatting sqref="AJ11:AN35">
    <cfRule type="cellIs" dxfId="1031" priority="14" operator="greaterThan">
      <formula>1179</formula>
    </cfRule>
  </conditionalFormatting>
  <conditionalFormatting sqref="AJ11:AN35">
    <cfRule type="cellIs" dxfId="1030" priority="13" operator="greaterThan">
      <formula>99</formula>
    </cfRule>
  </conditionalFormatting>
  <conditionalFormatting sqref="AJ11:AN35">
    <cfRule type="cellIs" dxfId="1029" priority="12" operator="greaterThan">
      <formula>0.99</formula>
    </cfRule>
  </conditionalFormatting>
  <conditionalFormatting sqref="AP11:AP34">
    <cfRule type="cellIs" dxfId="1028" priority="11" operator="equal">
      <formula>0</formula>
    </cfRule>
  </conditionalFormatting>
  <conditionalFormatting sqref="AP11:AP34">
    <cfRule type="cellIs" dxfId="1027" priority="10" operator="greaterThan">
      <formula>1179</formula>
    </cfRule>
  </conditionalFormatting>
  <conditionalFormatting sqref="AP11:AP34">
    <cfRule type="cellIs" dxfId="1026" priority="9" operator="greaterThan">
      <formula>99</formula>
    </cfRule>
  </conditionalFormatting>
  <conditionalFormatting sqref="AP11:AP34">
    <cfRule type="cellIs" dxfId="1025" priority="8" operator="greaterThan">
      <formula>0.99</formula>
    </cfRule>
  </conditionalFormatting>
  <conditionalFormatting sqref="AH32:AH34">
    <cfRule type="cellIs" dxfId="1024" priority="6" operator="greaterThan">
      <formula>$AH$8</formula>
    </cfRule>
    <cfRule type="cellIs" dxfId="1023" priority="7" operator="greaterThan">
      <formula>$AH$8</formula>
    </cfRule>
  </conditionalFormatting>
  <conditionalFormatting sqref="AI11:AI34">
    <cfRule type="cellIs" dxfId="1022" priority="5" operator="greaterThan">
      <formula>$AI$8</formula>
    </cfRule>
  </conditionalFormatting>
  <conditionalFormatting sqref="AL11:AL34">
    <cfRule type="cellIs" dxfId="1021" priority="4" operator="equal">
      <formula>0</formula>
    </cfRule>
  </conditionalFormatting>
  <conditionalFormatting sqref="AL11:AL34">
    <cfRule type="cellIs" dxfId="1020" priority="3" operator="greaterThan">
      <formula>1179</formula>
    </cfRule>
  </conditionalFormatting>
  <conditionalFormatting sqref="AL11:AL34">
    <cfRule type="cellIs" dxfId="1019" priority="2" operator="greaterThan">
      <formula>99</formula>
    </cfRule>
  </conditionalFormatting>
  <conditionalFormatting sqref="AL11:AL34">
    <cfRule type="cellIs" dxfId="101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AY80"/>
  <sheetViews>
    <sheetView topLeftCell="A34" zoomScaleNormal="100" workbookViewId="0">
      <selection activeCell="B43" sqref="B43:B4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23" t="s">
        <v>126</v>
      </c>
      <c r="Q3" s="224"/>
      <c r="R3" s="224"/>
      <c r="S3" s="224"/>
      <c r="T3" s="224"/>
      <c r="U3" s="225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23" t="s">
        <v>128</v>
      </c>
      <c r="Q4" s="224"/>
      <c r="R4" s="224"/>
      <c r="S4" s="224"/>
      <c r="T4" s="224"/>
      <c r="U4" s="225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23" t="s">
        <v>133</v>
      </c>
      <c r="Q5" s="224"/>
      <c r="R5" s="224"/>
      <c r="S5" s="224"/>
      <c r="T5" s="224"/>
      <c r="U5" s="225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23" t="s">
        <v>6</v>
      </c>
      <c r="C6" s="225"/>
      <c r="D6" s="226" t="s">
        <v>7</v>
      </c>
      <c r="E6" s="227"/>
      <c r="F6" s="227"/>
      <c r="G6" s="227"/>
      <c r="H6" s="228"/>
      <c r="I6" s="99"/>
      <c r="J6" s="99"/>
      <c r="K6" s="153"/>
      <c r="L6" s="229">
        <v>41686</v>
      </c>
      <c r="M6" s="230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1" t="s">
        <v>8</v>
      </c>
      <c r="C7" s="232"/>
      <c r="D7" s="231" t="s">
        <v>9</v>
      </c>
      <c r="E7" s="233"/>
      <c r="F7" s="233"/>
      <c r="G7" s="232"/>
      <c r="H7" s="15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7" t="s">
        <v>14</v>
      </c>
      <c r="P7" s="231" t="s">
        <v>15</v>
      </c>
      <c r="Q7" s="233"/>
      <c r="R7" s="233"/>
      <c r="S7" s="233"/>
      <c r="T7" s="232"/>
      <c r="U7" s="231" t="s">
        <v>16</v>
      </c>
      <c r="V7" s="232"/>
      <c r="W7" s="116" t="s">
        <v>17</v>
      </c>
      <c r="X7" s="231" t="s">
        <v>18</v>
      </c>
      <c r="Y7" s="232"/>
      <c r="Z7" s="231" t="s">
        <v>19</v>
      </c>
      <c r="AA7" s="232"/>
      <c r="AB7" s="231" t="s">
        <v>20</v>
      </c>
      <c r="AC7" s="232"/>
      <c r="AD7" s="231" t="s">
        <v>21</v>
      </c>
      <c r="AE7" s="232"/>
      <c r="AF7" s="116" t="s">
        <v>22</v>
      </c>
      <c r="AG7" s="116" t="s">
        <v>23</v>
      </c>
      <c r="AH7" s="116" t="s">
        <v>24</v>
      </c>
      <c r="AI7" s="116" t="s">
        <v>25</v>
      </c>
      <c r="AJ7" s="231" t="s">
        <v>26</v>
      </c>
      <c r="AK7" s="233"/>
      <c r="AL7" s="233"/>
      <c r="AM7" s="233"/>
      <c r="AN7" s="232"/>
      <c r="AO7" s="231" t="s">
        <v>27</v>
      </c>
      <c r="AP7" s="233"/>
      <c r="AQ7" s="232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34">
        <v>42469</v>
      </c>
      <c r="C8" s="235"/>
      <c r="D8" s="236" t="s">
        <v>29</v>
      </c>
      <c r="E8" s="237"/>
      <c r="F8" s="237"/>
      <c r="G8" s="238"/>
      <c r="H8" s="28"/>
      <c r="I8" s="236" t="s">
        <v>29</v>
      </c>
      <c r="J8" s="237"/>
      <c r="K8" s="238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36" t="s">
        <v>33</v>
      </c>
      <c r="V8" s="238"/>
      <c r="W8" s="30" t="s">
        <v>34</v>
      </c>
      <c r="X8" s="239">
        <v>0</v>
      </c>
      <c r="Y8" s="240"/>
      <c r="Z8" s="241" t="s">
        <v>35</v>
      </c>
      <c r="AA8" s="242"/>
      <c r="AB8" s="239">
        <v>1185</v>
      </c>
      <c r="AC8" s="240"/>
      <c r="AD8" s="243">
        <v>800</v>
      </c>
      <c r="AE8" s="244"/>
      <c r="AF8" s="28"/>
      <c r="AG8" s="30">
        <f>AG34-AG10</f>
        <v>27068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45" t="s">
        <v>39</v>
      </c>
      <c r="C9" s="246"/>
      <c r="D9" s="245" t="s">
        <v>40</v>
      </c>
      <c r="E9" s="246"/>
      <c r="F9" s="245" t="s">
        <v>41</v>
      </c>
      <c r="G9" s="246"/>
      <c r="H9" s="247" t="s">
        <v>42</v>
      </c>
      <c r="I9" s="245" t="s">
        <v>43</v>
      </c>
      <c r="J9" s="249"/>
      <c r="K9" s="246"/>
      <c r="L9" s="116" t="s">
        <v>44</v>
      </c>
      <c r="M9" s="250" t="s">
        <v>45</v>
      </c>
      <c r="N9" s="33" t="s">
        <v>46</v>
      </c>
      <c r="O9" s="252" t="s">
        <v>47</v>
      </c>
      <c r="P9" s="252" t="s">
        <v>48</v>
      </c>
      <c r="Q9" s="34" t="s">
        <v>49</v>
      </c>
      <c r="R9" s="260" t="s">
        <v>50</v>
      </c>
      <c r="S9" s="261"/>
      <c r="T9" s="262"/>
      <c r="U9" s="155" t="s">
        <v>51</v>
      </c>
      <c r="V9" s="155" t="s">
        <v>52</v>
      </c>
      <c r="W9" s="266" t="s">
        <v>53</v>
      </c>
      <c r="X9" s="267" t="s">
        <v>54</v>
      </c>
      <c r="Y9" s="268"/>
      <c r="Z9" s="268"/>
      <c r="AA9" s="268"/>
      <c r="AB9" s="268"/>
      <c r="AC9" s="268"/>
      <c r="AD9" s="268"/>
      <c r="AE9" s="269"/>
      <c r="AF9" s="152" t="s">
        <v>55</v>
      </c>
      <c r="AG9" s="152" t="s">
        <v>56</v>
      </c>
      <c r="AH9" s="254" t="s">
        <v>57</v>
      </c>
      <c r="AI9" s="270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2" t="s">
        <v>66</v>
      </c>
      <c r="AR9" s="155" t="s">
        <v>67</v>
      </c>
      <c r="AS9" s="254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8"/>
      <c r="I10" s="155" t="s">
        <v>75</v>
      </c>
      <c r="J10" s="155" t="s">
        <v>75</v>
      </c>
      <c r="K10" s="155" t="s">
        <v>75</v>
      </c>
      <c r="L10" s="28" t="s">
        <v>29</v>
      </c>
      <c r="M10" s="251"/>
      <c r="N10" s="28" t="s">
        <v>29</v>
      </c>
      <c r="O10" s="253"/>
      <c r="P10" s="253"/>
      <c r="Q10" s="1">
        <f>'[2]APR 8'!Q34</f>
        <v>77482688</v>
      </c>
      <c r="R10" s="263"/>
      <c r="S10" s="264"/>
      <c r="T10" s="265"/>
      <c r="U10" s="155" t="s">
        <v>75</v>
      </c>
      <c r="V10" s="155" t="s">
        <v>75</v>
      </c>
      <c r="W10" s="266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'[2]APR 8'!AG34</f>
        <v>45490368</v>
      </c>
      <c r="AH10" s="254"/>
      <c r="AI10" s="271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'[2]APR 8'!AP34</f>
        <v>10604259</v>
      </c>
      <c r="AQ10" s="253"/>
      <c r="AR10" s="156" t="s">
        <v>85</v>
      </c>
      <c r="AS10" s="254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6</v>
      </c>
      <c r="E11" s="41">
        <f t="shared" ref="E11:E34" si="0">D11/1.42</f>
        <v>4.2253521126760569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130</v>
      </c>
      <c r="P11" s="111">
        <v>100</v>
      </c>
      <c r="Q11" s="111">
        <v>77487030</v>
      </c>
      <c r="R11" s="46">
        <f>IF(ISBLANK(Q11),"-",Q11-Q10)</f>
        <v>4342</v>
      </c>
      <c r="S11" s="47">
        <f>R11*24/1000</f>
        <v>104.208</v>
      </c>
      <c r="T11" s="47">
        <f>R11/1000</f>
        <v>4.3419999999999996</v>
      </c>
      <c r="U11" s="112">
        <v>5</v>
      </c>
      <c r="V11" s="112">
        <f t="shared" ref="V11:V34" si="1">U11</f>
        <v>5</v>
      </c>
      <c r="W11" s="113" t="s">
        <v>124</v>
      </c>
      <c r="X11" s="115">
        <v>0</v>
      </c>
      <c r="Y11" s="115">
        <v>0</v>
      </c>
      <c r="Z11" s="115">
        <v>1058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45491176</v>
      </c>
      <c r="AH11" s="49">
        <f>IF(ISBLANK(AG11),"-",AG11-AG10)</f>
        <v>808</v>
      </c>
      <c r="AI11" s="50">
        <f>AH11/T11</f>
        <v>186.08935974205437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0.6</v>
      </c>
      <c r="AP11" s="115">
        <v>10605255</v>
      </c>
      <c r="AQ11" s="115">
        <f t="shared" ref="AQ11:AQ34" si="2">AP11-AP10</f>
        <v>996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7</v>
      </c>
      <c r="E12" s="41">
        <f t="shared" si="0"/>
        <v>4.9295774647887329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131</v>
      </c>
      <c r="P12" s="111">
        <v>98</v>
      </c>
      <c r="Q12" s="111">
        <v>77491234</v>
      </c>
      <c r="R12" s="46">
        <f t="shared" ref="R12:R34" si="5">IF(ISBLANK(Q12),"-",Q12-Q11)</f>
        <v>4204</v>
      </c>
      <c r="S12" s="47">
        <f t="shared" ref="S12:S34" si="6">R12*24/1000</f>
        <v>100.896</v>
      </c>
      <c r="T12" s="47">
        <f t="shared" ref="T12:T34" si="7">R12/1000</f>
        <v>4.2039999999999997</v>
      </c>
      <c r="U12" s="112">
        <v>6.2</v>
      </c>
      <c r="V12" s="112">
        <f t="shared" si="1"/>
        <v>6.2</v>
      </c>
      <c r="W12" s="113" t="s">
        <v>124</v>
      </c>
      <c r="X12" s="115">
        <v>0</v>
      </c>
      <c r="Y12" s="115">
        <v>0</v>
      </c>
      <c r="Z12" s="115">
        <v>1027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45491944</v>
      </c>
      <c r="AH12" s="49">
        <f>IF(ISBLANK(AG12),"-",AG12-AG11)</f>
        <v>768</v>
      </c>
      <c r="AI12" s="50">
        <f t="shared" ref="AI12:AI34" si="8">AH12/T12</f>
        <v>182.68315889628926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0.6</v>
      </c>
      <c r="AP12" s="115">
        <v>10606402</v>
      </c>
      <c r="AQ12" s="115">
        <f t="shared" si="2"/>
        <v>1147</v>
      </c>
      <c r="AR12" s="118">
        <v>1.07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9</v>
      </c>
      <c r="E13" s="41">
        <f t="shared" si="0"/>
        <v>6.3380281690140849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120</v>
      </c>
      <c r="P13" s="111">
        <v>96</v>
      </c>
      <c r="Q13" s="111">
        <v>77495362</v>
      </c>
      <c r="R13" s="46">
        <f t="shared" si="5"/>
        <v>4128</v>
      </c>
      <c r="S13" s="47">
        <f t="shared" si="6"/>
        <v>99.072000000000003</v>
      </c>
      <c r="T13" s="47">
        <f t="shared" si="7"/>
        <v>4.1280000000000001</v>
      </c>
      <c r="U13" s="112">
        <v>7.4</v>
      </c>
      <c r="V13" s="112">
        <f t="shared" si="1"/>
        <v>7.4</v>
      </c>
      <c r="W13" s="113" t="s">
        <v>124</v>
      </c>
      <c r="X13" s="115">
        <v>0</v>
      </c>
      <c r="Y13" s="115">
        <v>0</v>
      </c>
      <c r="Z13" s="115">
        <v>1007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45492692</v>
      </c>
      <c r="AH13" s="49">
        <f>IF(ISBLANK(AG13),"-",AG13-AG12)</f>
        <v>748</v>
      </c>
      <c r="AI13" s="50">
        <f t="shared" si="8"/>
        <v>181.20155038759688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0.6</v>
      </c>
      <c r="AP13" s="115">
        <v>10607595</v>
      </c>
      <c r="AQ13" s="115">
        <f t="shared" si="2"/>
        <v>1193</v>
      </c>
      <c r="AR13" s="51"/>
      <c r="AS13" s="52" t="s">
        <v>113</v>
      </c>
      <c r="AV13" s="39" t="s">
        <v>94</v>
      </c>
      <c r="AW13" s="39" t="s">
        <v>95</v>
      </c>
      <c r="AY13" s="81" t="s">
        <v>133</v>
      </c>
    </row>
    <row r="14" spans="2:51" x14ac:dyDescent="0.25">
      <c r="B14" s="40">
        <v>2.125</v>
      </c>
      <c r="C14" s="40">
        <v>0.16666666666666699</v>
      </c>
      <c r="D14" s="110">
        <v>9</v>
      </c>
      <c r="E14" s="41">
        <f t="shared" si="0"/>
        <v>6.3380281690140849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114</v>
      </c>
      <c r="P14" s="111">
        <v>93</v>
      </c>
      <c r="Q14" s="111">
        <v>77499293</v>
      </c>
      <c r="R14" s="46">
        <f t="shared" si="5"/>
        <v>3931</v>
      </c>
      <c r="S14" s="47">
        <f t="shared" si="6"/>
        <v>94.343999999999994</v>
      </c>
      <c r="T14" s="47">
        <f t="shared" si="7"/>
        <v>3.931</v>
      </c>
      <c r="U14" s="112">
        <v>8.3000000000000007</v>
      </c>
      <c r="V14" s="112">
        <f t="shared" si="1"/>
        <v>8.3000000000000007</v>
      </c>
      <c r="W14" s="113" t="s">
        <v>124</v>
      </c>
      <c r="X14" s="115">
        <v>0</v>
      </c>
      <c r="Y14" s="115">
        <v>0</v>
      </c>
      <c r="Z14" s="115">
        <v>966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45493412</v>
      </c>
      <c r="AH14" s="49">
        <f t="shared" ref="AH14:AH34" si="9">IF(ISBLANK(AG14),"-",AG14-AG13)</f>
        <v>720</v>
      </c>
      <c r="AI14" s="50">
        <f t="shared" si="8"/>
        <v>183.15950139913508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0.6</v>
      </c>
      <c r="AP14" s="115">
        <v>10608467</v>
      </c>
      <c r="AQ14" s="115">
        <f t="shared" si="2"/>
        <v>872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150</v>
      </c>
      <c r="P15" s="111">
        <v>104</v>
      </c>
      <c r="Q15" s="111">
        <v>77503307</v>
      </c>
      <c r="R15" s="46">
        <f t="shared" si="5"/>
        <v>4014</v>
      </c>
      <c r="S15" s="47">
        <f t="shared" si="6"/>
        <v>96.335999999999999</v>
      </c>
      <c r="T15" s="47">
        <f t="shared" si="7"/>
        <v>4.0140000000000002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967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45494120</v>
      </c>
      <c r="AH15" s="49">
        <f t="shared" si="9"/>
        <v>708</v>
      </c>
      <c r="AI15" s="50">
        <f t="shared" si="8"/>
        <v>176.38266068759341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0.6</v>
      </c>
      <c r="AP15" s="115">
        <v>10609763</v>
      </c>
      <c r="AQ15" s="115">
        <f t="shared" si="2"/>
        <v>1296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14</v>
      </c>
      <c r="E16" s="41">
        <f t="shared" si="0"/>
        <v>9.8591549295774659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108</v>
      </c>
      <c r="Q16" s="111">
        <v>77508146</v>
      </c>
      <c r="R16" s="46">
        <f t="shared" si="5"/>
        <v>4839</v>
      </c>
      <c r="S16" s="47">
        <f t="shared" si="6"/>
        <v>116.136</v>
      </c>
      <c r="T16" s="47">
        <f t="shared" si="7"/>
        <v>4.8390000000000004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45494900</v>
      </c>
      <c r="AH16" s="49">
        <f t="shared" si="9"/>
        <v>780</v>
      </c>
      <c r="AI16" s="50">
        <f t="shared" si="8"/>
        <v>161.19032858028518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10609763</v>
      </c>
      <c r="AQ16" s="115">
        <v>0</v>
      </c>
      <c r="AR16" s="53">
        <v>0.89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8</v>
      </c>
      <c r="E17" s="41">
        <f t="shared" si="0"/>
        <v>5.6338028169014089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148</v>
      </c>
      <c r="P17" s="111">
        <v>148</v>
      </c>
      <c r="Q17" s="111">
        <v>77514236</v>
      </c>
      <c r="R17" s="46">
        <f t="shared" si="5"/>
        <v>6090</v>
      </c>
      <c r="S17" s="47">
        <f t="shared" si="6"/>
        <v>146.16</v>
      </c>
      <c r="T17" s="47">
        <f t="shared" si="7"/>
        <v>6.09</v>
      </c>
      <c r="U17" s="112">
        <v>9.5</v>
      </c>
      <c r="V17" s="112">
        <f t="shared" si="1"/>
        <v>9.5</v>
      </c>
      <c r="W17" s="113" t="s">
        <v>151</v>
      </c>
      <c r="X17" s="115">
        <v>0</v>
      </c>
      <c r="Y17" s="115">
        <v>0</v>
      </c>
      <c r="Z17" s="115">
        <v>1188</v>
      </c>
      <c r="AA17" s="115">
        <v>1185</v>
      </c>
      <c r="AB17" s="115">
        <v>1186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45496242</v>
      </c>
      <c r="AH17" s="49">
        <f t="shared" si="9"/>
        <v>1342</v>
      </c>
      <c r="AI17" s="50">
        <f t="shared" si="8"/>
        <v>220.36124794745484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10609763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140</v>
      </c>
      <c r="P18" s="111">
        <v>143</v>
      </c>
      <c r="Q18" s="111">
        <v>77520096</v>
      </c>
      <c r="R18" s="46">
        <f t="shared" si="5"/>
        <v>5860</v>
      </c>
      <c r="S18" s="47">
        <f t="shared" si="6"/>
        <v>140.63999999999999</v>
      </c>
      <c r="T18" s="47">
        <f t="shared" si="7"/>
        <v>5.86</v>
      </c>
      <c r="U18" s="112">
        <v>9.5</v>
      </c>
      <c r="V18" s="112">
        <f t="shared" si="1"/>
        <v>9.5</v>
      </c>
      <c r="W18" s="113" t="s">
        <v>130</v>
      </c>
      <c r="X18" s="115">
        <v>1006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45497460</v>
      </c>
      <c r="AH18" s="49">
        <f t="shared" si="9"/>
        <v>1218</v>
      </c>
      <c r="AI18" s="50">
        <f t="shared" si="8"/>
        <v>207.84982935153582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10609763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150</v>
      </c>
      <c r="Q19" s="111">
        <v>77526308</v>
      </c>
      <c r="R19" s="46">
        <f t="shared" si="5"/>
        <v>6212</v>
      </c>
      <c r="S19" s="47">
        <f t="shared" si="6"/>
        <v>149.08799999999999</v>
      </c>
      <c r="T19" s="47">
        <f t="shared" si="7"/>
        <v>6.2119999999999997</v>
      </c>
      <c r="U19" s="112">
        <v>9</v>
      </c>
      <c r="V19" s="112">
        <f t="shared" si="1"/>
        <v>9</v>
      </c>
      <c r="W19" s="113" t="s">
        <v>130</v>
      </c>
      <c r="X19" s="115">
        <v>1006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45498832</v>
      </c>
      <c r="AH19" s="49">
        <f t="shared" si="9"/>
        <v>1372</v>
      </c>
      <c r="AI19" s="50">
        <f t="shared" si="8"/>
        <v>220.86284610431423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10609763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141</v>
      </c>
      <c r="P20" s="111">
        <v>151</v>
      </c>
      <c r="Q20" s="111">
        <v>77532624</v>
      </c>
      <c r="R20" s="46">
        <f t="shared" si="5"/>
        <v>6316</v>
      </c>
      <c r="S20" s="47">
        <f t="shared" si="6"/>
        <v>151.584</v>
      </c>
      <c r="T20" s="47">
        <f t="shared" si="7"/>
        <v>6.3159999999999998</v>
      </c>
      <c r="U20" s="112">
        <v>8.5</v>
      </c>
      <c r="V20" s="112">
        <f t="shared" si="1"/>
        <v>8.5</v>
      </c>
      <c r="W20" s="113" t="s">
        <v>130</v>
      </c>
      <c r="X20" s="115">
        <v>1006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45500220</v>
      </c>
      <c r="AH20" s="49">
        <f t="shared" si="9"/>
        <v>1388</v>
      </c>
      <c r="AI20" s="50">
        <f t="shared" si="8"/>
        <v>219.75934135528817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10609763</v>
      </c>
      <c r="AQ20" s="115">
        <f t="shared" si="2"/>
        <v>0</v>
      </c>
      <c r="AR20" s="53">
        <v>1.41</v>
      </c>
      <c r="AS20" s="52" t="s">
        <v>135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150</v>
      </c>
      <c r="Q21" s="111">
        <v>77538958</v>
      </c>
      <c r="R21" s="46">
        <f t="shared" si="5"/>
        <v>6334</v>
      </c>
      <c r="S21" s="47">
        <f t="shared" si="6"/>
        <v>152.01599999999999</v>
      </c>
      <c r="T21" s="47">
        <f t="shared" si="7"/>
        <v>6.3339999999999996</v>
      </c>
      <c r="U21" s="112">
        <v>8</v>
      </c>
      <c r="V21" s="112">
        <f t="shared" si="1"/>
        <v>8</v>
      </c>
      <c r="W21" s="113" t="s">
        <v>130</v>
      </c>
      <c r="X21" s="115">
        <v>1005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45501612</v>
      </c>
      <c r="AH21" s="49">
        <f t="shared" si="9"/>
        <v>1392</v>
      </c>
      <c r="AI21" s="50">
        <f t="shared" si="8"/>
        <v>219.76634038522263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10609763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147</v>
      </c>
      <c r="Q22" s="111">
        <v>77545022</v>
      </c>
      <c r="R22" s="46">
        <f t="shared" si="5"/>
        <v>6064</v>
      </c>
      <c r="S22" s="47">
        <f t="shared" si="6"/>
        <v>145.536</v>
      </c>
      <c r="T22" s="47">
        <f t="shared" si="7"/>
        <v>6.0640000000000001</v>
      </c>
      <c r="U22" s="112">
        <v>7.6</v>
      </c>
      <c r="V22" s="112">
        <f t="shared" si="1"/>
        <v>7.6</v>
      </c>
      <c r="W22" s="113" t="s">
        <v>130</v>
      </c>
      <c r="X22" s="115">
        <v>1005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45502956</v>
      </c>
      <c r="AH22" s="49">
        <f t="shared" si="9"/>
        <v>1344</v>
      </c>
      <c r="AI22" s="50">
        <f t="shared" si="8"/>
        <v>221.6358839050132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10609763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142</v>
      </c>
      <c r="Q23" s="111">
        <v>77551033</v>
      </c>
      <c r="R23" s="46">
        <f t="shared" si="5"/>
        <v>6011</v>
      </c>
      <c r="S23" s="47">
        <f t="shared" si="6"/>
        <v>144.26400000000001</v>
      </c>
      <c r="T23" s="47">
        <f t="shared" si="7"/>
        <v>6.0110000000000001</v>
      </c>
      <c r="U23" s="112">
        <v>7.2</v>
      </c>
      <c r="V23" s="112">
        <f t="shared" si="1"/>
        <v>7.2</v>
      </c>
      <c r="W23" s="113" t="s">
        <v>130</v>
      </c>
      <c r="X23" s="115">
        <v>1007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45504308</v>
      </c>
      <c r="AH23" s="49">
        <f t="shared" si="9"/>
        <v>1352</v>
      </c>
      <c r="AI23" s="50">
        <f t="shared" si="8"/>
        <v>224.92097820662119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10609763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146</v>
      </c>
      <c r="Q24" s="111">
        <v>77557003</v>
      </c>
      <c r="R24" s="46">
        <f t="shared" si="5"/>
        <v>5970</v>
      </c>
      <c r="S24" s="47">
        <f t="shared" si="6"/>
        <v>143.28</v>
      </c>
      <c r="T24" s="47">
        <f t="shared" si="7"/>
        <v>5.97</v>
      </c>
      <c r="U24" s="112">
        <v>6.8</v>
      </c>
      <c r="V24" s="112">
        <f t="shared" si="1"/>
        <v>6.8</v>
      </c>
      <c r="W24" s="113" t="s">
        <v>130</v>
      </c>
      <c r="X24" s="115">
        <v>1007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45505622</v>
      </c>
      <c r="AH24" s="49">
        <f>IF(ISBLANK(AG24),"-",AG24-AG23)</f>
        <v>1314</v>
      </c>
      <c r="AI24" s="50">
        <f t="shared" si="8"/>
        <v>220.10050251256283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10609763</v>
      </c>
      <c r="AQ24" s="115">
        <f t="shared" si="2"/>
        <v>0</v>
      </c>
      <c r="AR24" s="53">
        <v>1.28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144</v>
      </c>
      <c r="Q25" s="111">
        <v>77563058</v>
      </c>
      <c r="R25" s="46">
        <f t="shared" si="5"/>
        <v>6055</v>
      </c>
      <c r="S25" s="47">
        <f t="shared" si="6"/>
        <v>145.32</v>
      </c>
      <c r="T25" s="47">
        <f t="shared" si="7"/>
        <v>6.0549999999999997</v>
      </c>
      <c r="U25" s="112">
        <v>6.4</v>
      </c>
      <c r="V25" s="112">
        <f t="shared" si="1"/>
        <v>6.4</v>
      </c>
      <c r="W25" s="113" t="s">
        <v>130</v>
      </c>
      <c r="X25" s="115">
        <v>1007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45506944</v>
      </c>
      <c r="AH25" s="49">
        <f t="shared" si="9"/>
        <v>1322</v>
      </c>
      <c r="AI25" s="50">
        <f t="shared" si="8"/>
        <v>218.33195706028076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10609763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147</v>
      </c>
      <c r="Q26" s="111">
        <v>77568997</v>
      </c>
      <c r="R26" s="46">
        <f t="shared" si="5"/>
        <v>5939</v>
      </c>
      <c r="S26" s="47">
        <f t="shared" si="6"/>
        <v>142.536</v>
      </c>
      <c r="T26" s="47">
        <f t="shared" si="7"/>
        <v>5.9390000000000001</v>
      </c>
      <c r="U26" s="112">
        <v>6.1</v>
      </c>
      <c r="V26" s="112">
        <f t="shared" si="1"/>
        <v>6.1</v>
      </c>
      <c r="W26" s="113" t="s">
        <v>130</v>
      </c>
      <c r="X26" s="115">
        <v>1007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45508324</v>
      </c>
      <c r="AH26" s="49">
        <f t="shared" si="9"/>
        <v>1380</v>
      </c>
      <c r="AI26" s="50">
        <f t="shared" si="8"/>
        <v>232.36235056406801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10609763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148</v>
      </c>
      <c r="Q27" s="111">
        <v>77575043</v>
      </c>
      <c r="R27" s="46">
        <f t="shared" si="5"/>
        <v>6046</v>
      </c>
      <c r="S27" s="47">
        <f t="shared" si="6"/>
        <v>145.10400000000001</v>
      </c>
      <c r="T27" s="47">
        <f t="shared" si="7"/>
        <v>6.0460000000000003</v>
      </c>
      <c r="U27" s="112">
        <v>5.6</v>
      </c>
      <c r="V27" s="112">
        <f t="shared" si="1"/>
        <v>5.6</v>
      </c>
      <c r="W27" s="113" t="s">
        <v>130</v>
      </c>
      <c r="X27" s="115">
        <v>1016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45509676</v>
      </c>
      <c r="AH27" s="49">
        <f t="shared" si="9"/>
        <v>1352</v>
      </c>
      <c r="AI27" s="50">
        <f t="shared" si="8"/>
        <v>223.61892160105853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10609763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139</v>
      </c>
      <c r="P28" s="111">
        <v>141</v>
      </c>
      <c r="Q28" s="111">
        <v>77580971</v>
      </c>
      <c r="R28" s="46">
        <f t="shared" si="5"/>
        <v>5928</v>
      </c>
      <c r="S28" s="47">
        <f t="shared" si="6"/>
        <v>142.27199999999999</v>
      </c>
      <c r="T28" s="47">
        <f t="shared" si="7"/>
        <v>5.9279999999999999</v>
      </c>
      <c r="U28" s="112">
        <v>5.2</v>
      </c>
      <c r="V28" s="112">
        <f t="shared" si="1"/>
        <v>5.2</v>
      </c>
      <c r="W28" s="113" t="s">
        <v>130</v>
      </c>
      <c r="X28" s="115">
        <v>1007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45511012</v>
      </c>
      <c r="AH28" s="49">
        <f t="shared" si="9"/>
        <v>1336</v>
      </c>
      <c r="AI28" s="50">
        <f t="shared" si="8"/>
        <v>225.37112010796221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10609763</v>
      </c>
      <c r="AQ28" s="115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135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139</v>
      </c>
      <c r="P29" s="111">
        <v>145</v>
      </c>
      <c r="Q29" s="111">
        <v>77587012</v>
      </c>
      <c r="R29" s="46">
        <f t="shared" si="5"/>
        <v>6041</v>
      </c>
      <c r="S29" s="47">
        <f t="shared" si="6"/>
        <v>144.98400000000001</v>
      </c>
      <c r="T29" s="47">
        <f t="shared" si="7"/>
        <v>6.0410000000000004</v>
      </c>
      <c r="U29" s="112">
        <v>4.9000000000000004</v>
      </c>
      <c r="V29" s="112">
        <f t="shared" si="1"/>
        <v>4.9000000000000004</v>
      </c>
      <c r="W29" s="113" t="s">
        <v>130</v>
      </c>
      <c r="X29" s="115">
        <v>1007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45512356</v>
      </c>
      <c r="AH29" s="49">
        <f t="shared" si="9"/>
        <v>1344</v>
      </c>
      <c r="AI29" s="50">
        <f t="shared" si="8"/>
        <v>222.47972190034761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10609763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137</v>
      </c>
      <c r="Q30" s="111">
        <v>77592630</v>
      </c>
      <c r="R30" s="46">
        <f t="shared" si="5"/>
        <v>5618</v>
      </c>
      <c r="S30" s="47">
        <f t="shared" si="6"/>
        <v>134.83199999999999</v>
      </c>
      <c r="T30" s="47">
        <f t="shared" si="7"/>
        <v>5.6180000000000003</v>
      </c>
      <c r="U30" s="112">
        <v>4.0999999999999996</v>
      </c>
      <c r="V30" s="112">
        <f t="shared" si="1"/>
        <v>4.0999999999999996</v>
      </c>
      <c r="W30" s="113" t="s">
        <v>134</v>
      </c>
      <c r="X30" s="115">
        <v>1087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45513468</v>
      </c>
      <c r="AH30" s="49">
        <f t="shared" si="9"/>
        <v>1112</v>
      </c>
      <c r="AI30" s="50">
        <f t="shared" si="8"/>
        <v>197.93520825916696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10609763</v>
      </c>
      <c r="AQ30" s="115">
        <f t="shared" si="2"/>
        <v>0</v>
      </c>
      <c r="AR30" s="51"/>
      <c r="AS30" s="52" t="s">
        <v>113</v>
      </c>
      <c r="AV30" s="255" t="s">
        <v>117</v>
      </c>
      <c r="AW30" s="255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131</v>
      </c>
      <c r="Q31" s="111">
        <v>77598213</v>
      </c>
      <c r="R31" s="46">
        <f t="shared" si="5"/>
        <v>5583</v>
      </c>
      <c r="S31" s="47">
        <f t="shared" si="6"/>
        <v>133.99199999999999</v>
      </c>
      <c r="T31" s="47">
        <f t="shared" si="7"/>
        <v>5.5830000000000002</v>
      </c>
      <c r="U31" s="112">
        <v>3.2</v>
      </c>
      <c r="V31" s="112">
        <f t="shared" si="1"/>
        <v>3.2</v>
      </c>
      <c r="W31" s="113" t="s">
        <v>134</v>
      </c>
      <c r="X31" s="115">
        <v>1067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45514556</v>
      </c>
      <c r="AH31" s="49">
        <f t="shared" si="9"/>
        <v>1088</v>
      </c>
      <c r="AI31" s="50">
        <f t="shared" si="8"/>
        <v>194.87730610782734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10609763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129</v>
      </c>
      <c r="Q32" s="111">
        <v>77603809</v>
      </c>
      <c r="R32" s="46">
        <f t="shared" si="5"/>
        <v>5596</v>
      </c>
      <c r="S32" s="47">
        <f t="shared" si="6"/>
        <v>134.304</v>
      </c>
      <c r="T32" s="47">
        <f t="shared" si="7"/>
        <v>5.5960000000000001</v>
      </c>
      <c r="U32" s="112">
        <v>2.6</v>
      </c>
      <c r="V32" s="112">
        <f t="shared" si="1"/>
        <v>2.6</v>
      </c>
      <c r="W32" s="113" t="s">
        <v>134</v>
      </c>
      <c r="X32" s="115">
        <v>1057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45515652</v>
      </c>
      <c r="AH32" s="49">
        <f t="shared" si="9"/>
        <v>1096</v>
      </c>
      <c r="AI32" s="50">
        <f t="shared" si="8"/>
        <v>195.8541815582559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10609763</v>
      </c>
      <c r="AQ32" s="115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137</v>
      </c>
      <c r="P33" s="111">
        <v>114</v>
      </c>
      <c r="Q33" s="111">
        <v>77608612</v>
      </c>
      <c r="R33" s="46">
        <f t="shared" si="5"/>
        <v>4803</v>
      </c>
      <c r="S33" s="47">
        <f t="shared" si="6"/>
        <v>115.27200000000001</v>
      </c>
      <c r="T33" s="47">
        <f t="shared" si="7"/>
        <v>4.8029999999999999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1148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45516576</v>
      </c>
      <c r="AH33" s="49">
        <f t="shared" si="9"/>
        <v>924</v>
      </c>
      <c r="AI33" s="50">
        <f t="shared" si="8"/>
        <v>192.37976264834478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0.55000000000000004</v>
      </c>
      <c r="AP33" s="115">
        <v>10610414</v>
      </c>
      <c r="AQ33" s="115">
        <f t="shared" si="2"/>
        <v>651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109</v>
      </c>
      <c r="Q34" s="111">
        <v>77613261</v>
      </c>
      <c r="R34" s="46">
        <f t="shared" si="5"/>
        <v>4649</v>
      </c>
      <c r="S34" s="47">
        <f t="shared" si="6"/>
        <v>111.57599999999999</v>
      </c>
      <c r="T34" s="47">
        <f t="shared" si="7"/>
        <v>4.649</v>
      </c>
      <c r="U34" s="112">
        <v>4.3</v>
      </c>
      <c r="V34" s="112">
        <f t="shared" si="1"/>
        <v>4.3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1098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45517436</v>
      </c>
      <c r="AH34" s="49">
        <f t="shared" si="9"/>
        <v>860</v>
      </c>
      <c r="AI34" s="50">
        <f t="shared" si="8"/>
        <v>184.98601849860185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0.55000000000000004</v>
      </c>
      <c r="AP34" s="115">
        <v>10611467</v>
      </c>
      <c r="AQ34" s="115">
        <f t="shared" si="2"/>
        <v>1053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56" t="s">
        <v>120</v>
      </c>
      <c r="M35" s="257"/>
      <c r="N35" s="258"/>
      <c r="O35" s="63"/>
      <c r="P35" s="119"/>
      <c r="Q35" s="119"/>
      <c r="R35" s="64">
        <f>SUM(R11:R34)</f>
        <v>130573</v>
      </c>
      <c r="S35" s="65">
        <f>AVERAGE(S11:S34)</f>
        <v>130.57300000000001</v>
      </c>
      <c r="T35" s="65">
        <f>SUM(T11:T34)</f>
        <v>130.57299999999998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27068</v>
      </c>
      <c r="AH35" s="67">
        <f>SUM(AH11:AH34)</f>
        <v>27068</v>
      </c>
      <c r="AI35" s="68">
        <f>$AH$35/$T35</f>
        <v>207.30166267145586</v>
      </c>
      <c r="AJ35" s="98"/>
      <c r="AK35" s="98"/>
      <c r="AL35" s="98"/>
      <c r="AM35" s="98"/>
      <c r="AN35" s="98"/>
      <c r="AO35" s="69"/>
      <c r="AP35" s="70">
        <f>AP34-AP10</f>
        <v>7208</v>
      </c>
      <c r="AQ35" s="71">
        <f>SUM(AQ11:AQ34)</f>
        <v>7208</v>
      </c>
      <c r="AR35" s="72">
        <f>AVERAGE(AR11:AR34)</f>
        <v>1.1566666666666667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131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54" t="s">
        <v>132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4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54" t="s">
        <v>146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37" t="s">
        <v>144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37" t="s">
        <v>180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54" t="s">
        <v>181</v>
      </c>
      <c r="C46" s="144"/>
      <c r="D46" s="128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79"/>
      <c r="W46" s="102"/>
      <c r="X46" s="102"/>
      <c r="Y46" s="102"/>
      <c r="Z46" s="80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54" t="s">
        <v>137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79"/>
      <c r="W47" s="102"/>
      <c r="X47" s="102"/>
      <c r="Y47" s="102"/>
      <c r="Z47" s="80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54" t="s">
        <v>138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79"/>
      <c r="W48" s="102"/>
      <c r="X48" s="102"/>
      <c r="Y48" s="102"/>
      <c r="Z48" s="80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38" t="s">
        <v>143</v>
      </c>
      <c r="C49" s="124"/>
      <c r="D49" s="125"/>
      <c r="E49" s="124"/>
      <c r="F49" s="124"/>
      <c r="G49" s="124"/>
      <c r="H49" s="124"/>
      <c r="I49" s="124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7"/>
      <c r="U49" s="127"/>
      <c r="V49" s="79"/>
      <c r="W49" s="102"/>
      <c r="X49" s="102"/>
      <c r="Y49" s="102"/>
      <c r="Z49" s="80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4" t="s">
        <v>140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37" t="s">
        <v>141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4" t="s">
        <v>142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37" t="s">
        <v>182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4"/>
      <c r="C54" s="144"/>
      <c r="D54" s="128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37"/>
      <c r="C55" s="144"/>
      <c r="D55" s="128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A56" s="102"/>
      <c r="B56" s="154"/>
      <c r="C56" s="138"/>
      <c r="D56" s="117"/>
      <c r="E56" s="138"/>
      <c r="F56" s="138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20"/>
      <c r="U56" s="122"/>
      <c r="V56" s="79"/>
      <c r="AS56" s="97"/>
      <c r="AT56" s="97"/>
      <c r="AU56" s="97"/>
      <c r="AV56" s="97"/>
      <c r="AW56" s="97"/>
      <c r="AX56" s="97"/>
      <c r="AY56" s="97"/>
    </row>
    <row r="57" spans="1:51" x14ac:dyDescent="0.25">
      <c r="A57" s="102"/>
      <c r="B57" s="137"/>
      <c r="C57" s="138"/>
      <c r="D57" s="117"/>
      <c r="E57" s="138"/>
      <c r="F57" s="138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8"/>
      <c r="U57" s="79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O58" s="12"/>
      <c r="P58" s="99"/>
      <c r="Q58" s="99"/>
      <c r="AS58" s="97"/>
      <c r="AT58" s="97"/>
      <c r="AU58" s="97"/>
      <c r="AV58" s="97"/>
      <c r="AW58" s="97"/>
      <c r="AX58" s="97"/>
      <c r="AY58" s="97"/>
    </row>
    <row r="59" spans="1:51" x14ac:dyDescent="0.25"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R61" s="99"/>
      <c r="S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R62" s="99"/>
      <c r="S62" s="99"/>
      <c r="T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T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U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U68" s="99"/>
      <c r="AS68" s="97"/>
      <c r="AT68" s="97"/>
      <c r="AU68" s="97"/>
      <c r="AV68" s="97"/>
      <c r="AW68" s="97"/>
      <c r="AX68" s="97"/>
      <c r="AY68" s="97"/>
    </row>
    <row r="80" spans="15:51" x14ac:dyDescent="0.25">
      <c r="AS80" s="97"/>
      <c r="AT80" s="97"/>
      <c r="AU80" s="97"/>
      <c r="AV80" s="97"/>
      <c r="AW80" s="97"/>
      <c r="AX80" s="97"/>
      <c r="AY80" s="97"/>
    </row>
  </sheetData>
  <protectedRanges>
    <protectedRange sqref="S56:T57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J25 I25:I34" name="Range1_1_2_1_10_2_1_1"/>
    <protectedRange sqref="M11:M15" name="Range1_2_1_2_1_10_1_1_1"/>
    <protectedRange sqref="AS16:AS34" name="Range1_1_1_1"/>
    <protectedRange sqref="H11:H34" name="Range1_1_1_1_1_1_1"/>
    <protectedRange sqref="Z46:Z55" name="Range2_2_1_10_1_1_1_2"/>
    <protectedRange sqref="N56:R57" name="Range2_12_1_6_1_1"/>
    <protectedRange sqref="L56:M57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6:K57" name="Range2_2_12_1_4_1_1_1_1_1_1_1_1_1_1_1_1_1_1_1"/>
    <protectedRange sqref="I56:I57" name="Range2_2_12_1_7_1_1_2_2_1_2"/>
    <protectedRange sqref="F56:H57" name="Range2_2_12_1_3_1_2_1_1_1_1_2_1_1_1_1_1_1_1_1_1_1_1"/>
    <protectedRange sqref="E56:E57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4:U54 F55:G55" name="Range2_12_5_1_1_1_2_2_1_1_1_1_1_1_1_1_1_1_1_2_1_1_1_2_1_1_1_1_1_1_1_1_1_1_1_1_1_1_1_1_2_1_1_1_1_1_1_1_1_1_2_1_1_3_1_1_1_3_1_1_1_1_1_1_1_1_1_1_1_1_1_1_1_1_1_1_1_1_1_1_2_1_1_1_1_1_1_1_1_1_1_1_2_2_1_2_1_1_1_1_1_1_1_1_1_1_1_1_1"/>
    <protectedRange sqref="S47:T53" name="Range2_12_5_1_1_2_1_1_1_2_1_1_1_1_1_1_1_1_1_1_1_1_1"/>
    <protectedRange sqref="N47:R53" name="Range2_12_1_6_1_1_2_1_1_1_2_1_1_1_1_1_1_1_1_1_1_1_1_1"/>
    <protectedRange sqref="L47:M53" name="Range2_2_12_1_7_1_1_3_1_1_1_2_1_1_1_1_1_1_1_1_1_1_1_1_1"/>
    <protectedRange sqref="J47:K53" name="Range2_2_12_1_4_1_1_1_1_1_1_1_1_1_1_1_1_1_1_1_2_1_1_1_2_1_1_1_1_1_1_1_1_1_1_1_1_1"/>
    <protectedRange sqref="I47:I53" name="Range2_2_12_1_7_1_1_2_2_1_2_2_1_1_1_2_1_1_1_1_1_1_1_1_1_1_1_1_1"/>
    <protectedRange sqref="G47:H53" name="Range2_2_12_1_3_1_2_1_1_1_1_2_1_1_1_1_1_1_1_1_1_1_1_2_1_1_1_2_1_1_1_1_1_1_1_1_1_1_1_1_1"/>
    <protectedRange sqref="F47:F53" name="Range2_2_12_1_3_1_2_1_1_1_1_2_1_1_1_1_1_1_1_1_1_1_1_2_2_1_1_2_1_1_1_1_1_1_1_1_1_1_1_1_1"/>
    <protectedRange sqref="E47:E53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7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_1"/>
    <protectedRange sqref="S43" name="Range2_12_4_1_1_1_4_2_2_1_1_1_1_1_1_1_1_1_1_1_1_1_1_1_1"/>
    <protectedRange sqref="G43:H43" name="Range2_2_12_1_3_1_1_1_1_1_4_1_1_1_1_1_1_1_1_1_1_2_1_1_1_1_1_1_1_1_1_1_1_1"/>
    <protectedRange sqref="Q43:R43" name="Range2_12_1_6_1_1_1_1_2_1_1_1_1_1_1_1_1_1_2_1_1_1_1_1_1_1_1_1_1_1"/>
    <protectedRange sqref="N43:P43" name="Range2_12_1_2_3_1_1_1_1_2_1_1_1_1_1_1_1_1_1_2_1_1_1_1_1_1_1_1_1_1_1"/>
    <protectedRange sqref="I43:M43" name="Range2_2_12_1_4_3_1_1_1_1_2_1_1_1_1_1_1_1_1_1_2_1_1_1_1_1_1_1_1_1_1_1"/>
    <protectedRange sqref="F45:U45" name="Range2_12_5_1_1_1_2_2_1_1_1_1_1_1_1_1_1_1_1_2_1_1_1_2_1_1_1_1_1_1_1_1_1_1_1_1_1_1_1_1_2_1_1_1_1_1_1_1_1_1_2_1_1_3_1_1_1_3_1_1_1_1_1_1_1_1_1_1_1_1_1_1_1_1_1_1_1_1_1_1_2_1_1_1_1_1_1_1_1_1_1_1_2_2_1_1_1_1_1_1_1_1_1_1"/>
    <protectedRange sqref="S44:T44" name="Range2_12_5_1_1_2_1_1_1_1_1_2_1_1_1_1_1_1"/>
    <protectedRange sqref="N44:R44" name="Range2_12_1_6_1_1_2_1_1_1_1_1_2_1_1_1_1_1_1"/>
    <protectedRange sqref="L44:M44" name="Range2_2_12_1_7_1_1_3_1_1_1_1_1_2_1_1_1_1_1_1"/>
    <protectedRange sqref="J44:K44" name="Range2_2_12_1_4_1_1_1_1_1_1_1_1_1_1_1_1_1_1_1_2_1_1_1_1_1_2_1_1_1_1_1_1"/>
    <protectedRange sqref="I44" name="Range2_2_12_1_7_1_1_2_2_1_2_2_1_1_1_1_1_2_1_1_1_1_1_1"/>
    <protectedRange sqref="G44:H44" name="Range2_2_12_1_3_1_2_1_1_1_1_2_1_1_1_1_1_1_1_1_1_1_1_2_1_1_1_1_1_2_1_1_1_1_1_1"/>
    <protectedRange sqref="F44" name="Range2_2_12_1_3_1_2_1_1_1_1_2_1_1_1_1_1_1_1_1_1_1_1_2_2_1_1_1_1_2_1_1_1_1_1_1"/>
    <protectedRange sqref="E44" name="Range2_2_12_1_3_1_2_1_1_1_2_1_1_1_1_3_1_1_1_1_1_1_1_1_1_2_2_1_1_1_1_2_1_1_1_1_1_1"/>
    <protectedRange sqref="B54" name="Range2_12_5_1_1_1_2_2_1_1_1_1_1_1_1_1_1_1_1_2_1_1_1_2_1_1_1_1_1_1_1_1_1_1_1_1_1_1_1_1_2_1_1_1_1_1_1_1_1_1_2_1_1_3_1_1_1_3_1_1_1_1_1_1_1_1_1_1_1_1_1_1_1_1_1_1_1_1_1_1_2_1_1_1_1_1_1_1_1_1_2_2_1_1_1_2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017" priority="32" operator="containsText" text="N/A">
      <formula>NOT(ISERROR(SEARCH("N/A",X11)))</formula>
    </cfRule>
    <cfRule type="cellIs" dxfId="1016" priority="45" operator="equal">
      <formula>0</formula>
    </cfRule>
  </conditionalFormatting>
  <conditionalFormatting sqref="AC11:AE34 X11:Y34 AA11:AA34">
    <cfRule type="cellIs" dxfId="1015" priority="44" operator="greaterThanOrEqual">
      <formula>1185</formula>
    </cfRule>
  </conditionalFormatting>
  <conditionalFormatting sqref="AC11:AE34 X11:Y34 AA11:AA34">
    <cfRule type="cellIs" dxfId="1014" priority="43" operator="between">
      <formula>0.1</formula>
      <formula>1184</formula>
    </cfRule>
  </conditionalFormatting>
  <conditionalFormatting sqref="X8">
    <cfRule type="cellIs" dxfId="1013" priority="42" operator="equal">
      <formula>0</formula>
    </cfRule>
  </conditionalFormatting>
  <conditionalFormatting sqref="X8">
    <cfRule type="cellIs" dxfId="1012" priority="41" operator="greaterThan">
      <formula>1179</formula>
    </cfRule>
  </conditionalFormatting>
  <conditionalFormatting sqref="X8">
    <cfRule type="cellIs" dxfId="1011" priority="40" operator="greaterThan">
      <formula>99</formula>
    </cfRule>
  </conditionalFormatting>
  <conditionalFormatting sqref="X8">
    <cfRule type="cellIs" dxfId="1010" priority="39" operator="greaterThan">
      <formula>0.99</formula>
    </cfRule>
  </conditionalFormatting>
  <conditionalFormatting sqref="AB8">
    <cfRule type="cellIs" dxfId="1009" priority="38" operator="equal">
      <formula>0</formula>
    </cfRule>
  </conditionalFormatting>
  <conditionalFormatting sqref="AB8">
    <cfRule type="cellIs" dxfId="1008" priority="37" operator="greaterThan">
      <formula>1179</formula>
    </cfRule>
  </conditionalFormatting>
  <conditionalFormatting sqref="AB8">
    <cfRule type="cellIs" dxfId="1007" priority="36" operator="greaterThan">
      <formula>99</formula>
    </cfRule>
  </conditionalFormatting>
  <conditionalFormatting sqref="AB8">
    <cfRule type="cellIs" dxfId="1006" priority="35" operator="greaterThan">
      <formula>0.99</formula>
    </cfRule>
  </conditionalFormatting>
  <conditionalFormatting sqref="AH11:AH31">
    <cfRule type="cellIs" dxfId="1005" priority="33" operator="greaterThan">
      <formula>$AH$8</formula>
    </cfRule>
    <cfRule type="cellIs" dxfId="1004" priority="34" operator="greaterThan">
      <formula>$AH$8</formula>
    </cfRule>
  </conditionalFormatting>
  <conditionalFormatting sqref="AB11:AB34">
    <cfRule type="containsText" dxfId="1003" priority="28" operator="containsText" text="N/A">
      <formula>NOT(ISERROR(SEARCH("N/A",AB11)))</formula>
    </cfRule>
    <cfRule type="cellIs" dxfId="1002" priority="31" operator="equal">
      <formula>0</formula>
    </cfRule>
  </conditionalFormatting>
  <conditionalFormatting sqref="AB11:AB34">
    <cfRule type="cellIs" dxfId="1001" priority="30" operator="greaterThanOrEqual">
      <formula>1185</formula>
    </cfRule>
  </conditionalFormatting>
  <conditionalFormatting sqref="AB11:AB34">
    <cfRule type="cellIs" dxfId="1000" priority="29" operator="between">
      <formula>0.1</formula>
      <formula>1184</formula>
    </cfRule>
  </conditionalFormatting>
  <conditionalFormatting sqref="AO11:AO34 AN11:AN35">
    <cfRule type="cellIs" dxfId="999" priority="27" operator="equal">
      <formula>0</formula>
    </cfRule>
  </conditionalFormatting>
  <conditionalFormatting sqref="AO11:AO34 AN11:AN35">
    <cfRule type="cellIs" dxfId="998" priority="26" operator="greaterThan">
      <formula>1179</formula>
    </cfRule>
  </conditionalFormatting>
  <conditionalFormatting sqref="AO11:AO34 AN11:AN35">
    <cfRule type="cellIs" dxfId="997" priority="25" operator="greaterThan">
      <formula>99</formula>
    </cfRule>
  </conditionalFormatting>
  <conditionalFormatting sqref="AO11:AO34 AN11:AN35">
    <cfRule type="cellIs" dxfId="996" priority="24" operator="greaterThan">
      <formula>0.99</formula>
    </cfRule>
  </conditionalFormatting>
  <conditionalFormatting sqref="AQ11:AQ34">
    <cfRule type="cellIs" dxfId="995" priority="23" operator="equal">
      <formula>0</formula>
    </cfRule>
  </conditionalFormatting>
  <conditionalFormatting sqref="AQ11:AQ34">
    <cfRule type="cellIs" dxfId="994" priority="22" operator="greaterThan">
      <formula>1179</formula>
    </cfRule>
  </conditionalFormatting>
  <conditionalFormatting sqref="AQ11:AQ34">
    <cfRule type="cellIs" dxfId="993" priority="21" operator="greaterThan">
      <formula>99</formula>
    </cfRule>
  </conditionalFormatting>
  <conditionalFormatting sqref="AQ11:AQ34">
    <cfRule type="cellIs" dxfId="992" priority="20" operator="greaterThan">
      <formula>0.99</formula>
    </cfRule>
  </conditionalFormatting>
  <conditionalFormatting sqref="Z11:Z34">
    <cfRule type="containsText" dxfId="991" priority="16" operator="containsText" text="N/A">
      <formula>NOT(ISERROR(SEARCH("N/A",Z11)))</formula>
    </cfRule>
    <cfRule type="cellIs" dxfId="990" priority="19" operator="equal">
      <formula>0</formula>
    </cfRule>
  </conditionalFormatting>
  <conditionalFormatting sqref="Z11:Z34">
    <cfRule type="cellIs" dxfId="989" priority="18" operator="greaterThanOrEqual">
      <formula>1185</formula>
    </cfRule>
  </conditionalFormatting>
  <conditionalFormatting sqref="Z11:Z34">
    <cfRule type="cellIs" dxfId="988" priority="17" operator="between">
      <formula>0.1</formula>
      <formula>1184</formula>
    </cfRule>
  </conditionalFormatting>
  <conditionalFormatting sqref="AJ11:AN35">
    <cfRule type="cellIs" dxfId="987" priority="15" operator="equal">
      <formula>0</formula>
    </cfRule>
  </conditionalFormatting>
  <conditionalFormatting sqref="AJ11:AN35">
    <cfRule type="cellIs" dxfId="986" priority="14" operator="greaterThan">
      <formula>1179</formula>
    </cfRule>
  </conditionalFormatting>
  <conditionalFormatting sqref="AJ11:AN35">
    <cfRule type="cellIs" dxfId="985" priority="13" operator="greaterThan">
      <formula>99</formula>
    </cfRule>
  </conditionalFormatting>
  <conditionalFormatting sqref="AJ11:AN35">
    <cfRule type="cellIs" dxfId="984" priority="12" operator="greaterThan">
      <formula>0.99</formula>
    </cfRule>
  </conditionalFormatting>
  <conditionalFormatting sqref="AP11:AP34">
    <cfRule type="cellIs" dxfId="983" priority="11" operator="equal">
      <formula>0</formula>
    </cfRule>
  </conditionalFormatting>
  <conditionalFormatting sqref="AP11:AP34">
    <cfRule type="cellIs" dxfId="982" priority="10" operator="greaterThan">
      <formula>1179</formula>
    </cfRule>
  </conditionalFormatting>
  <conditionalFormatting sqref="AP11:AP34">
    <cfRule type="cellIs" dxfId="981" priority="9" operator="greaterThan">
      <formula>99</formula>
    </cfRule>
  </conditionalFormatting>
  <conditionalFormatting sqref="AP11:AP34">
    <cfRule type="cellIs" dxfId="980" priority="8" operator="greaterThan">
      <formula>0.99</formula>
    </cfRule>
  </conditionalFormatting>
  <conditionalFormatting sqref="AH32:AH34">
    <cfRule type="cellIs" dxfId="979" priority="6" operator="greaterThan">
      <formula>$AH$8</formula>
    </cfRule>
    <cfRule type="cellIs" dxfId="978" priority="7" operator="greaterThan">
      <formula>$AH$8</formula>
    </cfRule>
  </conditionalFormatting>
  <conditionalFormatting sqref="AI11:AI34">
    <cfRule type="cellIs" dxfId="977" priority="5" operator="greaterThan">
      <formula>$AI$8</formula>
    </cfRule>
  </conditionalFormatting>
  <conditionalFormatting sqref="AL11:AL34">
    <cfRule type="cellIs" dxfId="976" priority="4" operator="equal">
      <formula>0</formula>
    </cfRule>
  </conditionalFormatting>
  <conditionalFormatting sqref="AL11:AL34">
    <cfRule type="cellIs" dxfId="975" priority="3" operator="greaterThan">
      <formula>1179</formula>
    </cfRule>
  </conditionalFormatting>
  <conditionalFormatting sqref="AL11:AL34">
    <cfRule type="cellIs" dxfId="974" priority="2" operator="greaterThan">
      <formula>99</formula>
    </cfRule>
  </conditionalFormatting>
  <conditionalFormatting sqref="AL11:AL34">
    <cfRule type="cellIs" dxfId="97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APR 1</vt:lpstr>
      <vt:lpstr>APR 2</vt:lpstr>
      <vt:lpstr>APR 3</vt:lpstr>
      <vt:lpstr>APR 4</vt:lpstr>
      <vt:lpstr>APR 5</vt:lpstr>
      <vt:lpstr>APR 6</vt:lpstr>
      <vt:lpstr>APR 7</vt:lpstr>
      <vt:lpstr>APR 8</vt:lpstr>
      <vt:lpstr>APR 9</vt:lpstr>
      <vt:lpstr>APR 10</vt:lpstr>
      <vt:lpstr>APR 11</vt:lpstr>
      <vt:lpstr>APR 12</vt:lpstr>
      <vt:lpstr>APR 13</vt:lpstr>
      <vt:lpstr>APR 14</vt:lpstr>
      <vt:lpstr>APR 15</vt:lpstr>
      <vt:lpstr>APR 16</vt:lpstr>
      <vt:lpstr>APR 17</vt:lpstr>
      <vt:lpstr>APR 18</vt:lpstr>
      <vt:lpstr>APR 19</vt:lpstr>
      <vt:lpstr>APR 20</vt:lpstr>
      <vt:lpstr>APR 21</vt:lpstr>
      <vt:lpstr>APR 22</vt:lpstr>
      <vt:lpstr>APR 23</vt:lpstr>
      <vt:lpstr>APR 24</vt:lpstr>
      <vt:lpstr>APR 25</vt:lpstr>
      <vt:lpstr>APR 26</vt:lpstr>
      <vt:lpstr>APR 27</vt:lpstr>
      <vt:lpstr>APR 28</vt:lpstr>
      <vt:lpstr>APR 29</vt:lpstr>
      <vt:lpstr>APR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cp:lastPrinted>2016-04-25T22:24:17Z</cp:lastPrinted>
  <dcterms:created xsi:type="dcterms:W3CDTF">2014-06-30T06:13:27Z</dcterms:created>
  <dcterms:modified xsi:type="dcterms:W3CDTF">2016-05-05T21:40:31Z</dcterms:modified>
</cp:coreProperties>
</file>