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80" yWindow="0" windowWidth="15600" windowHeight="8070" tabRatio="499" firstSheet="23" activeTab="30"/>
  </bookViews>
  <sheets>
    <sheet name="MAY 1" sheetId="395" r:id="rId1"/>
    <sheet name="MAY 2" sheetId="396" r:id="rId2"/>
    <sheet name="MAY 3" sheetId="397" r:id="rId3"/>
    <sheet name="MAY 4" sheetId="398" r:id="rId4"/>
    <sheet name="MAY 5  " sheetId="401" r:id="rId5"/>
    <sheet name="MAY 6" sheetId="400" r:id="rId6"/>
    <sheet name="MAY 7" sheetId="402" r:id="rId7"/>
    <sheet name="MAY 8" sheetId="403" r:id="rId8"/>
    <sheet name="MAY 9" sheetId="404" r:id="rId9"/>
    <sheet name="MAY 10" sheetId="406" r:id="rId10"/>
    <sheet name="MAY 11" sheetId="407" r:id="rId11"/>
    <sheet name="MAY 12" sheetId="408" r:id="rId12"/>
    <sheet name="MAY 13" sheetId="409" r:id="rId13"/>
    <sheet name="MAY 14" sheetId="411" r:id="rId14"/>
    <sheet name="MAY 15" sheetId="412" r:id="rId15"/>
    <sheet name="MAY 16" sheetId="413" r:id="rId16"/>
    <sheet name="MAY 17" sheetId="414" r:id="rId17"/>
    <sheet name="MAY 18" sheetId="415" r:id="rId18"/>
    <sheet name="MAY 19" sheetId="416" r:id="rId19"/>
    <sheet name="MAY 20" sheetId="417" r:id="rId20"/>
    <sheet name="MAY 21" sheetId="418" r:id="rId21"/>
    <sheet name="MAY 22" sheetId="419" r:id="rId22"/>
    <sheet name="MAY 23" sheetId="420" r:id="rId23"/>
    <sheet name="MAY 24" sheetId="421" r:id="rId24"/>
    <sheet name="MAY 25" sheetId="422" r:id="rId25"/>
    <sheet name="MAY 26" sheetId="423" r:id="rId26"/>
    <sheet name="MAY 27" sheetId="424" r:id="rId27"/>
    <sheet name="MAY 28" sheetId="425" r:id="rId28"/>
    <sheet name="MAY 29" sheetId="426" r:id="rId29"/>
    <sheet name="MAY 30" sheetId="427" r:id="rId30"/>
    <sheet name="MAY 31" sheetId="428" r:id="rId31"/>
  </sheets>
  <externalReferences>
    <externalReference r:id="rId32"/>
  </externalReferences>
  <definedNames>
    <definedName name="_2pm___10pm" localSheetId="0">#REF!</definedName>
    <definedName name="_2pm___10pm" localSheetId="9">#REF!</definedName>
    <definedName name="_2pm___10pm" localSheetId="10">#REF!</definedName>
    <definedName name="_2pm___10pm" localSheetId="11">#REF!</definedName>
    <definedName name="_2pm___10pm" localSheetId="12">#REF!</definedName>
    <definedName name="_2pm___10pm" localSheetId="13">#REF!</definedName>
    <definedName name="_2pm___10pm" localSheetId="14">#REF!</definedName>
    <definedName name="_2pm___10pm" localSheetId="15">#REF!</definedName>
    <definedName name="_2pm___10pm" localSheetId="16">#REF!</definedName>
    <definedName name="_2pm___10pm" localSheetId="17">#REF!</definedName>
    <definedName name="_2pm___10pm" localSheetId="18">#REF!</definedName>
    <definedName name="_2pm___10pm" localSheetId="1">#REF!</definedName>
    <definedName name="_2pm___10pm" localSheetId="19">#REF!</definedName>
    <definedName name="_2pm___10pm" localSheetId="20">#REF!</definedName>
    <definedName name="_2pm___10pm" localSheetId="21">#REF!</definedName>
    <definedName name="_2pm___10pm" localSheetId="22">#REF!</definedName>
    <definedName name="_2pm___10pm" localSheetId="23">#REF!</definedName>
    <definedName name="_2pm___10pm" localSheetId="24">#REF!</definedName>
    <definedName name="_2pm___10pm" localSheetId="25">#REF!</definedName>
    <definedName name="_2pm___10pm" localSheetId="26">#REF!</definedName>
    <definedName name="_2pm___10pm" localSheetId="27">#REF!</definedName>
    <definedName name="_2pm___10pm" localSheetId="28">#REF!</definedName>
    <definedName name="_2pm___10pm" localSheetId="2">#REF!</definedName>
    <definedName name="_2pm___10pm" localSheetId="29">#REF!</definedName>
    <definedName name="_2pm___10pm" localSheetId="30">#REF!</definedName>
    <definedName name="_2pm___10pm" localSheetId="3">#REF!</definedName>
    <definedName name="_2pm___10pm" localSheetId="4">#REF!</definedName>
    <definedName name="_2pm___10pm" localSheetId="5">#REF!</definedName>
    <definedName name="_2pm___10pm" localSheetId="6">#REF!</definedName>
    <definedName name="_2pm___10pm" localSheetId="7">#REF!</definedName>
    <definedName name="_2pm___10pm" localSheetId="8">#REF!</definedName>
    <definedName name="R._MALLARI___R._REGENCIA" localSheetId="0">#REF!</definedName>
    <definedName name="R._MALLARI___R._REGENCIA" localSheetId="9">#REF!</definedName>
    <definedName name="R._MALLARI___R._REGENCIA" localSheetId="10">#REF!</definedName>
    <definedName name="R._MALLARI___R._REGENCIA" localSheetId="11">#REF!</definedName>
    <definedName name="R._MALLARI___R._REGENCIA" localSheetId="12">#REF!</definedName>
    <definedName name="R._MALLARI___R._REGENCIA" localSheetId="13">#REF!</definedName>
    <definedName name="R._MALLARI___R._REGENCIA" localSheetId="14">#REF!</definedName>
    <definedName name="R._MALLARI___R._REGENCIA" localSheetId="15">#REF!</definedName>
    <definedName name="R._MALLARI___R._REGENCIA" localSheetId="16">#REF!</definedName>
    <definedName name="R._MALLARI___R._REGENCIA" localSheetId="17">#REF!</definedName>
    <definedName name="R._MALLARI___R._REGENCIA" localSheetId="18">#REF!</definedName>
    <definedName name="R._MALLARI___R._REGENCIA" localSheetId="1">#REF!</definedName>
    <definedName name="R._MALLARI___R._REGENCIA" localSheetId="19">#REF!</definedName>
    <definedName name="R._MALLARI___R._REGENCIA" localSheetId="20">#REF!</definedName>
    <definedName name="R._MALLARI___R._REGENCIA" localSheetId="21">#REF!</definedName>
    <definedName name="R._MALLARI___R._REGENCIA" localSheetId="22">#REF!</definedName>
    <definedName name="R._MALLARI___R._REGENCIA" localSheetId="23">#REF!</definedName>
    <definedName name="R._MALLARI___R._REGENCIA" localSheetId="24">#REF!</definedName>
    <definedName name="R._MALLARI___R._REGENCIA" localSheetId="25">#REF!</definedName>
    <definedName name="R._MALLARI___R._REGENCIA" localSheetId="26">#REF!</definedName>
    <definedName name="R._MALLARI___R._REGENCIA" localSheetId="27">#REF!</definedName>
    <definedName name="R._MALLARI___R._REGENCIA" localSheetId="28">#REF!</definedName>
    <definedName name="R._MALLARI___R._REGENCIA" localSheetId="2">#REF!</definedName>
    <definedName name="R._MALLARI___R._REGENCIA" localSheetId="29">#REF!</definedName>
    <definedName name="R._MALLARI___R._REGENCIA" localSheetId="30">#REF!</definedName>
    <definedName name="R._MALLARI___R._REGENCIA" localSheetId="3">#REF!</definedName>
    <definedName name="R._MALLARI___R._REGENCIA" localSheetId="4">#REF!</definedName>
    <definedName name="R._MALLARI___R._REGENCIA" localSheetId="5">#REF!</definedName>
    <definedName name="R._MALLARI___R._REGENCIA" localSheetId="6">#REF!</definedName>
    <definedName name="R._MALLARI___R._REGENCIA" localSheetId="7">#REF!</definedName>
    <definedName name="R._MALLARI___R._REGENCIA" localSheetId="8">#REF!</definedName>
  </definedNames>
  <calcPr calcId="145621"/>
</workbook>
</file>

<file path=xl/calcChain.xml><?xml version="1.0" encoding="utf-8"?>
<calcChain xmlns="http://schemas.openxmlformats.org/spreadsheetml/2006/main">
  <c r="V34" i="428" l="1"/>
  <c r="E18" i="428" l="1"/>
  <c r="AP10" i="428" l="1"/>
  <c r="AG10" i="428"/>
  <c r="AG35" i="428" s="1"/>
  <c r="Q10" i="428"/>
  <c r="R11" i="428" s="1"/>
  <c r="AR35" i="428"/>
  <c r="AQ34" i="428"/>
  <c r="AH34" i="428"/>
  <c r="R34" i="428"/>
  <c r="T34" i="428" s="1"/>
  <c r="J34" i="428"/>
  <c r="I34" i="428" s="1"/>
  <c r="G34" i="428"/>
  <c r="E34" i="428"/>
  <c r="AQ33" i="428"/>
  <c r="AH33" i="428"/>
  <c r="V33" i="428"/>
  <c r="R33" i="428"/>
  <c r="S33" i="428" s="1"/>
  <c r="J33" i="428"/>
  <c r="I33" i="428" s="1"/>
  <c r="G33" i="428"/>
  <c r="E33" i="428"/>
  <c r="AW32" i="428"/>
  <c r="AQ32" i="428"/>
  <c r="AH32" i="428"/>
  <c r="V32" i="428"/>
  <c r="R32" i="428"/>
  <c r="T32" i="428" s="1"/>
  <c r="K32" i="428"/>
  <c r="J32" i="428"/>
  <c r="I32" i="428" s="1"/>
  <c r="G32" i="428"/>
  <c r="E32" i="428"/>
  <c r="AQ31" i="428"/>
  <c r="AH31" i="428"/>
  <c r="V31" i="428"/>
  <c r="R31" i="428"/>
  <c r="K31" i="428"/>
  <c r="J31" i="428"/>
  <c r="I31" i="428" s="1"/>
  <c r="G31" i="428"/>
  <c r="E31" i="428"/>
  <c r="AQ30" i="428"/>
  <c r="AH30" i="428"/>
  <c r="V30" i="428"/>
  <c r="R30" i="428"/>
  <c r="T30" i="428" s="1"/>
  <c r="K30" i="428"/>
  <c r="J30" i="428"/>
  <c r="I30" i="428" s="1"/>
  <c r="G30" i="428"/>
  <c r="E30" i="428"/>
  <c r="AQ29" i="428"/>
  <c r="AH29" i="428"/>
  <c r="V29" i="428"/>
  <c r="R29" i="428"/>
  <c r="K29" i="428"/>
  <c r="J29" i="428"/>
  <c r="I29" i="428" s="1"/>
  <c r="G29" i="428"/>
  <c r="E29" i="428"/>
  <c r="AQ28" i="428"/>
  <c r="AH28" i="428"/>
  <c r="V28" i="428"/>
  <c r="R28" i="428"/>
  <c r="T28" i="428" s="1"/>
  <c r="K28" i="428"/>
  <c r="J28" i="428"/>
  <c r="I28" i="428" s="1"/>
  <c r="G28" i="428"/>
  <c r="E28" i="428"/>
  <c r="AQ27" i="428"/>
  <c r="AH27" i="428"/>
  <c r="V27" i="428"/>
  <c r="R27" i="428"/>
  <c r="K27" i="428"/>
  <c r="J27" i="428"/>
  <c r="I27" i="428" s="1"/>
  <c r="G27" i="428"/>
  <c r="E27" i="428"/>
  <c r="AQ26" i="428"/>
  <c r="AH26" i="428"/>
  <c r="V26" i="428"/>
  <c r="R26" i="428"/>
  <c r="T26" i="428" s="1"/>
  <c r="K26" i="428"/>
  <c r="J26" i="428"/>
  <c r="I26" i="428" s="1"/>
  <c r="G26" i="428"/>
  <c r="E26" i="428"/>
  <c r="AQ25" i="428"/>
  <c r="AH25" i="428"/>
  <c r="V25" i="428"/>
  <c r="R25" i="428"/>
  <c r="K25" i="428"/>
  <c r="J25" i="428"/>
  <c r="I25" i="428" s="1"/>
  <c r="G25" i="428"/>
  <c r="E25" i="428"/>
  <c r="AQ24" i="428"/>
  <c r="AH24" i="428"/>
  <c r="V24" i="428"/>
  <c r="R24" i="428"/>
  <c r="S24" i="428" s="1"/>
  <c r="K24" i="428"/>
  <c r="J24" i="428"/>
  <c r="I24" i="428" s="1"/>
  <c r="G24" i="428"/>
  <c r="E24" i="428"/>
  <c r="AQ23" i="428"/>
  <c r="AH23" i="428"/>
  <c r="V23" i="428"/>
  <c r="R23" i="428"/>
  <c r="S23" i="428" s="1"/>
  <c r="K23" i="428"/>
  <c r="J23" i="428"/>
  <c r="I23" i="428" s="1"/>
  <c r="G23" i="428"/>
  <c r="E23" i="428"/>
  <c r="AQ22" i="428"/>
  <c r="AH22" i="428"/>
  <c r="V22" i="428"/>
  <c r="R22" i="428"/>
  <c r="T22" i="428" s="1"/>
  <c r="K22" i="428"/>
  <c r="J22" i="428"/>
  <c r="I22" i="428" s="1"/>
  <c r="G22" i="428"/>
  <c r="E22" i="428"/>
  <c r="AQ21" i="428"/>
  <c r="AH21" i="428"/>
  <c r="V21" i="428"/>
  <c r="R21" i="428"/>
  <c r="K21" i="428"/>
  <c r="J21" i="428"/>
  <c r="I21" i="428" s="1"/>
  <c r="G21" i="428"/>
  <c r="E21" i="428"/>
  <c r="AQ20" i="428"/>
  <c r="AH20" i="428"/>
  <c r="V20" i="428"/>
  <c r="R20" i="428"/>
  <c r="T20" i="428" s="1"/>
  <c r="K20" i="428"/>
  <c r="J20" i="428"/>
  <c r="I20" i="428" s="1"/>
  <c r="G20" i="428"/>
  <c r="E20" i="428"/>
  <c r="AQ19" i="428"/>
  <c r="AH19" i="428"/>
  <c r="V19" i="428"/>
  <c r="R19" i="428"/>
  <c r="K19" i="428"/>
  <c r="J19" i="428"/>
  <c r="I19" i="428" s="1"/>
  <c r="G19" i="428"/>
  <c r="E19" i="428"/>
  <c r="AQ18" i="428"/>
  <c r="AH18" i="428"/>
  <c r="V18" i="428"/>
  <c r="R18" i="428"/>
  <c r="S18" i="428" s="1"/>
  <c r="K18" i="428"/>
  <c r="J18" i="428"/>
  <c r="I18" i="428" s="1"/>
  <c r="G18" i="428"/>
  <c r="AQ17" i="428"/>
  <c r="AH17" i="428"/>
  <c r="V17" i="428"/>
  <c r="R17" i="428"/>
  <c r="S17" i="428" s="1"/>
  <c r="K17" i="428"/>
  <c r="J17" i="428"/>
  <c r="I17" i="428" s="1"/>
  <c r="G17" i="428"/>
  <c r="E17" i="428"/>
  <c r="AQ16" i="428"/>
  <c r="AH16" i="428"/>
  <c r="V16" i="428"/>
  <c r="R16" i="428"/>
  <c r="S16" i="428" s="1"/>
  <c r="K16" i="428"/>
  <c r="J16" i="428"/>
  <c r="I16" i="428" s="1"/>
  <c r="G16" i="428"/>
  <c r="E16" i="428"/>
  <c r="AQ15" i="428"/>
  <c r="AH15" i="428"/>
  <c r="V15" i="428"/>
  <c r="R15" i="428"/>
  <c r="S15" i="428" s="1"/>
  <c r="K15" i="428"/>
  <c r="J15" i="428"/>
  <c r="I15" i="428" s="1"/>
  <c r="G15" i="428"/>
  <c r="E15" i="428"/>
  <c r="AQ14" i="428"/>
  <c r="AH14" i="428"/>
  <c r="V14" i="428"/>
  <c r="R14" i="428"/>
  <c r="S14" i="428" s="1"/>
  <c r="K14" i="428"/>
  <c r="J14" i="428"/>
  <c r="I14" i="428" s="1"/>
  <c r="G14" i="428"/>
  <c r="E14" i="428"/>
  <c r="AQ13" i="428"/>
  <c r="AH13" i="428"/>
  <c r="V13" i="428"/>
  <c r="R13" i="428"/>
  <c r="S13" i="428" s="1"/>
  <c r="K13" i="428"/>
  <c r="J13" i="428"/>
  <c r="I13" i="428" s="1"/>
  <c r="G13" i="428"/>
  <c r="E13" i="428"/>
  <c r="AQ12" i="428"/>
  <c r="AH12" i="428"/>
  <c r="V12" i="428"/>
  <c r="R12" i="428"/>
  <c r="S12" i="428" s="1"/>
  <c r="K12" i="428"/>
  <c r="J12" i="428"/>
  <c r="I12" i="428" s="1"/>
  <c r="G12" i="428"/>
  <c r="E12" i="428"/>
  <c r="V11" i="428"/>
  <c r="K11" i="428"/>
  <c r="J11" i="428"/>
  <c r="I11" i="428" s="1"/>
  <c r="G11" i="428"/>
  <c r="E11" i="428"/>
  <c r="AQ11" i="428"/>
  <c r="AG8" i="428"/>
  <c r="AI34" i="428" l="1"/>
  <c r="S34" i="428"/>
  <c r="T33" i="428"/>
  <c r="AI33" i="428" s="1"/>
  <c r="S31" i="428"/>
  <c r="T31" i="428"/>
  <c r="AI31" i="428" s="1"/>
  <c r="AI30" i="428"/>
  <c r="T29" i="428"/>
  <c r="AI29" i="428" s="1"/>
  <c r="S29" i="428"/>
  <c r="T27" i="428"/>
  <c r="AI27" i="428" s="1"/>
  <c r="S27" i="428"/>
  <c r="AI26" i="428"/>
  <c r="S25" i="428"/>
  <c r="T25" i="428"/>
  <c r="AI25" i="428" s="1"/>
  <c r="T23" i="428"/>
  <c r="AI23" i="428" s="1"/>
  <c r="AI22" i="428"/>
  <c r="S21" i="428"/>
  <c r="T21" i="428"/>
  <c r="AI21" i="428" s="1"/>
  <c r="T19" i="428"/>
  <c r="AI19" i="428" s="1"/>
  <c r="S19" i="428"/>
  <c r="T17" i="428"/>
  <c r="AI17" i="428" s="1"/>
  <c r="T16" i="428"/>
  <c r="AI16" i="428" s="1"/>
  <c r="T13" i="428"/>
  <c r="AI13" i="428" s="1"/>
  <c r="T12" i="428"/>
  <c r="AI12" i="428" s="1"/>
  <c r="AQ35" i="428"/>
  <c r="AI20" i="428"/>
  <c r="AI28" i="428"/>
  <c r="AI32" i="428"/>
  <c r="T14" i="428"/>
  <c r="AI14" i="428" s="1"/>
  <c r="S20" i="428"/>
  <c r="S22" i="428"/>
  <c r="S26" i="428"/>
  <c r="S28" i="428"/>
  <c r="S30" i="428"/>
  <c r="S32" i="428"/>
  <c r="T15" i="428"/>
  <c r="AI15" i="428" s="1"/>
  <c r="T18" i="428"/>
  <c r="AI18" i="428" s="1"/>
  <c r="T24" i="428"/>
  <c r="AI24" i="428" s="1"/>
  <c r="T11" i="428"/>
  <c r="S11" i="428"/>
  <c r="R35" i="428"/>
  <c r="AH11" i="428"/>
  <c r="K33" i="428"/>
  <c r="K34" i="428"/>
  <c r="J30" i="427"/>
  <c r="S35" i="428" l="1"/>
  <c r="T35" i="428"/>
  <c r="AI11" i="428"/>
  <c r="AH35" i="428"/>
  <c r="AG10" i="427"/>
  <c r="AI35" i="428" l="1"/>
  <c r="V34" i="426"/>
  <c r="AP10" i="427" l="1"/>
  <c r="Q10" i="427"/>
  <c r="AR35" i="427"/>
  <c r="AQ34" i="427"/>
  <c r="AH34" i="427"/>
  <c r="R34" i="427"/>
  <c r="S34" i="427" s="1"/>
  <c r="K34" i="427"/>
  <c r="J34" i="427"/>
  <c r="I34" i="427"/>
  <c r="G34" i="427"/>
  <c r="E34" i="427"/>
  <c r="AQ33" i="427"/>
  <c r="AH33" i="427"/>
  <c r="V33" i="427"/>
  <c r="R33" i="427"/>
  <c r="S33" i="427" s="1"/>
  <c r="K33" i="427"/>
  <c r="J33" i="427"/>
  <c r="I33" i="427"/>
  <c r="G33" i="427"/>
  <c r="E33" i="427"/>
  <c r="AW32" i="427"/>
  <c r="AQ32" i="427"/>
  <c r="AH32" i="427"/>
  <c r="V32" i="427"/>
  <c r="R32" i="427"/>
  <c r="T32" i="427" s="1"/>
  <c r="J32" i="427"/>
  <c r="K32" i="427" s="1"/>
  <c r="I32" i="427"/>
  <c r="G32" i="427"/>
  <c r="E32" i="427"/>
  <c r="AQ31" i="427"/>
  <c r="AH31" i="427"/>
  <c r="V31" i="427"/>
  <c r="R31" i="427"/>
  <c r="T31" i="427" s="1"/>
  <c r="J31" i="427"/>
  <c r="K31" i="427" s="1"/>
  <c r="I31" i="427"/>
  <c r="G31" i="427"/>
  <c r="E31" i="427"/>
  <c r="AQ30" i="427"/>
  <c r="AH30" i="427"/>
  <c r="V30" i="427"/>
  <c r="R30" i="427"/>
  <c r="T30" i="427" s="1"/>
  <c r="K30" i="427"/>
  <c r="I30" i="427"/>
  <c r="G30" i="427"/>
  <c r="E30" i="427"/>
  <c r="AQ29" i="427"/>
  <c r="AH29" i="427"/>
  <c r="V29" i="427"/>
  <c r="R29" i="427"/>
  <c r="T29" i="427" s="1"/>
  <c r="J29" i="427"/>
  <c r="K29" i="427" s="1"/>
  <c r="I29" i="427"/>
  <c r="G29" i="427"/>
  <c r="E29" i="427"/>
  <c r="AQ28" i="427"/>
  <c r="AH28" i="427"/>
  <c r="V28" i="427"/>
  <c r="R28" i="427"/>
  <c r="T28" i="427" s="1"/>
  <c r="J28" i="427"/>
  <c r="K28" i="427" s="1"/>
  <c r="I28" i="427"/>
  <c r="G28" i="427"/>
  <c r="E28" i="427"/>
  <c r="AQ27" i="427"/>
  <c r="AH27" i="427"/>
  <c r="V27" i="427"/>
  <c r="R27" i="427"/>
  <c r="T27" i="427" s="1"/>
  <c r="J27" i="427"/>
  <c r="K27" i="427" s="1"/>
  <c r="I27" i="427"/>
  <c r="G27" i="427"/>
  <c r="E27" i="427"/>
  <c r="AQ26" i="427"/>
  <c r="AH26" i="427"/>
  <c r="V26" i="427"/>
  <c r="R26" i="427"/>
  <c r="T26" i="427" s="1"/>
  <c r="J26" i="427"/>
  <c r="K26" i="427" s="1"/>
  <c r="I26" i="427"/>
  <c r="G26" i="427"/>
  <c r="E26" i="427"/>
  <c r="AQ25" i="427"/>
  <c r="AH25" i="427"/>
  <c r="V25" i="427"/>
  <c r="R25" i="427"/>
  <c r="T25" i="427" s="1"/>
  <c r="J25" i="427"/>
  <c r="K25" i="427" s="1"/>
  <c r="I25" i="427"/>
  <c r="G25" i="427"/>
  <c r="E25" i="427"/>
  <c r="AQ24" i="427"/>
  <c r="AH24" i="427"/>
  <c r="V24" i="427"/>
  <c r="R24" i="427"/>
  <c r="T24" i="427" s="1"/>
  <c r="J24" i="427"/>
  <c r="K24" i="427" s="1"/>
  <c r="I24" i="427"/>
  <c r="G24" i="427"/>
  <c r="E24" i="427"/>
  <c r="AQ23" i="427"/>
  <c r="AH23" i="427"/>
  <c r="V23" i="427"/>
  <c r="R23" i="427"/>
  <c r="T23" i="427" s="1"/>
  <c r="J23" i="427"/>
  <c r="K23" i="427" s="1"/>
  <c r="I23" i="427"/>
  <c r="G23" i="427"/>
  <c r="E23" i="427"/>
  <c r="AQ22" i="427"/>
  <c r="AH22" i="427"/>
  <c r="V22" i="427"/>
  <c r="R22" i="427"/>
  <c r="T22" i="427" s="1"/>
  <c r="J22" i="427"/>
  <c r="K22" i="427" s="1"/>
  <c r="I22" i="427"/>
  <c r="G22" i="427"/>
  <c r="E22" i="427"/>
  <c r="AQ21" i="427"/>
  <c r="AH21" i="427"/>
  <c r="V21" i="427"/>
  <c r="R21" i="427"/>
  <c r="T21" i="427" s="1"/>
  <c r="J21" i="427"/>
  <c r="K21" i="427" s="1"/>
  <c r="I21" i="427"/>
  <c r="G21" i="427"/>
  <c r="E21" i="427"/>
  <c r="AQ20" i="427"/>
  <c r="AH20" i="427"/>
  <c r="V20" i="427"/>
  <c r="R20" i="427"/>
  <c r="T20" i="427" s="1"/>
  <c r="J20" i="427"/>
  <c r="K20" i="427" s="1"/>
  <c r="I20" i="427"/>
  <c r="G20" i="427"/>
  <c r="E20" i="427"/>
  <c r="AQ19" i="427"/>
  <c r="AH19" i="427"/>
  <c r="V19" i="427"/>
  <c r="R19" i="427"/>
  <c r="T19" i="427" s="1"/>
  <c r="J19" i="427"/>
  <c r="K19" i="427" s="1"/>
  <c r="I19" i="427"/>
  <c r="G19" i="427"/>
  <c r="E19" i="427"/>
  <c r="AQ18" i="427"/>
  <c r="AH18" i="427"/>
  <c r="V18" i="427"/>
  <c r="R18" i="427"/>
  <c r="T18" i="427" s="1"/>
  <c r="J18" i="427"/>
  <c r="K18" i="427" s="1"/>
  <c r="I18" i="427"/>
  <c r="G18" i="427"/>
  <c r="E18" i="427"/>
  <c r="AQ17" i="427"/>
  <c r="AH17" i="427"/>
  <c r="V17" i="427"/>
  <c r="R17" i="427"/>
  <c r="S17" i="427" s="1"/>
  <c r="J17" i="427"/>
  <c r="K17" i="427" s="1"/>
  <c r="I17" i="427"/>
  <c r="G17" i="427"/>
  <c r="E17" i="427"/>
  <c r="AQ16" i="427"/>
  <c r="AH16" i="427"/>
  <c r="V16" i="427"/>
  <c r="R16" i="427"/>
  <c r="T16" i="427" s="1"/>
  <c r="J16" i="427"/>
  <c r="K16" i="427" s="1"/>
  <c r="I16" i="427"/>
  <c r="G16" i="427"/>
  <c r="E16" i="427"/>
  <c r="AQ15" i="427"/>
  <c r="AH15" i="427"/>
  <c r="V15" i="427"/>
  <c r="R15" i="427"/>
  <c r="S15" i="427" s="1"/>
  <c r="J15" i="427"/>
  <c r="K15" i="427" s="1"/>
  <c r="I15" i="427"/>
  <c r="G15" i="427"/>
  <c r="E15" i="427"/>
  <c r="AQ14" i="427"/>
  <c r="AH14" i="427"/>
  <c r="V14" i="427"/>
  <c r="R14" i="427"/>
  <c r="S14" i="427" s="1"/>
  <c r="J14" i="427"/>
  <c r="K14" i="427" s="1"/>
  <c r="I14" i="427"/>
  <c r="G14" i="427"/>
  <c r="E14" i="427"/>
  <c r="AQ13" i="427"/>
  <c r="AH13" i="427"/>
  <c r="V13" i="427"/>
  <c r="R13" i="427"/>
  <c r="T13" i="427" s="1"/>
  <c r="J13" i="427"/>
  <c r="K13" i="427" s="1"/>
  <c r="I13" i="427"/>
  <c r="G13" i="427"/>
  <c r="E13" i="427"/>
  <c r="AQ12" i="427"/>
  <c r="AH12" i="427"/>
  <c r="V12" i="427"/>
  <c r="R12" i="427"/>
  <c r="S12" i="427" s="1"/>
  <c r="J12" i="427"/>
  <c r="K12" i="427" s="1"/>
  <c r="I12" i="427"/>
  <c r="G12" i="427"/>
  <c r="E12" i="427"/>
  <c r="AH11" i="427"/>
  <c r="V11" i="427"/>
  <c r="J11" i="427"/>
  <c r="K11" i="427" s="1"/>
  <c r="I11" i="427"/>
  <c r="G11" i="427"/>
  <c r="E11" i="427"/>
  <c r="AQ11" i="427"/>
  <c r="AG35" i="427"/>
  <c r="R11" i="427"/>
  <c r="AQ35" i="427" l="1"/>
  <c r="AI13" i="427"/>
  <c r="AI16" i="427"/>
  <c r="AI18" i="427"/>
  <c r="AI19" i="427"/>
  <c r="AI20" i="427"/>
  <c r="AI21" i="427"/>
  <c r="AI22" i="427"/>
  <c r="AI23" i="427"/>
  <c r="AI24" i="427"/>
  <c r="AI25" i="427"/>
  <c r="AI26" i="427"/>
  <c r="AI27" i="427"/>
  <c r="AI28" i="427"/>
  <c r="AI29" i="427"/>
  <c r="AI30" i="427"/>
  <c r="AI31" i="427"/>
  <c r="AI32" i="427"/>
  <c r="T11" i="427"/>
  <c r="AI11" i="427" s="1"/>
  <c r="S11" i="427"/>
  <c r="R35" i="427"/>
  <c r="S13" i="427"/>
  <c r="S16" i="427"/>
  <c r="S18" i="427"/>
  <c r="S19" i="427"/>
  <c r="S20" i="427"/>
  <c r="S21" i="427"/>
  <c r="S23" i="427"/>
  <c r="S24" i="427"/>
  <c r="S28" i="427"/>
  <c r="T12" i="427"/>
  <c r="AI12" i="427" s="1"/>
  <c r="T14" i="427"/>
  <c r="AI14" i="427" s="1"/>
  <c r="T15" i="427"/>
  <c r="AI15" i="427" s="1"/>
  <c r="T17" i="427"/>
  <c r="AI17" i="427" s="1"/>
  <c r="AG8" i="427"/>
  <c r="T33" i="427"/>
  <c r="AI33" i="427" s="1"/>
  <c r="T34" i="427"/>
  <c r="AI34" i="427" s="1"/>
  <c r="AH35" i="427"/>
  <c r="S22" i="427"/>
  <c r="S25" i="427"/>
  <c r="S26" i="427"/>
  <c r="S27" i="427"/>
  <c r="S29" i="427"/>
  <c r="S30" i="427"/>
  <c r="S31" i="427"/>
  <c r="S32" i="427"/>
  <c r="S35" i="427" l="1"/>
  <c r="T35" i="427"/>
  <c r="AI35" i="427" s="1"/>
  <c r="V34" i="425" l="1"/>
  <c r="AP10" i="426" l="1"/>
  <c r="AG10" i="426"/>
  <c r="Q10" i="426"/>
  <c r="AR35" i="426"/>
  <c r="AQ34" i="426"/>
  <c r="AH34" i="426"/>
  <c r="R34" i="426"/>
  <c r="S34" i="426" s="1"/>
  <c r="K34" i="426"/>
  <c r="J34" i="426"/>
  <c r="I34" i="426"/>
  <c r="G34" i="426"/>
  <c r="E34" i="426"/>
  <c r="AQ33" i="426"/>
  <c r="AH33" i="426"/>
  <c r="V33" i="426"/>
  <c r="R33" i="426"/>
  <c r="S33" i="426" s="1"/>
  <c r="K33" i="426"/>
  <c r="J33" i="426"/>
  <c r="I33" i="426"/>
  <c r="G33" i="426"/>
  <c r="E33" i="426"/>
  <c r="AW32" i="426"/>
  <c r="AQ32" i="426"/>
  <c r="AH32" i="426"/>
  <c r="V32" i="426"/>
  <c r="R32" i="426"/>
  <c r="T32" i="426" s="1"/>
  <c r="J32" i="426"/>
  <c r="K32" i="426" s="1"/>
  <c r="I32" i="426"/>
  <c r="G32" i="426"/>
  <c r="E32" i="426"/>
  <c r="AQ31" i="426"/>
  <c r="AH31" i="426"/>
  <c r="V31" i="426"/>
  <c r="R31" i="426"/>
  <c r="T31" i="426" s="1"/>
  <c r="J31" i="426"/>
  <c r="K31" i="426" s="1"/>
  <c r="I31" i="426"/>
  <c r="G31" i="426"/>
  <c r="E31" i="426"/>
  <c r="AQ30" i="426"/>
  <c r="AH30" i="426"/>
  <c r="V30" i="426"/>
  <c r="R30" i="426"/>
  <c r="T30" i="426" s="1"/>
  <c r="J30" i="426"/>
  <c r="K30" i="426" s="1"/>
  <c r="I30" i="426"/>
  <c r="G30" i="426"/>
  <c r="E30" i="426"/>
  <c r="AQ29" i="426"/>
  <c r="AH29" i="426"/>
  <c r="V29" i="426"/>
  <c r="R29" i="426"/>
  <c r="T29" i="426" s="1"/>
  <c r="J29" i="426"/>
  <c r="K29" i="426" s="1"/>
  <c r="I29" i="426"/>
  <c r="G29" i="426"/>
  <c r="E29" i="426"/>
  <c r="AQ28" i="426"/>
  <c r="AH28" i="426"/>
  <c r="V28" i="426"/>
  <c r="R28" i="426"/>
  <c r="T28" i="426" s="1"/>
  <c r="J28" i="426"/>
  <c r="K28" i="426" s="1"/>
  <c r="I28" i="426"/>
  <c r="G28" i="426"/>
  <c r="E28" i="426"/>
  <c r="AQ27" i="426"/>
  <c r="AH27" i="426"/>
  <c r="V27" i="426"/>
  <c r="R27" i="426"/>
  <c r="T27" i="426" s="1"/>
  <c r="J27" i="426"/>
  <c r="K27" i="426" s="1"/>
  <c r="I27" i="426"/>
  <c r="G27" i="426"/>
  <c r="E27" i="426"/>
  <c r="AQ26" i="426"/>
  <c r="AH26" i="426"/>
  <c r="V26" i="426"/>
  <c r="R26" i="426"/>
  <c r="T26" i="426" s="1"/>
  <c r="J26" i="426"/>
  <c r="K26" i="426" s="1"/>
  <c r="I26" i="426"/>
  <c r="G26" i="426"/>
  <c r="E26" i="426"/>
  <c r="AQ25" i="426"/>
  <c r="AH25" i="426"/>
  <c r="V25" i="426"/>
  <c r="R25" i="426"/>
  <c r="T25" i="426" s="1"/>
  <c r="J25" i="426"/>
  <c r="K25" i="426" s="1"/>
  <c r="I25" i="426"/>
  <c r="G25" i="426"/>
  <c r="E25" i="426"/>
  <c r="AQ24" i="426"/>
  <c r="AH24" i="426"/>
  <c r="V24" i="426"/>
  <c r="R24" i="426"/>
  <c r="T24" i="426" s="1"/>
  <c r="J24" i="426"/>
  <c r="K24" i="426" s="1"/>
  <c r="I24" i="426"/>
  <c r="G24" i="426"/>
  <c r="E24" i="426"/>
  <c r="AQ23" i="426"/>
  <c r="AH23" i="426"/>
  <c r="V23" i="426"/>
  <c r="R23" i="426"/>
  <c r="T23" i="426" s="1"/>
  <c r="J23" i="426"/>
  <c r="K23" i="426" s="1"/>
  <c r="I23" i="426"/>
  <c r="G23" i="426"/>
  <c r="E23" i="426"/>
  <c r="AQ22" i="426"/>
  <c r="AH22" i="426"/>
  <c r="V22" i="426"/>
  <c r="R22" i="426"/>
  <c r="T22" i="426" s="1"/>
  <c r="J22" i="426"/>
  <c r="K22" i="426" s="1"/>
  <c r="I22" i="426"/>
  <c r="G22" i="426"/>
  <c r="E22" i="426"/>
  <c r="AQ21" i="426"/>
  <c r="AH21" i="426"/>
  <c r="V21" i="426"/>
  <c r="R21" i="426"/>
  <c r="T21" i="426" s="1"/>
  <c r="J21" i="426"/>
  <c r="K21" i="426" s="1"/>
  <c r="I21" i="426"/>
  <c r="G21" i="426"/>
  <c r="E21" i="426"/>
  <c r="AQ20" i="426"/>
  <c r="AH20" i="426"/>
  <c r="V20" i="426"/>
  <c r="R20" i="426"/>
  <c r="T20" i="426" s="1"/>
  <c r="J20" i="426"/>
  <c r="K20" i="426" s="1"/>
  <c r="I20" i="426"/>
  <c r="G20" i="426"/>
  <c r="E20" i="426"/>
  <c r="AQ19" i="426"/>
  <c r="AH19" i="426"/>
  <c r="V19" i="426"/>
  <c r="R19" i="426"/>
  <c r="T19" i="426" s="1"/>
  <c r="J19" i="426"/>
  <c r="K19" i="426" s="1"/>
  <c r="I19" i="426"/>
  <c r="G19" i="426"/>
  <c r="E19" i="426"/>
  <c r="AQ18" i="426"/>
  <c r="AH18" i="426"/>
  <c r="V18" i="426"/>
  <c r="R18" i="426"/>
  <c r="T18" i="426" s="1"/>
  <c r="J18" i="426"/>
  <c r="K18" i="426" s="1"/>
  <c r="I18" i="426"/>
  <c r="G18" i="426"/>
  <c r="E18" i="426"/>
  <c r="AQ17" i="426"/>
  <c r="AH17" i="426"/>
  <c r="V17" i="426"/>
  <c r="R17" i="426"/>
  <c r="T17" i="426" s="1"/>
  <c r="J17" i="426"/>
  <c r="K17" i="426" s="1"/>
  <c r="I17" i="426"/>
  <c r="G17" i="426"/>
  <c r="E17" i="426"/>
  <c r="AQ16" i="426"/>
  <c r="AH16" i="426"/>
  <c r="V16" i="426"/>
  <c r="R16" i="426"/>
  <c r="T16" i="426" s="1"/>
  <c r="J16" i="426"/>
  <c r="K16" i="426" s="1"/>
  <c r="I16" i="426"/>
  <c r="G16" i="426"/>
  <c r="E16" i="426"/>
  <c r="AQ15" i="426"/>
  <c r="AH15" i="426"/>
  <c r="V15" i="426"/>
  <c r="R15" i="426"/>
  <c r="T15" i="426" s="1"/>
  <c r="J15" i="426"/>
  <c r="K15" i="426" s="1"/>
  <c r="I15" i="426"/>
  <c r="G15" i="426"/>
  <c r="E15" i="426"/>
  <c r="AQ14" i="426"/>
  <c r="AH14" i="426"/>
  <c r="V14" i="426"/>
  <c r="R14" i="426"/>
  <c r="T14" i="426" s="1"/>
  <c r="J14" i="426"/>
  <c r="K14" i="426" s="1"/>
  <c r="I14" i="426"/>
  <c r="G14" i="426"/>
  <c r="E14" i="426"/>
  <c r="AQ13" i="426"/>
  <c r="AH13" i="426"/>
  <c r="V13" i="426"/>
  <c r="R13" i="426"/>
  <c r="T13" i="426" s="1"/>
  <c r="J13" i="426"/>
  <c r="K13" i="426" s="1"/>
  <c r="I13" i="426"/>
  <c r="G13" i="426"/>
  <c r="E13" i="426"/>
  <c r="AQ12" i="426"/>
  <c r="AH12" i="426"/>
  <c r="V12" i="426"/>
  <c r="R12" i="426"/>
  <c r="T12" i="426" s="1"/>
  <c r="J12" i="426"/>
  <c r="K12" i="426" s="1"/>
  <c r="I12" i="426"/>
  <c r="G12" i="426"/>
  <c r="E12" i="426"/>
  <c r="AH11" i="426"/>
  <c r="V11" i="426"/>
  <c r="R11" i="426"/>
  <c r="J11" i="426"/>
  <c r="K11" i="426" s="1"/>
  <c r="I11" i="426"/>
  <c r="G11" i="426"/>
  <c r="E11" i="426"/>
  <c r="AQ11" i="426"/>
  <c r="AG35" i="426"/>
  <c r="AI32" i="426" l="1"/>
  <c r="S32" i="426"/>
  <c r="AI31" i="426"/>
  <c r="S31" i="426"/>
  <c r="AI30" i="426"/>
  <c r="S30" i="426"/>
  <c r="AI29" i="426"/>
  <c r="S29" i="426"/>
  <c r="AI28" i="426"/>
  <c r="S28" i="426"/>
  <c r="AI27" i="426"/>
  <c r="S27" i="426"/>
  <c r="AI26" i="426"/>
  <c r="S26" i="426"/>
  <c r="AI25" i="426"/>
  <c r="S25" i="426"/>
  <c r="AI23" i="426"/>
  <c r="AI24" i="426"/>
  <c r="S24" i="426"/>
  <c r="S23" i="426"/>
  <c r="AI22" i="426"/>
  <c r="S22" i="426"/>
  <c r="AI21" i="426"/>
  <c r="S21" i="426"/>
  <c r="AI20" i="426"/>
  <c r="S20" i="426"/>
  <c r="AI19" i="426"/>
  <c r="S19" i="426"/>
  <c r="AI18" i="426"/>
  <c r="S18" i="426"/>
  <c r="AI17" i="426"/>
  <c r="S17" i="426"/>
  <c r="AI16" i="426"/>
  <c r="S16" i="426"/>
  <c r="AQ35" i="426"/>
  <c r="AI15" i="426"/>
  <c r="S15" i="426"/>
  <c r="AI14" i="426"/>
  <c r="S14" i="426"/>
  <c r="AI13" i="426"/>
  <c r="S13" i="426"/>
  <c r="AI12" i="426"/>
  <c r="AH35" i="426"/>
  <c r="R35" i="426"/>
  <c r="S12" i="426"/>
  <c r="S11" i="426"/>
  <c r="T11" i="426"/>
  <c r="AG8" i="426"/>
  <c r="T33" i="426"/>
  <c r="AI33" i="426" s="1"/>
  <c r="T34" i="426"/>
  <c r="AI34" i="426" s="1"/>
  <c r="S35" i="426" l="1"/>
  <c r="T35" i="426"/>
  <c r="AI35" i="426" s="1"/>
  <c r="AI11" i="426"/>
  <c r="AP10" i="425" l="1"/>
  <c r="AG10" i="425"/>
  <c r="Q10" i="425"/>
  <c r="AR35" i="425"/>
  <c r="AQ34" i="425"/>
  <c r="AH34" i="425"/>
  <c r="R34" i="425"/>
  <c r="S34" i="425" s="1"/>
  <c r="J34" i="425"/>
  <c r="I34" i="425" s="1"/>
  <c r="G34" i="425"/>
  <c r="E34" i="425"/>
  <c r="AQ33" i="425"/>
  <c r="AH33" i="425"/>
  <c r="V33" i="425"/>
  <c r="R33" i="425"/>
  <c r="S33" i="425" s="1"/>
  <c r="J33" i="425"/>
  <c r="I33" i="425" s="1"/>
  <c r="G33" i="425"/>
  <c r="E33" i="425"/>
  <c r="AW32" i="425"/>
  <c r="AQ32" i="425"/>
  <c r="AH32" i="425"/>
  <c r="V32" i="425"/>
  <c r="R32" i="425"/>
  <c r="T32" i="425" s="1"/>
  <c r="K32" i="425"/>
  <c r="J32" i="425"/>
  <c r="I32" i="425"/>
  <c r="G32" i="425"/>
  <c r="E32" i="425"/>
  <c r="AQ31" i="425"/>
  <c r="AH31" i="425"/>
  <c r="V31" i="425"/>
  <c r="R31" i="425"/>
  <c r="T31" i="425" s="1"/>
  <c r="K31" i="425"/>
  <c r="J31" i="425"/>
  <c r="I31" i="425"/>
  <c r="G31" i="425"/>
  <c r="E31" i="425"/>
  <c r="AQ30" i="425"/>
  <c r="AH30" i="425"/>
  <c r="V30" i="425"/>
  <c r="R30" i="425"/>
  <c r="T30" i="425" s="1"/>
  <c r="K30" i="425"/>
  <c r="J30" i="425"/>
  <c r="I30" i="425"/>
  <c r="G30" i="425"/>
  <c r="E30" i="425"/>
  <c r="AQ29" i="425"/>
  <c r="AH29" i="425"/>
  <c r="V29" i="425"/>
  <c r="R29" i="425"/>
  <c r="T29" i="425" s="1"/>
  <c r="K29" i="425"/>
  <c r="J29" i="425"/>
  <c r="I29" i="425"/>
  <c r="G29" i="425"/>
  <c r="E29" i="425"/>
  <c r="AQ28" i="425"/>
  <c r="AH28" i="425"/>
  <c r="V28" i="425"/>
  <c r="R28" i="425"/>
  <c r="T28" i="425" s="1"/>
  <c r="K28" i="425"/>
  <c r="J28" i="425"/>
  <c r="I28" i="425"/>
  <c r="G28" i="425"/>
  <c r="E28" i="425"/>
  <c r="AQ27" i="425"/>
  <c r="AH27" i="425"/>
  <c r="V27" i="425"/>
  <c r="R27" i="425"/>
  <c r="T27" i="425" s="1"/>
  <c r="K27" i="425"/>
  <c r="J27" i="425"/>
  <c r="I27" i="425"/>
  <c r="G27" i="425"/>
  <c r="E27" i="425"/>
  <c r="AQ26" i="425"/>
  <c r="AH26" i="425"/>
  <c r="V26" i="425"/>
  <c r="R26" i="425"/>
  <c r="T26" i="425" s="1"/>
  <c r="K26" i="425"/>
  <c r="J26" i="425"/>
  <c r="I26" i="425"/>
  <c r="G26" i="425"/>
  <c r="E26" i="425"/>
  <c r="AQ25" i="425"/>
  <c r="AH25" i="425"/>
  <c r="V25" i="425"/>
  <c r="R25" i="425"/>
  <c r="T25" i="425" s="1"/>
  <c r="K25" i="425"/>
  <c r="J25" i="425"/>
  <c r="I25" i="425"/>
  <c r="G25" i="425"/>
  <c r="E25" i="425"/>
  <c r="AQ24" i="425"/>
  <c r="AH24" i="425"/>
  <c r="V24" i="425"/>
  <c r="R24" i="425"/>
  <c r="T24" i="425" s="1"/>
  <c r="K24" i="425"/>
  <c r="J24" i="425"/>
  <c r="I24" i="425"/>
  <c r="G24" i="425"/>
  <c r="E24" i="425"/>
  <c r="AQ23" i="425"/>
  <c r="AH23" i="425"/>
  <c r="V23" i="425"/>
  <c r="R23" i="425"/>
  <c r="T23" i="425" s="1"/>
  <c r="K23" i="425"/>
  <c r="J23" i="425"/>
  <c r="I23" i="425"/>
  <c r="G23" i="425"/>
  <c r="E23" i="425"/>
  <c r="AQ22" i="425"/>
  <c r="AH22" i="425"/>
  <c r="V22" i="425"/>
  <c r="R22" i="425"/>
  <c r="T22" i="425" s="1"/>
  <c r="K22" i="425"/>
  <c r="J22" i="425"/>
  <c r="I22" i="425"/>
  <c r="G22" i="425"/>
  <c r="E22" i="425"/>
  <c r="AQ21" i="425"/>
  <c r="AH21" i="425"/>
  <c r="V21" i="425"/>
  <c r="R21" i="425"/>
  <c r="T21" i="425" s="1"/>
  <c r="K21" i="425"/>
  <c r="J21" i="425"/>
  <c r="I21" i="425"/>
  <c r="G21" i="425"/>
  <c r="E21" i="425"/>
  <c r="AQ20" i="425"/>
  <c r="AH20" i="425"/>
  <c r="V20" i="425"/>
  <c r="R20" i="425"/>
  <c r="T20" i="425" s="1"/>
  <c r="K20" i="425"/>
  <c r="J20" i="425"/>
  <c r="I20" i="425"/>
  <c r="G20" i="425"/>
  <c r="E20" i="425"/>
  <c r="AQ19" i="425"/>
  <c r="AH19" i="425"/>
  <c r="V19" i="425"/>
  <c r="R19" i="425"/>
  <c r="T19" i="425" s="1"/>
  <c r="K19" i="425"/>
  <c r="J19" i="425"/>
  <c r="I19" i="425"/>
  <c r="G19" i="425"/>
  <c r="E19" i="425"/>
  <c r="AQ18" i="425"/>
  <c r="AH18" i="425"/>
  <c r="V18" i="425"/>
  <c r="R18" i="425"/>
  <c r="T18" i="425" s="1"/>
  <c r="K18" i="425"/>
  <c r="J18" i="425"/>
  <c r="I18" i="425"/>
  <c r="G18" i="425"/>
  <c r="E18" i="425"/>
  <c r="AQ17" i="425"/>
  <c r="AH17" i="425"/>
  <c r="V17" i="425"/>
  <c r="R17" i="425"/>
  <c r="T17" i="425" s="1"/>
  <c r="K17" i="425"/>
  <c r="J17" i="425"/>
  <c r="I17" i="425"/>
  <c r="G17" i="425"/>
  <c r="E17" i="425"/>
  <c r="AQ16" i="425"/>
  <c r="AH16" i="425"/>
  <c r="V16" i="425"/>
  <c r="R16" i="425"/>
  <c r="T16" i="425" s="1"/>
  <c r="K16" i="425"/>
  <c r="J16" i="425"/>
  <c r="I16" i="425"/>
  <c r="G16" i="425"/>
  <c r="E16" i="425"/>
  <c r="AQ15" i="425"/>
  <c r="AH15" i="425"/>
  <c r="V15" i="425"/>
  <c r="R15" i="425"/>
  <c r="T15" i="425" s="1"/>
  <c r="K15" i="425"/>
  <c r="J15" i="425"/>
  <c r="I15" i="425"/>
  <c r="G15" i="425"/>
  <c r="E15" i="425"/>
  <c r="AQ14" i="425"/>
  <c r="AH14" i="425"/>
  <c r="V14" i="425"/>
  <c r="R14" i="425"/>
  <c r="T14" i="425" s="1"/>
  <c r="K14" i="425"/>
  <c r="J14" i="425"/>
  <c r="I14" i="425"/>
  <c r="G14" i="425"/>
  <c r="E14" i="425"/>
  <c r="AQ13" i="425"/>
  <c r="AH13" i="425"/>
  <c r="V13" i="425"/>
  <c r="R13" i="425"/>
  <c r="T13" i="425" s="1"/>
  <c r="K13" i="425"/>
  <c r="J13" i="425"/>
  <c r="I13" i="425"/>
  <c r="G13" i="425"/>
  <c r="E13" i="425"/>
  <c r="AQ12" i="425"/>
  <c r="AH12" i="425"/>
  <c r="V12" i="425"/>
  <c r="R12" i="425"/>
  <c r="T12" i="425" s="1"/>
  <c r="K12" i="425"/>
  <c r="J12" i="425"/>
  <c r="I12" i="425"/>
  <c r="G12" i="425"/>
  <c r="E12" i="425"/>
  <c r="AH11" i="425"/>
  <c r="V11" i="425"/>
  <c r="R11" i="425"/>
  <c r="T11" i="425" s="1"/>
  <c r="K11" i="425"/>
  <c r="J11" i="425"/>
  <c r="I11" i="425"/>
  <c r="G11" i="425"/>
  <c r="E11" i="425"/>
  <c r="AQ11" i="425"/>
  <c r="AG35" i="425"/>
  <c r="AG8" i="425"/>
  <c r="AI32" i="425" l="1"/>
  <c r="S32" i="425"/>
  <c r="AI31" i="425"/>
  <c r="S31" i="425"/>
  <c r="AI30" i="425"/>
  <c r="S30" i="425"/>
  <c r="AI29" i="425"/>
  <c r="S29" i="425"/>
  <c r="AI28" i="425"/>
  <c r="S28" i="425"/>
  <c r="AI27" i="425"/>
  <c r="S27" i="425"/>
  <c r="AI26" i="425"/>
  <c r="S26" i="425"/>
  <c r="AI25" i="425"/>
  <c r="S25" i="425"/>
  <c r="AI24" i="425"/>
  <c r="S24" i="425"/>
  <c r="AI23" i="425"/>
  <c r="S23" i="425"/>
  <c r="AI22" i="425"/>
  <c r="S22" i="425"/>
  <c r="AI21" i="425"/>
  <c r="S21" i="425"/>
  <c r="AI20" i="425"/>
  <c r="S20" i="425"/>
  <c r="AI19" i="425"/>
  <c r="S19" i="425"/>
  <c r="AI18" i="425"/>
  <c r="S18" i="425"/>
  <c r="AI17" i="425"/>
  <c r="S17" i="425"/>
  <c r="AI16" i="425"/>
  <c r="S16" i="425"/>
  <c r="AI15" i="425"/>
  <c r="S15" i="425"/>
  <c r="AI14" i="425"/>
  <c r="S14" i="425"/>
  <c r="AI13" i="425"/>
  <c r="S13" i="425"/>
  <c r="AQ35" i="425"/>
  <c r="AH35" i="425"/>
  <c r="AI12" i="425"/>
  <c r="S12" i="425"/>
  <c r="S11" i="425"/>
  <c r="AI11" i="425"/>
  <c r="T33" i="425"/>
  <c r="AI33" i="425" s="1"/>
  <c r="T34" i="425"/>
  <c r="AI34" i="425" s="1"/>
  <c r="R35" i="425"/>
  <c r="K33" i="425"/>
  <c r="K34" i="425"/>
  <c r="AP10" i="424"/>
  <c r="AG10" i="424"/>
  <c r="Q10" i="424"/>
  <c r="AR35" i="424"/>
  <c r="AQ34" i="424"/>
  <c r="AH34" i="424"/>
  <c r="R34" i="424"/>
  <c r="S34" i="424" s="1"/>
  <c r="K34" i="424"/>
  <c r="J34" i="424"/>
  <c r="I34" i="424"/>
  <c r="G34" i="424"/>
  <c r="E34" i="424"/>
  <c r="AQ33" i="424"/>
  <c r="AH33" i="424"/>
  <c r="V33" i="424"/>
  <c r="R33" i="424"/>
  <c r="S33" i="424" s="1"/>
  <c r="K33" i="424"/>
  <c r="J33" i="424"/>
  <c r="I33" i="424"/>
  <c r="G33" i="424"/>
  <c r="E33" i="424"/>
  <c r="AW32" i="424"/>
  <c r="AQ32" i="424"/>
  <c r="AH32" i="424"/>
  <c r="V32" i="424"/>
  <c r="R32" i="424"/>
  <c r="T32" i="424" s="1"/>
  <c r="J32" i="424"/>
  <c r="K32" i="424" s="1"/>
  <c r="I32" i="424"/>
  <c r="G32" i="424"/>
  <c r="E32" i="424"/>
  <c r="AQ31" i="424"/>
  <c r="AH31" i="424"/>
  <c r="V31" i="424"/>
  <c r="R31" i="424"/>
  <c r="T31" i="424" s="1"/>
  <c r="J31" i="424"/>
  <c r="K31" i="424" s="1"/>
  <c r="I31" i="424"/>
  <c r="G31" i="424"/>
  <c r="E31" i="424"/>
  <c r="AQ30" i="424"/>
  <c r="AH30" i="424"/>
  <c r="V30" i="424"/>
  <c r="R30" i="424"/>
  <c r="T30" i="424" s="1"/>
  <c r="J30" i="424"/>
  <c r="K30" i="424" s="1"/>
  <c r="I30" i="424"/>
  <c r="G30" i="424"/>
  <c r="E30" i="424"/>
  <c r="AQ29" i="424"/>
  <c r="AH29" i="424"/>
  <c r="V29" i="424"/>
  <c r="R29" i="424"/>
  <c r="S29" i="424" s="1"/>
  <c r="J29" i="424"/>
  <c r="K29" i="424" s="1"/>
  <c r="I29" i="424"/>
  <c r="G29" i="424"/>
  <c r="E29" i="424"/>
  <c r="AQ28" i="424"/>
  <c r="AH28" i="424"/>
  <c r="V28" i="424"/>
  <c r="R28" i="424"/>
  <c r="S28" i="424" s="1"/>
  <c r="J28" i="424"/>
  <c r="K28" i="424" s="1"/>
  <c r="I28" i="424"/>
  <c r="G28" i="424"/>
  <c r="E28" i="424"/>
  <c r="AQ27" i="424"/>
  <c r="AH27" i="424"/>
  <c r="V27" i="424"/>
  <c r="R27" i="424"/>
  <c r="S27" i="424" s="1"/>
  <c r="J27" i="424"/>
  <c r="K27" i="424" s="1"/>
  <c r="I27" i="424"/>
  <c r="G27" i="424"/>
  <c r="E27" i="424"/>
  <c r="AQ26" i="424"/>
  <c r="AH26" i="424"/>
  <c r="V26" i="424"/>
  <c r="R26" i="424"/>
  <c r="T26" i="424" s="1"/>
  <c r="J26" i="424"/>
  <c r="K26" i="424" s="1"/>
  <c r="I26" i="424"/>
  <c r="G26" i="424"/>
  <c r="E26" i="424"/>
  <c r="AQ25" i="424"/>
  <c r="AH25" i="424"/>
  <c r="V25" i="424"/>
  <c r="R25" i="424"/>
  <c r="S25" i="424" s="1"/>
  <c r="J25" i="424"/>
  <c r="K25" i="424" s="1"/>
  <c r="I25" i="424"/>
  <c r="G25" i="424"/>
  <c r="E25" i="424"/>
  <c r="AQ24" i="424"/>
  <c r="AH24" i="424"/>
  <c r="V24" i="424"/>
  <c r="R24" i="424"/>
  <c r="T24" i="424" s="1"/>
  <c r="J24" i="424"/>
  <c r="K24" i="424" s="1"/>
  <c r="I24" i="424"/>
  <c r="G24" i="424"/>
  <c r="E24" i="424"/>
  <c r="AQ23" i="424"/>
  <c r="AH23" i="424"/>
  <c r="V23" i="424"/>
  <c r="R23" i="424"/>
  <c r="S23" i="424" s="1"/>
  <c r="J23" i="424"/>
  <c r="K23" i="424" s="1"/>
  <c r="I23" i="424"/>
  <c r="G23" i="424"/>
  <c r="E23" i="424"/>
  <c r="AQ22" i="424"/>
  <c r="AH22" i="424"/>
  <c r="V22" i="424"/>
  <c r="R22" i="424"/>
  <c r="S22" i="424" s="1"/>
  <c r="J22" i="424"/>
  <c r="K22" i="424" s="1"/>
  <c r="I22" i="424"/>
  <c r="G22" i="424"/>
  <c r="E22" i="424"/>
  <c r="AQ21" i="424"/>
  <c r="AH21" i="424"/>
  <c r="V21" i="424"/>
  <c r="R21" i="424"/>
  <c r="S21" i="424" s="1"/>
  <c r="J21" i="424"/>
  <c r="K21" i="424" s="1"/>
  <c r="I21" i="424"/>
  <c r="G21" i="424"/>
  <c r="E21" i="424"/>
  <c r="AQ20" i="424"/>
  <c r="AH20" i="424"/>
  <c r="V20" i="424"/>
  <c r="R20" i="424"/>
  <c r="T20" i="424" s="1"/>
  <c r="J20" i="424"/>
  <c r="K20" i="424" s="1"/>
  <c r="I20" i="424"/>
  <c r="G20" i="424"/>
  <c r="E20" i="424"/>
  <c r="AQ19" i="424"/>
  <c r="AH19" i="424"/>
  <c r="V19" i="424"/>
  <c r="R19" i="424"/>
  <c r="S19" i="424" s="1"/>
  <c r="J19" i="424"/>
  <c r="K19" i="424" s="1"/>
  <c r="I19" i="424"/>
  <c r="G19" i="424"/>
  <c r="E19" i="424"/>
  <c r="AQ18" i="424"/>
  <c r="AH18" i="424"/>
  <c r="V18" i="424"/>
  <c r="R18" i="424"/>
  <c r="T18" i="424" s="1"/>
  <c r="J18" i="424"/>
  <c r="K18" i="424" s="1"/>
  <c r="I18" i="424"/>
  <c r="G18" i="424"/>
  <c r="E18" i="424"/>
  <c r="AQ17" i="424"/>
  <c r="AH17" i="424"/>
  <c r="V17" i="424"/>
  <c r="R17" i="424"/>
  <c r="S17" i="424" s="1"/>
  <c r="J17" i="424"/>
  <c r="K17" i="424" s="1"/>
  <c r="I17" i="424"/>
  <c r="G17" i="424"/>
  <c r="E17" i="424"/>
  <c r="AQ16" i="424"/>
  <c r="AH16" i="424"/>
  <c r="V16" i="424"/>
  <c r="R16" i="424"/>
  <c r="S16" i="424" s="1"/>
  <c r="J16" i="424"/>
  <c r="K16" i="424" s="1"/>
  <c r="I16" i="424"/>
  <c r="G16" i="424"/>
  <c r="E16" i="424"/>
  <c r="AQ15" i="424"/>
  <c r="AH15" i="424"/>
  <c r="V15" i="424"/>
  <c r="R15" i="424"/>
  <c r="S15" i="424" s="1"/>
  <c r="J15" i="424"/>
  <c r="K15" i="424" s="1"/>
  <c r="I15" i="424"/>
  <c r="G15" i="424"/>
  <c r="E15" i="424"/>
  <c r="AQ14" i="424"/>
  <c r="AH14" i="424"/>
  <c r="V14" i="424"/>
  <c r="R14" i="424"/>
  <c r="S14" i="424" s="1"/>
  <c r="J14" i="424"/>
  <c r="K14" i="424" s="1"/>
  <c r="I14" i="424"/>
  <c r="G14" i="424"/>
  <c r="E14" i="424"/>
  <c r="AQ13" i="424"/>
  <c r="AH13" i="424"/>
  <c r="V13" i="424"/>
  <c r="R13" i="424"/>
  <c r="S13" i="424" s="1"/>
  <c r="J13" i="424"/>
  <c r="K13" i="424" s="1"/>
  <c r="I13" i="424"/>
  <c r="G13" i="424"/>
  <c r="E13" i="424"/>
  <c r="AQ12" i="424"/>
  <c r="AH12" i="424"/>
  <c r="V12" i="424"/>
  <c r="R12" i="424"/>
  <c r="T12" i="424" s="1"/>
  <c r="J12" i="424"/>
  <c r="K12" i="424" s="1"/>
  <c r="I12" i="424"/>
  <c r="G12" i="424"/>
  <c r="E12" i="424"/>
  <c r="AH11" i="424"/>
  <c r="V11" i="424"/>
  <c r="J11" i="424"/>
  <c r="K11" i="424" s="1"/>
  <c r="I11" i="424"/>
  <c r="G11" i="424"/>
  <c r="E11" i="424"/>
  <c r="AQ11" i="424"/>
  <c r="AG35" i="424"/>
  <c r="R11" i="424"/>
  <c r="T35" i="425" l="1"/>
  <c r="AI35" i="425" s="1"/>
  <c r="S35" i="425"/>
  <c r="AQ35" i="424"/>
  <c r="AI12" i="424"/>
  <c r="AI18" i="424"/>
  <c r="AI20" i="424"/>
  <c r="AI24" i="424"/>
  <c r="AI26" i="424"/>
  <c r="AI30" i="424"/>
  <c r="AI31" i="424"/>
  <c r="AI32" i="424"/>
  <c r="R35" i="424"/>
  <c r="T11" i="424"/>
  <c r="AI11" i="424" s="1"/>
  <c r="S11" i="424"/>
  <c r="S12" i="424"/>
  <c r="T13" i="424"/>
  <c r="AI13" i="424" s="1"/>
  <c r="T14" i="424"/>
  <c r="AI14" i="424" s="1"/>
  <c r="T15" i="424"/>
  <c r="AI15" i="424" s="1"/>
  <c r="T16" i="424"/>
  <c r="AI16" i="424" s="1"/>
  <c r="T17" i="424"/>
  <c r="AI17" i="424" s="1"/>
  <c r="T19" i="424"/>
  <c r="AI19" i="424" s="1"/>
  <c r="T21" i="424"/>
  <c r="AI21" i="424" s="1"/>
  <c r="T22" i="424"/>
  <c r="AI22" i="424" s="1"/>
  <c r="T23" i="424"/>
  <c r="AI23" i="424" s="1"/>
  <c r="T25" i="424"/>
  <c r="AI25" i="424" s="1"/>
  <c r="T27" i="424"/>
  <c r="AI27" i="424" s="1"/>
  <c r="T28" i="424"/>
  <c r="AI28" i="424" s="1"/>
  <c r="T29" i="424"/>
  <c r="AI29" i="424" s="1"/>
  <c r="AG8" i="424"/>
  <c r="T33" i="424"/>
  <c r="AI33" i="424" s="1"/>
  <c r="T34" i="424"/>
  <c r="AI34" i="424" s="1"/>
  <c r="AH35" i="424"/>
  <c r="S20" i="424"/>
  <c r="S24" i="424"/>
  <c r="S26" i="424"/>
  <c r="S30" i="424"/>
  <c r="S31" i="424"/>
  <c r="S32" i="424"/>
  <c r="S18" i="424"/>
  <c r="S35" i="424" l="1"/>
  <c r="T35" i="424"/>
  <c r="AI35" i="424" s="1"/>
  <c r="AP10" i="423" l="1"/>
  <c r="AG10" i="423"/>
  <c r="Q10" i="423"/>
  <c r="AR35" i="423"/>
  <c r="AQ34" i="423"/>
  <c r="AH34" i="423"/>
  <c r="R34" i="423"/>
  <c r="S34" i="423" s="1"/>
  <c r="K34" i="423"/>
  <c r="J34" i="423"/>
  <c r="I34" i="423" s="1"/>
  <c r="G34" i="423"/>
  <c r="E34" i="423"/>
  <c r="AQ33" i="423"/>
  <c r="AH33" i="423"/>
  <c r="V33" i="423"/>
  <c r="R33" i="423"/>
  <c r="S33" i="423" s="1"/>
  <c r="K33" i="423"/>
  <c r="J33" i="423"/>
  <c r="I33" i="423" s="1"/>
  <c r="G33" i="423"/>
  <c r="E33" i="423"/>
  <c r="AW32" i="423"/>
  <c r="AQ32" i="423"/>
  <c r="AH32" i="423"/>
  <c r="V32" i="423"/>
  <c r="R32" i="423"/>
  <c r="T32" i="423" s="1"/>
  <c r="K32" i="423"/>
  <c r="J32" i="423"/>
  <c r="I32" i="423"/>
  <c r="G32" i="423"/>
  <c r="E32" i="423"/>
  <c r="AQ31" i="423"/>
  <c r="AH31" i="423"/>
  <c r="V31" i="423"/>
  <c r="R31" i="423"/>
  <c r="T31" i="423" s="1"/>
  <c r="K31" i="423"/>
  <c r="J31" i="423"/>
  <c r="I31" i="423"/>
  <c r="G31" i="423"/>
  <c r="E31" i="423"/>
  <c r="AQ30" i="423"/>
  <c r="AH30" i="423"/>
  <c r="V30" i="423"/>
  <c r="R30" i="423"/>
  <c r="T30" i="423" s="1"/>
  <c r="K30" i="423"/>
  <c r="J30" i="423"/>
  <c r="I30" i="423"/>
  <c r="G30" i="423"/>
  <c r="E30" i="423"/>
  <c r="AQ29" i="423"/>
  <c r="AH29" i="423"/>
  <c r="V29" i="423"/>
  <c r="R29" i="423"/>
  <c r="T29" i="423" s="1"/>
  <c r="K29" i="423"/>
  <c r="J29" i="423"/>
  <c r="I29" i="423"/>
  <c r="G29" i="423"/>
  <c r="E29" i="423"/>
  <c r="AQ28" i="423"/>
  <c r="AH28" i="423"/>
  <c r="V28" i="423"/>
  <c r="R28" i="423"/>
  <c r="T28" i="423" s="1"/>
  <c r="K28" i="423"/>
  <c r="J28" i="423"/>
  <c r="I28" i="423"/>
  <c r="G28" i="423"/>
  <c r="E28" i="423"/>
  <c r="AQ27" i="423"/>
  <c r="AH27" i="423"/>
  <c r="V27" i="423"/>
  <c r="R27" i="423"/>
  <c r="T27" i="423" s="1"/>
  <c r="K27" i="423"/>
  <c r="J27" i="423"/>
  <c r="I27" i="423"/>
  <c r="G27" i="423"/>
  <c r="E27" i="423"/>
  <c r="AQ26" i="423"/>
  <c r="AH26" i="423"/>
  <c r="V26" i="423"/>
  <c r="R26" i="423"/>
  <c r="T26" i="423" s="1"/>
  <c r="K26" i="423"/>
  <c r="J26" i="423"/>
  <c r="I26" i="423"/>
  <c r="G26" i="423"/>
  <c r="E26" i="423"/>
  <c r="AQ25" i="423"/>
  <c r="AH25" i="423"/>
  <c r="V25" i="423"/>
  <c r="R25" i="423"/>
  <c r="T25" i="423" s="1"/>
  <c r="K25" i="423"/>
  <c r="J25" i="423"/>
  <c r="I25" i="423"/>
  <c r="G25" i="423"/>
  <c r="E25" i="423"/>
  <c r="AQ24" i="423"/>
  <c r="AH24" i="423"/>
  <c r="V24" i="423"/>
  <c r="R24" i="423"/>
  <c r="T24" i="423" s="1"/>
  <c r="K24" i="423"/>
  <c r="J24" i="423"/>
  <c r="I24" i="423"/>
  <c r="G24" i="423"/>
  <c r="E24" i="423"/>
  <c r="AQ23" i="423"/>
  <c r="AH23" i="423"/>
  <c r="V23" i="423"/>
  <c r="R23" i="423"/>
  <c r="T23" i="423" s="1"/>
  <c r="K23" i="423"/>
  <c r="J23" i="423"/>
  <c r="I23" i="423"/>
  <c r="G23" i="423"/>
  <c r="E23" i="423"/>
  <c r="AQ22" i="423"/>
  <c r="AH22" i="423"/>
  <c r="V22" i="423"/>
  <c r="R22" i="423"/>
  <c r="T22" i="423" s="1"/>
  <c r="K22" i="423"/>
  <c r="J22" i="423"/>
  <c r="I22" i="423"/>
  <c r="G22" i="423"/>
  <c r="E22" i="423"/>
  <c r="AQ21" i="423"/>
  <c r="AH21" i="423"/>
  <c r="V21" i="423"/>
  <c r="R21" i="423"/>
  <c r="T21" i="423" s="1"/>
  <c r="K21" i="423"/>
  <c r="J21" i="423"/>
  <c r="I21" i="423"/>
  <c r="G21" i="423"/>
  <c r="E21" i="423"/>
  <c r="AQ20" i="423"/>
  <c r="AH20" i="423"/>
  <c r="V20" i="423"/>
  <c r="R20" i="423"/>
  <c r="T20" i="423" s="1"/>
  <c r="K20" i="423"/>
  <c r="J20" i="423"/>
  <c r="I20" i="423"/>
  <c r="G20" i="423"/>
  <c r="E20" i="423"/>
  <c r="AQ19" i="423"/>
  <c r="AH19" i="423"/>
  <c r="V19" i="423"/>
  <c r="R19" i="423"/>
  <c r="T19" i="423" s="1"/>
  <c r="K19" i="423"/>
  <c r="J19" i="423"/>
  <c r="I19" i="423"/>
  <c r="G19" i="423"/>
  <c r="E19" i="423"/>
  <c r="AQ18" i="423"/>
  <c r="AH18" i="423"/>
  <c r="V18" i="423"/>
  <c r="R18" i="423"/>
  <c r="T18" i="423" s="1"/>
  <c r="K18" i="423"/>
  <c r="J18" i="423"/>
  <c r="I18" i="423"/>
  <c r="G18" i="423"/>
  <c r="E18" i="423"/>
  <c r="AQ17" i="423"/>
  <c r="AH17" i="423"/>
  <c r="V17" i="423"/>
  <c r="R17" i="423"/>
  <c r="T17" i="423" s="1"/>
  <c r="K17" i="423"/>
  <c r="J17" i="423"/>
  <c r="I17" i="423"/>
  <c r="G17" i="423"/>
  <c r="E17" i="423"/>
  <c r="AQ16" i="423"/>
  <c r="AH16" i="423"/>
  <c r="V16" i="423"/>
  <c r="R16" i="423"/>
  <c r="T16" i="423" s="1"/>
  <c r="K16" i="423"/>
  <c r="J16" i="423"/>
  <c r="I16" i="423"/>
  <c r="G16" i="423"/>
  <c r="E16" i="423"/>
  <c r="AQ15" i="423"/>
  <c r="AH15" i="423"/>
  <c r="V15" i="423"/>
  <c r="R15" i="423"/>
  <c r="T15" i="423" s="1"/>
  <c r="K15" i="423"/>
  <c r="J15" i="423"/>
  <c r="I15" i="423"/>
  <c r="G15" i="423"/>
  <c r="E15" i="423"/>
  <c r="AQ14" i="423"/>
  <c r="AH14" i="423"/>
  <c r="V14" i="423"/>
  <c r="R14" i="423"/>
  <c r="T14" i="423" s="1"/>
  <c r="K14" i="423"/>
  <c r="J14" i="423"/>
  <c r="I14" i="423"/>
  <c r="G14" i="423"/>
  <c r="E14" i="423"/>
  <c r="AQ13" i="423"/>
  <c r="AH13" i="423"/>
  <c r="V13" i="423"/>
  <c r="R13" i="423"/>
  <c r="T13" i="423" s="1"/>
  <c r="K13" i="423"/>
  <c r="J13" i="423"/>
  <c r="I13" i="423"/>
  <c r="G13" i="423"/>
  <c r="E13" i="423"/>
  <c r="AQ12" i="423"/>
  <c r="AH12" i="423"/>
  <c r="V12" i="423"/>
  <c r="R12" i="423"/>
  <c r="T12" i="423" s="1"/>
  <c r="K12" i="423"/>
  <c r="J12" i="423"/>
  <c r="I12" i="423"/>
  <c r="G12" i="423"/>
  <c r="E12" i="423"/>
  <c r="AH11" i="423"/>
  <c r="V11" i="423"/>
  <c r="K11" i="423"/>
  <c r="J11" i="423"/>
  <c r="I11" i="423"/>
  <c r="G11" i="423"/>
  <c r="E11" i="423"/>
  <c r="AQ11" i="423"/>
  <c r="AG35" i="423"/>
  <c r="R11" i="423"/>
  <c r="AG8" i="423"/>
  <c r="AI32" i="423" l="1"/>
  <c r="AI29" i="423"/>
  <c r="AI28" i="423"/>
  <c r="AI25" i="423"/>
  <c r="AI24" i="423"/>
  <c r="AI21" i="423"/>
  <c r="AI20" i="423"/>
  <c r="AI17" i="423"/>
  <c r="AQ35" i="423"/>
  <c r="AI12" i="423"/>
  <c r="AI16" i="423"/>
  <c r="AI13" i="423"/>
  <c r="AI14" i="423"/>
  <c r="AI18" i="423"/>
  <c r="AI22" i="423"/>
  <c r="AI26" i="423"/>
  <c r="AI30" i="423"/>
  <c r="T11" i="423"/>
  <c r="S11" i="423"/>
  <c r="R35" i="423"/>
  <c r="AI15" i="423"/>
  <c r="AI19" i="423"/>
  <c r="AI23" i="423"/>
  <c r="AI27" i="423"/>
  <c r="AI31" i="423"/>
  <c r="T33" i="423"/>
  <c r="AI33" i="423" s="1"/>
  <c r="T34" i="423"/>
  <c r="AI34" i="423" s="1"/>
  <c r="AH35" i="423"/>
  <c r="S13" i="423"/>
  <c r="S15" i="423"/>
  <c r="S17" i="423"/>
  <c r="S22" i="423"/>
  <c r="S25" i="423"/>
  <c r="S27" i="423"/>
  <c r="S28" i="423"/>
  <c r="S29" i="423"/>
  <c r="S30" i="423"/>
  <c r="S31" i="423"/>
  <c r="S32" i="423"/>
  <c r="S12" i="423"/>
  <c r="S14" i="423"/>
  <c r="S16" i="423"/>
  <c r="S18" i="423"/>
  <c r="S19" i="423"/>
  <c r="S20" i="423"/>
  <c r="S21" i="423"/>
  <c r="S23" i="423"/>
  <c r="S24" i="423"/>
  <c r="S26" i="423"/>
  <c r="T35" i="423" l="1"/>
  <c r="AI35" i="423" s="1"/>
  <c r="S35" i="423"/>
  <c r="AI11" i="423"/>
  <c r="V34" i="421" l="1"/>
  <c r="AP10" i="422" l="1"/>
  <c r="AG10" i="422"/>
  <c r="Q10" i="422"/>
  <c r="AR35" i="422"/>
  <c r="AQ34" i="422"/>
  <c r="AH34" i="422"/>
  <c r="R34" i="422"/>
  <c r="S34" i="422" s="1"/>
  <c r="K34" i="422"/>
  <c r="J34" i="422"/>
  <c r="I34" i="422"/>
  <c r="G34" i="422"/>
  <c r="E34" i="422"/>
  <c r="AQ33" i="422"/>
  <c r="AH33" i="422"/>
  <c r="V33" i="422"/>
  <c r="R33" i="422"/>
  <c r="S33" i="422" s="1"/>
  <c r="K33" i="422"/>
  <c r="J33" i="422"/>
  <c r="I33" i="422"/>
  <c r="G33" i="422"/>
  <c r="E33" i="422"/>
  <c r="AW32" i="422"/>
  <c r="AQ32" i="422"/>
  <c r="AH32" i="422"/>
  <c r="R32" i="422"/>
  <c r="T32" i="422" s="1"/>
  <c r="K32" i="422"/>
  <c r="J32" i="422"/>
  <c r="I32" i="422"/>
  <c r="G32" i="422"/>
  <c r="E32" i="422"/>
  <c r="AQ31" i="422"/>
  <c r="AH31" i="422"/>
  <c r="V31" i="422"/>
  <c r="R31" i="422"/>
  <c r="T31" i="422" s="1"/>
  <c r="K31" i="422"/>
  <c r="J31" i="422"/>
  <c r="I31" i="422"/>
  <c r="G31" i="422"/>
  <c r="E31" i="422"/>
  <c r="AQ30" i="422"/>
  <c r="AH30" i="422"/>
  <c r="V30" i="422"/>
  <c r="R30" i="422"/>
  <c r="T30" i="422" s="1"/>
  <c r="K30" i="422"/>
  <c r="J30" i="422"/>
  <c r="I30" i="422"/>
  <c r="G30" i="422"/>
  <c r="E30" i="422"/>
  <c r="AQ29" i="422"/>
  <c r="AH29" i="422"/>
  <c r="V29" i="422"/>
  <c r="R29" i="422"/>
  <c r="T29" i="422" s="1"/>
  <c r="K29" i="422"/>
  <c r="J29" i="422"/>
  <c r="I29" i="422"/>
  <c r="G29" i="422"/>
  <c r="E29" i="422"/>
  <c r="AQ28" i="422"/>
  <c r="AH28" i="422"/>
  <c r="V28" i="422"/>
  <c r="R28" i="422"/>
  <c r="T28" i="422" s="1"/>
  <c r="K28" i="422"/>
  <c r="J28" i="422"/>
  <c r="I28" i="422"/>
  <c r="G28" i="422"/>
  <c r="E28" i="422"/>
  <c r="AQ27" i="422"/>
  <c r="AH27" i="422"/>
  <c r="V27" i="422"/>
  <c r="R27" i="422"/>
  <c r="T27" i="422" s="1"/>
  <c r="K27" i="422"/>
  <c r="J27" i="422"/>
  <c r="I27" i="422"/>
  <c r="G27" i="422"/>
  <c r="E27" i="422"/>
  <c r="AQ26" i="422"/>
  <c r="AH26" i="422"/>
  <c r="V26" i="422"/>
  <c r="R26" i="422"/>
  <c r="T26" i="422" s="1"/>
  <c r="K26" i="422"/>
  <c r="J26" i="422"/>
  <c r="I26" i="422"/>
  <c r="G26" i="422"/>
  <c r="E26" i="422"/>
  <c r="AQ25" i="422"/>
  <c r="AH25" i="422"/>
  <c r="V25" i="422"/>
  <c r="R25" i="422"/>
  <c r="T25" i="422" s="1"/>
  <c r="K25" i="422"/>
  <c r="J25" i="422"/>
  <c r="I25" i="422"/>
  <c r="G25" i="422"/>
  <c r="E25" i="422"/>
  <c r="AQ24" i="422"/>
  <c r="AH24" i="422"/>
  <c r="V24" i="422"/>
  <c r="R24" i="422"/>
  <c r="T24" i="422" s="1"/>
  <c r="K24" i="422"/>
  <c r="J24" i="422"/>
  <c r="I24" i="422"/>
  <c r="G24" i="422"/>
  <c r="E24" i="422"/>
  <c r="AQ23" i="422"/>
  <c r="AH23" i="422"/>
  <c r="V23" i="422"/>
  <c r="R23" i="422"/>
  <c r="T23" i="422" s="1"/>
  <c r="K23" i="422"/>
  <c r="J23" i="422"/>
  <c r="I23" i="422"/>
  <c r="G23" i="422"/>
  <c r="E23" i="422"/>
  <c r="AQ22" i="422"/>
  <c r="AH22" i="422"/>
  <c r="V22" i="422"/>
  <c r="R22" i="422"/>
  <c r="T22" i="422" s="1"/>
  <c r="K22" i="422"/>
  <c r="J22" i="422"/>
  <c r="I22" i="422"/>
  <c r="G22" i="422"/>
  <c r="E22" i="422"/>
  <c r="AQ21" i="422"/>
  <c r="AH21" i="422"/>
  <c r="V21" i="422"/>
  <c r="R21" i="422"/>
  <c r="T21" i="422" s="1"/>
  <c r="K21" i="422"/>
  <c r="J21" i="422"/>
  <c r="I21" i="422"/>
  <c r="G21" i="422"/>
  <c r="E21" i="422"/>
  <c r="AQ20" i="422"/>
  <c r="AH20" i="422"/>
  <c r="V20" i="422"/>
  <c r="R20" i="422"/>
  <c r="T20" i="422" s="1"/>
  <c r="K20" i="422"/>
  <c r="J20" i="422"/>
  <c r="I20" i="422"/>
  <c r="G20" i="422"/>
  <c r="E20" i="422"/>
  <c r="AQ19" i="422"/>
  <c r="AH19" i="422"/>
  <c r="V19" i="422"/>
  <c r="R19" i="422"/>
  <c r="T19" i="422" s="1"/>
  <c r="K19" i="422"/>
  <c r="J19" i="422"/>
  <c r="I19" i="422"/>
  <c r="G19" i="422"/>
  <c r="E19" i="422"/>
  <c r="AQ18" i="422"/>
  <c r="AH18" i="422"/>
  <c r="V18" i="422"/>
  <c r="R18" i="422"/>
  <c r="T18" i="422" s="1"/>
  <c r="K18" i="422"/>
  <c r="J18" i="422"/>
  <c r="I18" i="422"/>
  <c r="G18" i="422"/>
  <c r="E18" i="422"/>
  <c r="AQ17" i="422"/>
  <c r="AH17" i="422"/>
  <c r="V17" i="422"/>
  <c r="R17" i="422"/>
  <c r="T17" i="422" s="1"/>
  <c r="K17" i="422"/>
  <c r="J17" i="422"/>
  <c r="I17" i="422"/>
  <c r="G17" i="422"/>
  <c r="E17" i="422"/>
  <c r="AQ16" i="422"/>
  <c r="AH16" i="422"/>
  <c r="V16" i="422"/>
  <c r="R16" i="422"/>
  <c r="T16" i="422" s="1"/>
  <c r="K16" i="422"/>
  <c r="J16" i="422"/>
  <c r="I16" i="422"/>
  <c r="G16" i="422"/>
  <c r="E16" i="422"/>
  <c r="AQ15" i="422"/>
  <c r="AH15" i="422"/>
  <c r="V15" i="422"/>
  <c r="R15" i="422"/>
  <c r="T15" i="422" s="1"/>
  <c r="K15" i="422"/>
  <c r="J15" i="422"/>
  <c r="I15" i="422"/>
  <c r="G15" i="422"/>
  <c r="E15" i="422"/>
  <c r="AQ14" i="422"/>
  <c r="AH14" i="422"/>
  <c r="V14" i="422"/>
  <c r="R14" i="422"/>
  <c r="T14" i="422" s="1"/>
  <c r="K14" i="422"/>
  <c r="J14" i="422"/>
  <c r="I14" i="422"/>
  <c r="G14" i="422"/>
  <c r="E14" i="422"/>
  <c r="AQ13" i="422"/>
  <c r="AH13" i="422"/>
  <c r="V13" i="422"/>
  <c r="R13" i="422"/>
  <c r="T13" i="422" s="1"/>
  <c r="K13" i="422"/>
  <c r="J13" i="422"/>
  <c r="I13" i="422"/>
  <c r="G13" i="422"/>
  <c r="E13" i="422"/>
  <c r="AQ12" i="422"/>
  <c r="AH12" i="422"/>
  <c r="V12" i="422"/>
  <c r="R12" i="422"/>
  <c r="T12" i="422" s="1"/>
  <c r="K12" i="422"/>
  <c r="J12" i="422"/>
  <c r="I12" i="422"/>
  <c r="G12" i="422"/>
  <c r="E12" i="422"/>
  <c r="AH11" i="422"/>
  <c r="V11" i="422"/>
  <c r="K11" i="422"/>
  <c r="J11" i="422"/>
  <c r="I11" i="422"/>
  <c r="G11" i="422"/>
  <c r="E11" i="422"/>
  <c r="AQ11" i="422"/>
  <c r="AG35" i="422"/>
  <c r="R11" i="422"/>
  <c r="AI27" i="422" l="1"/>
  <c r="AI23" i="422"/>
  <c r="AI19" i="422"/>
  <c r="AI15" i="422"/>
  <c r="AQ35" i="422"/>
  <c r="AI14" i="422"/>
  <c r="AI18" i="422"/>
  <c r="AI22" i="422"/>
  <c r="AI26" i="422"/>
  <c r="AI30" i="422"/>
  <c r="AI31" i="422"/>
  <c r="T11" i="422"/>
  <c r="R35" i="422"/>
  <c r="S11" i="422"/>
  <c r="AI12" i="422"/>
  <c r="AI16" i="422"/>
  <c r="AI20" i="422"/>
  <c r="AI24" i="422"/>
  <c r="AI28" i="422"/>
  <c r="AI32" i="422"/>
  <c r="AI13" i="422"/>
  <c r="AI17" i="422"/>
  <c r="AI21" i="422"/>
  <c r="AI25" i="422"/>
  <c r="AI29" i="422"/>
  <c r="S12" i="422"/>
  <c r="S17" i="422"/>
  <c r="S24" i="422"/>
  <c r="S25" i="422"/>
  <c r="S26" i="422"/>
  <c r="S30" i="422"/>
  <c r="AG8" i="422"/>
  <c r="T33" i="422"/>
  <c r="AI33" i="422" s="1"/>
  <c r="T34" i="422"/>
  <c r="AI34" i="422" s="1"/>
  <c r="AH35" i="422"/>
  <c r="S13" i="422"/>
  <c r="S14" i="422"/>
  <c r="S15" i="422"/>
  <c r="S16" i="422"/>
  <c r="S18" i="422"/>
  <c r="S19" i="422"/>
  <c r="S20" i="422"/>
  <c r="S28" i="422"/>
  <c r="S29" i="422"/>
  <c r="S31" i="422"/>
  <c r="S32" i="422"/>
  <c r="S21" i="422"/>
  <c r="S22" i="422"/>
  <c r="S23" i="422"/>
  <c r="S27" i="422"/>
  <c r="T35" i="422" l="1"/>
  <c r="AI35" i="422" s="1"/>
  <c r="S35" i="422"/>
  <c r="AI11" i="422"/>
  <c r="AP10" i="421" l="1"/>
  <c r="AG10" i="421"/>
  <c r="Q10" i="421"/>
  <c r="AR35" i="421"/>
  <c r="AQ34" i="421"/>
  <c r="AH34" i="421"/>
  <c r="R34" i="421"/>
  <c r="T34" i="421" s="1"/>
  <c r="K34" i="421"/>
  <c r="J34" i="421"/>
  <c r="I34" i="421"/>
  <c r="G34" i="421"/>
  <c r="E34" i="421"/>
  <c r="AQ33" i="421"/>
  <c r="AH33" i="421"/>
  <c r="V33" i="421"/>
  <c r="R33" i="421"/>
  <c r="T33" i="421" s="1"/>
  <c r="K33" i="421"/>
  <c r="J33" i="421"/>
  <c r="I33" i="421"/>
  <c r="G33" i="421"/>
  <c r="E33" i="421"/>
  <c r="AW32" i="421"/>
  <c r="AQ32" i="421"/>
  <c r="AH32" i="421"/>
  <c r="V32" i="421"/>
  <c r="R32" i="421"/>
  <c r="S32" i="421" s="1"/>
  <c r="J32" i="421"/>
  <c r="K32" i="421" s="1"/>
  <c r="I32" i="421"/>
  <c r="G32" i="421"/>
  <c r="E32" i="421"/>
  <c r="AQ31" i="421"/>
  <c r="AH31" i="421"/>
  <c r="V31" i="421"/>
  <c r="R31" i="421"/>
  <c r="S31" i="421" s="1"/>
  <c r="J31" i="421"/>
  <c r="K31" i="421" s="1"/>
  <c r="I31" i="421"/>
  <c r="G31" i="421"/>
  <c r="E31" i="421"/>
  <c r="AQ30" i="421"/>
  <c r="AH30" i="421"/>
  <c r="V30" i="421"/>
  <c r="R30" i="421"/>
  <c r="T30" i="421" s="1"/>
  <c r="J30" i="421"/>
  <c r="K30" i="421" s="1"/>
  <c r="I30" i="421"/>
  <c r="G30" i="421"/>
  <c r="E30" i="421"/>
  <c r="AQ29" i="421"/>
  <c r="AH29" i="421"/>
  <c r="V29" i="421"/>
  <c r="R29" i="421"/>
  <c r="T29" i="421" s="1"/>
  <c r="J29" i="421"/>
  <c r="K29" i="421" s="1"/>
  <c r="I29" i="421"/>
  <c r="G29" i="421"/>
  <c r="E29" i="421"/>
  <c r="AQ28" i="421"/>
  <c r="AH28" i="421"/>
  <c r="V28" i="421"/>
  <c r="R28" i="421"/>
  <c r="S28" i="421" s="1"/>
  <c r="J28" i="421"/>
  <c r="K28" i="421" s="1"/>
  <c r="I28" i="421"/>
  <c r="G28" i="421"/>
  <c r="E28" i="421"/>
  <c r="AQ27" i="421"/>
  <c r="AH27" i="421"/>
  <c r="V27" i="421"/>
  <c r="R27" i="421"/>
  <c r="S27" i="421" s="1"/>
  <c r="J27" i="421"/>
  <c r="K27" i="421" s="1"/>
  <c r="I27" i="421"/>
  <c r="G27" i="421"/>
  <c r="E27" i="421"/>
  <c r="AQ26" i="421"/>
  <c r="AH26" i="421"/>
  <c r="V26" i="421"/>
  <c r="R26" i="421"/>
  <c r="S26" i="421" s="1"/>
  <c r="J26" i="421"/>
  <c r="K26" i="421" s="1"/>
  <c r="I26" i="421"/>
  <c r="G26" i="421"/>
  <c r="E26" i="421"/>
  <c r="AQ25" i="421"/>
  <c r="AH25" i="421"/>
  <c r="V25" i="421"/>
  <c r="R25" i="421"/>
  <c r="T25" i="421" s="1"/>
  <c r="J25" i="421"/>
  <c r="K25" i="421" s="1"/>
  <c r="I25" i="421"/>
  <c r="G25" i="421"/>
  <c r="E25" i="421"/>
  <c r="AQ24" i="421"/>
  <c r="AH24" i="421"/>
  <c r="V24" i="421"/>
  <c r="R24" i="421"/>
  <c r="T24" i="421" s="1"/>
  <c r="J24" i="421"/>
  <c r="K24" i="421" s="1"/>
  <c r="I24" i="421"/>
  <c r="G24" i="421"/>
  <c r="E24" i="421"/>
  <c r="AQ23" i="421"/>
  <c r="AH23" i="421"/>
  <c r="V23" i="421"/>
  <c r="R23" i="421"/>
  <c r="T23" i="421" s="1"/>
  <c r="J23" i="421"/>
  <c r="K23" i="421" s="1"/>
  <c r="I23" i="421"/>
  <c r="G23" i="421"/>
  <c r="E23" i="421"/>
  <c r="AQ22" i="421"/>
  <c r="AH22" i="421"/>
  <c r="V22" i="421"/>
  <c r="R22" i="421"/>
  <c r="S22" i="421" s="1"/>
  <c r="J22" i="421"/>
  <c r="K22" i="421" s="1"/>
  <c r="I22" i="421"/>
  <c r="G22" i="421"/>
  <c r="E22" i="421"/>
  <c r="AQ21" i="421"/>
  <c r="AH21" i="421"/>
  <c r="V21" i="421"/>
  <c r="R21" i="421"/>
  <c r="T21" i="421" s="1"/>
  <c r="J21" i="421"/>
  <c r="K21" i="421" s="1"/>
  <c r="I21" i="421"/>
  <c r="G21" i="421"/>
  <c r="E21" i="421"/>
  <c r="AQ20" i="421"/>
  <c r="AH20" i="421"/>
  <c r="V20" i="421"/>
  <c r="R20" i="421"/>
  <c r="T20" i="421" s="1"/>
  <c r="J20" i="421"/>
  <c r="K20" i="421" s="1"/>
  <c r="I20" i="421"/>
  <c r="G20" i="421"/>
  <c r="E20" i="421"/>
  <c r="AQ19" i="421"/>
  <c r="AH19" i="421"/>
  <c r="V19" i="421"/>
  <c r="R19" i="421"/>
  <c r="T19" i="421" s="1"/>
  <c r="J19" i="421"/>
  <c r="K19" i="421" s="1"/>
  <c r="I19" i="421"/>
  <c r="G19" i="421"/>
  <c r="E19" i="421"/>
  <c r="AQ18" i="421"/>
  <c r="AH18" i="421"/>
  <c r="V18" i="421"/>
  <c r="R18" i="421"/>
  <c r="T18" i="421" s="1"/>
  <c r="J18" i="421"/>
  <c r="K18" i="421" s="1"/>
  <c r="I18" i="421"/>
  <c r="G18" i="421"/>
  <c r="E18" i="421"/>
  <c r="AQ17" i="421"/>
  <c r="AH17" i="421"/>
  <c r="V17" i="421"/>
  <c r="R17" i="421"/>
  <c r="T17" i="421" s="1"/>
  <c r="J17" i="421"/>
  <c r="K17" i="421" s="1"/>
  <c r="I17" i="421"/>
  <c r="G17" i="421"/>
  <c r="E17" i="421"/>
  <c r="AQ16" i="421"/>
  <c r="AH16" i="421"/>
  <c r="V16" i="421"/>
  <c r="R16" i="421"/>
  <c r="S16" i="421" s="1"/>
  <c r="J16" i="421"/>
  <c r="K16" i="421" s="1"/>
  <c r="I16" i="421"/>
  <c r="G16" i="421"/>
  <c r="E16" i="421"/>
  <c r="AQ15" i="421"/>
  <c r="AH15" i="421"/>
  <c r="V15" i="421"/>
  <c r="R15" i="421"/>
  <c r="T15" i="421" s="1"/>
  <c r="J15" i="421"/>
  <c r="K15" i="421" s="1"/>
  <c r="I15" i="421"/>
  <c r="G15" i="421"/>
  <c r="E15" i="421"/>
  <c r="AQ14" i="421"/>
  <c r="AH14" i="421"/>
  <c r="V14" i="421"/>
  <c r="R14" i="421"/>
  <c r="T14" i="421" s="1"/>
  <c r="J14" i="421"/>
  <c r="K14" i="421" s="1"/>
  <c r="I14" i="421"/>
  <c r="G14" i="421"/>
  <c r="E14" i="421"/>
  <c r="AQ13" i="421"/>
  <c r="AH13" i="421"/>
  <c r="V13" i="421"/>
  <c r="R13" i="421"/>
  <c r="T13" i="421" s="1"/>
  <c r="J13" i="421"/>
  <c r="K13" i="421" s="1"/>
  <c r="I13" i="421"/>
  <c r="G13" i="421"/>
  <c r="E13" i="421"/>
  <c r="AQ12" i="421"/>
  <c r="AH12" i="421"/>
  <c r="V12" i="421"/>
  <c r="R12" i="421"/>
  <c r="T12" i="421" s="1"/>
  <c r="J12" i="421"/>
  <c r="K12" i="421" s="1"/>
  <c r="I12" i="421"/>
  <c r="G12" i="421"/>
  <c r="E12" i="421"/>
  <c r="AH11" i="421"/>
  <c r="V11" i="421"/>
  <c r="J11" i="421"/>
  <c r="K11" i="421" s="1"/>
  <c r="I11" i="421"/>
  <c r="G11" i="421"/>
  <c r="E11" i="421"/>
  <c r="AQ11" i="421"/>
  <c r="AG8" i="421"/>
  <c r="R11" i="421"/>
  <c r="E32" i="420"/>
  <c r="AQ35" i="421" l="1"/>
  <c r="AH35" i="421"/>
  <c r="AI33" i="421"/>
  <c r="AI34" i="421"/>
  <c r="AI12" i="421"/>
  <c r="AI13" i="421"/>
  <c r="AI14" i="421"/>
  <c r="AI15" i="421"/>
  <c r="AI17" i="421"/>
  <c r="AI18" i="421"/>
  <c r="AI19" i="421"/>
  <c r="AI20" i="421"/>
  <c r="AI21" i="421"/>
  <c r="AI23" i="421"/>
  <c r="AI24" i="421"/>
  <c r="AI25" i="421"/>
  <c r="AI29" i="421"/>
  <c r="AI30" i="421"/>
  <c r="T11" i="421"/>
  <c r="AI11" i="421" s="1"/>
  <c r="S11" i="421"/>
  <c r="R35" i="421"/>
  <c r="S12" i="421"/>
  <c r="S13" i="421"/>
  <c r="S14" i="421"/>
  <c r="S17" i="421"/>
  <c r="S18" i="421"/>
  <c r="S20" i="421"/>
  <c r="S21" i="421"/>
  <c r="S23" i="421"/>
  <c r="S24" i="421"/>
  <c r="S29" i="421"/>
  <c r="T16" i="421"/>
  <c r="AI16" i="421" s="1"/>
  <c r="T22" i="421"/>
  <c r="AI22" i="421" s="1"/>
  <c r="T26" i="421"/>
  <c r="AI26" i="421" s="1"/>
  <c r="T27" i="421"/>
  <c r="AI27" i="421" s="1"/>
  <c r="T28" i="421"/>
  <c r="AI28" i="421" s="1"/>
  <c r="T31" i="421"/>
  <c r="AI31" i="421" s="1"/>
  <c r="T32" i="421"/>
  <c r="AI32" i="421" s="1"/>
  <c r="S33" i="421"/>
  <c r="S34" i="421"/>
  <c r="AG35" i="421"/>
  <c r="S15" i="421"/>
  <c r="S19" i="421"/>
  <c r="S25" i="421"/>
  <c r="S30" i="421"/>
  <c r="S35" i="421" l="1"/>
  <c r="T35" i="421"/>
  <c r="AI35" i="421" s="1"/>
  <c r="AP10" i="420" l="1"/>
  <c r="AG10" i="420"/>
  <c r="Q10" i="420"/>
  <c r="AR35" i="420"/>
  <c r="AQ34" i="420"/>
  <c r="AH34" i="420"/>
  <c r="R34" i="420"/>
  <c r="S34" i="420" s="1"/>
  <c r="K34" i="420"/>
  <c r="J34" i="420"/>
  <c r="I34" i="420" s="1"/>
  <c r="G34" i="420"/>
  <c r="E34" i="420"/>
  <c r="AQ33" i="420"/>
  <c r="AH33" i="420"/>
  <c r="V33" i="420"/>
  <c r="R33" i="420"/>
  <c r="S33" i="420" s="1"/>
  <c r="J33" i="420"/>
  <c r="I33" i="420" s="1"/>
  <c r="G33" i="420"/>
  <c r="E33" i="420"/>
  <c r="AW32" i="420"/>
  <c r="AQ32" i="420"/>
  <c r="AH32" i="420"/>
  <c r="V32" i="420"/>
  <c r="R32" i="420"/>
  <c r="T32" i="420" s="1"/>
  <c r="J32" i="420"/>
  <c r="K32" i="420" s="1"/>
  <c r="G32" i="420"/>
  <c r="AQ31" i="420"/>
  <c r="AH31" i="420"/>
  <c r="V31" i="420"/>
  <c r="R31" i="420"/>
  <c r="T31" i="420" s="1"/>
  <c r="J31" i="420"/>
  <c r="K31" i="420" s="1"/>
  <c r="G31" i="420"/>
  <c r="E31" i="420"/>
  <c r="AQ30" i="420"/>
  <c r="AH30" i="420"/>
  <c r="V30" i="420"/>
  <c r="R30" i="420"/>
  <c r="T30" i="420" s="1"/>
  <c r="J30" i="420"/>
  <c r="K30" i="420" s="1"/>
  <c r="G30" i="420"/>
  <c r="E30" i="420"/>
  <c r="AQ29" i="420"/>
  <c r="AH29" i="420"/>
  <c r="V29" i="420"/>
  <c r="R29" i="420"/>
  <c r="T29" i="420" s="1"/>
  <c r="J29" i="420"/>
  <c r="K29" i="420" s="1"/>
  <c r="G29" i="420"/>
  <c r="E29" i="420"/>
  <c r="AQ28" i="420"/>
  <c r="AH28" i="420"/>
  <c r="V28" i="420"/>
  <c r="R28" i="420"/>
  <c r="T28" i="420" s="1"/>
  <c r="J28" i="420"/>
  <c r="K28" i="420" s="1"/>
  <c r="G28" i="420"/>
  <c r="E28" i="420"/>
  <c r="AQ27" i="420"/>
  <c r="AH27" i="420"/>
  <c r="V27" i="420"/>
  <c r="R27" i="420"/>
  <c r="T27" i="420" s="1"/>
  <c r="J27" i="420"/>
  <c r="K27" i="420" s="1"/>
  <c r="G27" i="420"/>
  <c r="E27" i="420"/>
  <c r="AQ26" i="420"/>
  <c r="AH26" i="420"/>
  <c r="V26" i="420"/>
  <c r="R26" i="420"/>
  <c r="S26" i="420" s="1"/>
  <c r="J26" i="420"/>
  <c r="K26" i="420" s="1"/>
  <c r="G26" i="420"/>
  <c r="E26" i="420"/>
  <c r="AQ25" i="420"/>
  <c r="AH25" i="420"/>
  <c r="V25" i="420"/>
  <c r="R25" i="420"/>
  <c r="T25" i="420" s="1"/>
  <c r="J25" i="420"/>
  <c r="K25" i="420" s="1"/>
  <c r="G25" i="420"/>
  <c r="E25" i="420"/>
  <c r="AQ24" i="420"/>
  <c r="AH24" i="420"/>
  <c r="V24" i="420"/>
  <c r="R24" i="420"/>
  <c r="T24" i="420" s="1"/>
  <c r="J24" i="420"/>
  <c r="K24" i="420" s="1"/>
  <c r="G24" i="420"/>
  <c r="E24" i="420"/>
  <c r="AQ23" i="420"/>
  <c r="AH23" i="420"/>
  <c r="V23" i="420"/>
  <c r="R23" i="420"/>
  <c r="S23" i="420" s="1"/>
  <c r="J23" i="420"/>
  <c r="K23" i="420" s="1"/>
  <c r="G23" i="420"/>
  <c r="E23" i="420"/>
  <c r="AQ22" i="420"/>
  <c r="AH22" i="420"/>
  <c r="V22" i="420"/>
  <c r="R22" i="420"/>
  <c r="S22" i="420" s="1"/>
  <c r="J22" i="420"/>
  <c r="K22" i="420" s="1"/>
  <c r="G22" i="420"/>
  <c r="E22" i="420"/>
  <c r="AQ21" i="420"/>
  <c r="AH21" i="420"/>
  <c r="V21" i="420"/>
  <c r="R21" i="420"/>
  <c r="S21" i="420" s="1"/>
  <c r="J21" i="420"/>
  <c r="K21" i="420" s="1"/>
  <c r="G21" i="420"/>
  <c r="E21" i="420"/>
  <c r="AQ20" i="420"/>
  <c r="AH20" i="420"/>
  <c r="V20" i="420"/>
  <c r="R20" i="420"/>
  <c r="T20" i="420" s="1"/>
  <c r="J20" i="420"/>
  <c r="K20" i="420" s="1"/>
  <c r="G20" i="420"/>
  <c r="E20" i="420"/>
  <c r="AQ19" i="420"/>
  <c r="AH19" i="420"/>
  <c r="V19" i="420"/>
  <c r="R19" i="420"/>
  <c r="T19" i="420" s="1"/>
  <c r="J19" i="420"/>
  <c r="K19" i="420" s="1"/>
  <c r="G19" i="420"/>
  <c r="E19" i="420"/>
  <c r="AQ18" i="420"/>
  <c r="AH18" i="420"/>
  <c r="V18" i="420"/>
  <c r="R18" i="420"/>
  <c r="S18" i="420" s="1"/>
  <c r="J18" i="420"/>
  <c r="K18" i="420" s="1"/>
  <c r="G18" i="420"/>
  <c r="E18" i="420"/>
  <c r="AQ17" i="420"/>
  <c r="AH17" i="420"/>
  <c r="V17" i="420"/>
  <c r="R17" i="420"/>
  <c r="S17" i="420" s="1"/>
  <c r="J17" i="420"/>
  <c r="K17" i="420" s="1"/>
  <c r="G17" i="420"/>
  <c r="E17" i="420"/>
  <c r="AQ16" i="420"/>
  <c r="AH16" i="420"/>
  <c r="V16" i="420"/>
  <c r="R16" i="420"/>
  <c r="S16" i="420" s="1"/>
  <c r="J16" i="420"/>
  <c r="K16" i="420" s="1"/>
  <c r="G16" i="420"/>
  <c r="E16" i="420"/>
  <c r="AQ15" i="420"/>
  <c r="AH15" i="420"/>
  <c r="V15" i="420"/>
  <c r="R15" i="420"/>
  <c r="S15" i="420" s="1"/>
  <c r="J15" i="420"/>
  <c r="K15" i="420" s="1"/>
  <c r="G15" i="420"/>
  <c r="E15" i="420"/>
  <c r="AQ14" i="420"/>
  <c r="AH14" i="420"/>
  <c r="V14" i="420"/>
  <c r="R14" i="420"/>
  <c r="S14" i="420" s="1"/>
  <c r="J14" i="420"/>
  <c r="K14" i="420" s="1"/>
  <c r="G14" i="420"/>
  <c r="E14" i="420"/>
  <c r="AQ13" i="420"/>
  <c r="AH13" i="420"/>
  <c r="V13" i="420"/>
  <c r="R13" i="420"/>
  <c r="T13" i="420" s="1"/>
  <c r="J13" i="420"/>
  <c r="K13" i="420" s="1"/>
  <c r="G13" i="420"/>
  <c r="E13" i="420"/>
  <c r="AQ12" i="420"/>
  <c r="AH12" i="420"/>
  <c r="V12" i="420"/>
  <c r="R12" i="420"/>
  <c r="S12" i="420" s="1"/>
  <c r="J12" i="420"/>
  <c r="K12" i="420" s="1"/>
  <c r="G12" i="420"/>
  <c r="E12" i="420"/>
  <c r="AH11" i="420"/>
  <c r="V11" i="420"/>
  <c r="J11" i="420"/>
  <c r="K11" i="420" s="1"/>
  <c r="G11" i="420"/>
  <c r="E11" i="420"/>
  <c r="AQ11" i="420"/>
  <c r="AG35" i="420"/>
  <c r="R11" i="420"/>
  <c r="I32" i="420" l="1"/>
  <c r="I12" i="420"/>
  <c r="I13" i="420"/>
  <c r="I14" i="420"/>
  <c r="I15" i="420"/>
  <c r="K33" i="420"/>
  <c r="I11" i="420"/>
  <c r="I17" i="420"/>
  <c r="I18" i="420"/>
  <c r="I19" i="420"/>
  <c r="I20" i="420"/>
  <c r="I21" i="420"/>
  <c r="I22" i="420"/>
  <c r="I23" i="420"/>
  <c r="I24" i="420"/>
  <c r="I25" i="420"/>
  <c r="I26" i="420"/>
  <c r="I27" i="420"/>
  <c r="I28" i="420"/>
  <c r="I29" i="420"/>
  <c r="I30" i="420"/>
  <c r="I31" i="420"/>
  <c r="I16" i="420"/>
  <c r="AQ35" i="420"/>
  <c r="AI13" i="420"/>
  <c r="AI19" i="420"/>
  <c r="AI20" i="420"/>
  <c r="AI24" i="420"/>
  <c r="AI25" i="420"/>
  <c r="AI27" i="420"/>
  <c r="AI28" i="420"/>
  <c r="AI29" i="420"/>
  <c r="AI30" i="420"/>
  <c r="AI31" i="420"/>
  <c r="AI32" i="420"/>
  <c r="R35" i="420"/>
  <c r="T11" i="420"/>
  <c r="AI11" i="420" s="1"/>
  <c r="S11" i="420"/>
  <c r="T12" i="420"/>
  <c r="AI12" i="420" s="1"/>
  <c r="T14" i="420"/>
  <c r="AI14" i="420" s="1"/>
  <c r="T15" i="420"/>
  <c r="AI15" i="420" s="1"/>
  <c r="T16" i="420"/>
  <c r="AI16" i="420" s="1"/>
  <c r="T17" i="420"/>
  <c r="AI17" i="420" s="1"/>
  <c r="T18" i="420"/>
  <c r="AI18" i="420" s="1"/>
  <c r="T21" i="420"/>
  <c r="AI21" i="420" s="1"/>
  <c r="T22" i="420"/>
  <c r="AI22" i="420" s="1"/>
  <c r="T23" i="420"/>
  <c r="AI23" i="420" s="1"/>
  <c r="T26" i="420"/>
  <c r="AI26" i="420" s="1"/>
  <c r="AG8" i="420"/>
  <c r="T33" i="420"/>
  <c r="AI33" i="420" s="1"/>
  <c r="T34" i="420"/>
  <c r="AI34" i="420" s="1"/>
  <c r="AH35" i="420"/>
  <c r="S19" i="420"/>
  <c r="S20" i="420"/>
  <c r="S24" i="420"/>
  <c r="S25" i="420"/>
  <c r="S27" i="420"/>
  <c r="S28" i="420"/>
  <c r="S29" i="420"/>
  <c r="S30" i="420"/>
  <c r="S31" i="420"/>
  <c r="S32" i="420"/>
  <c r="S13" i="420"/>
  <c r="E17" i="419"/>
  <c r="S35" i="420" l="1"/>
  <c r="T35" i="420"/>
  <c r="AI35" i="420" s="1"/>
  <c r="AP10" i="419" l="1"/>
  <c r="AQ11" i="419" s="1"/>
  <c r="AG10" i="419"/>
  <c r="AG35" i="419" s="1"/>
  <c r="Q10" i="419"/>
  <c r="AR35" i="419"/>
  <c r="AQ34" i="419"/>
  <c r="AH34" i="419"/>
  <c r="R34" i="419"/>
  <c r="T34" i="419" s="1"/>
  <c r="K34" i="419"/>
  <c r="J34" i="419"/>
  <c r="I34" i="419"/>
  <c r="G34" i="419"/>
  <c r="E34" i="419"/>
  <c r="AQ33" i="419"/>
  <c r="AH33" i="419"/>
  <c r="V33" i="419"/>
  <c r="R33" i="419"/>
  <c r="T33" i="419" s="1"/>
  <c r="K33" i="419"/>
  <c r="J33" i="419"/>
  <c r="I33" i="419"/>
  <c r="G33" i="419"/>
  <c r="E33" i="419"/>
  <c r="AW32" i="419"/>
  <c r="AQ32" i="419"/>
  <c r="AH32" i="419"/>
  <c r="V32" i="419"/>
  <c r="R32" i="419"/>
  <c r="T32" i="419" s="1"/>
  <c r="J32" i="419"/>
  <c r="I32" i="419" s="1"/>
  <c r="G32" i="419"/>
  <c r="E32" i="419"/>
  <c r="AQ31" i="419"/>
  <c r="AH31" i="419"/>
  <c r="V31" i="419"/>
  <c r="R31" i="419"/>
  <c r="T31" i="419" s="1"/>
  <c r="J31" i="419"/>
  <c r="I31" i="419" s="1"/>
  <c r="G31" i="419"/>
  <c r="E31" i="419"/>
  <c r="AQ30" i="419"/>
  <c r="AH30" i="419"/>
  <c r="V30" i="419"/>
  <c r="R30" i="419"/>
  <c r="T30" i="419" s="1"/>
  <c r="J30" i="419"/>
  <c r="I30" i="419" s="1"/>
  <c r="G30" i="419"/>
  <c r="E30" i="419"/>
  <c r="AQ29" i="419"/>
  <c r="AH29" i="419"/>
  <c r="V29" i="419"/>
  <c r="R29" i="419"/>
  <c r="T29" i="419" s="1"/>
  <c r="J29" i="419"/>
  <c r="I29" i="419" s="1"/>
  <c r="G29" i="419"/>
  <c r="E29" i="419"/>
  <c r="AQ28" i="419"/>
  <c r="AH28" i="419"/>
  <c r="V28" i="419"/>
  <c r="R28" i="419"/>
  <c r="T28" i="419" s="1"/>
  <c r="J28" i="419"/>
  <c r="I28" i="419" s="1"/>
  <c r="G28" i="419"/>
  <c r="E28" i="419"/>
  <c r="AQ27" i="419"/>
  <c r="AH27" i="419"/>
  <c r="V27" i="419"/>
  <c r="R27" i="419"/>
  <c r="T27" i="419" s="1"/>
  <c r="J27" i="419"/>
  <c r="I27" i="419" s="1"/>
  <c r="G27" i="419"/>
  <c r="E27" i="419"/>
  <c r="AQ26" i="419"/>
  <c r="AH26" i="419"/>
  <c r="V26" i="419"/>
  <c r="R26" i="419"/>
  <c r="T26" i="419" s="1"/>
  <c r="J26" i="419"/>
  <c r="I26" i="419" s="1"/>
  <c r="G26" i="419"/>
  <c r="E26" i="419"/>
  <c r="AQ25" i="419"/>
  <c r="AH25" i="419"/>
  <c r="V25" i="419"/>
  <c r="R25" i="419"/>
  <c r="T25" i="419" s="1"/>
  <c r="J25" i="419"/>
  <c r="I25" i="419" s="1"/>
  <c r="G25" i="419"/>
  <c r="E25" i="419"/>
  <c r="AQ24" i="419"/>
  <c r="AH24" i="419"/>
  <c r="V24" i="419"/>
  <c r="R24" i="419"/>
  <c r="T24" i="419" s="1"/>
  <c r="J24" i="419"/>
  <c r="I24" i="419" s="1"/>
  <c r="G24" i="419"/>
  <c r="E24" i="419"/>
  <c r="AQ23" i="419"/>
  <c r="AH23" i="419"/>
  <c r="V23" i="419"/>
  <c r="R23" i="419"/>
  <c r="S23" i="419" s="1"/>
  <c r="J23" i="419"/>
  <c r="I23" i="419" s="1"/>
  <c r="G23" i="419"/>
  <c r="E23" i="419"/>
  <c r="AQ22" i="419"/>
  <c r="AH22" i="419"/>
  <c r="V22" i="419"/>
  <c r="R22" i="419"/>
  <c r="T22" i="419" s="1"/>
  <c r="J22" i="419"/>
  <c r="I22" i="419" s="1"/>
  <c r="G22" i="419"/>
  <c r="E22" i="419"/>
  <c r="AQ21" i="419"/>
  <c r="AH21" i="419"/>
  <c r="V21" i="419"/>
  <c r="R21" i="419"/>
  <c r="S21" i="419" s="1"/>
  <c r="J21" i="419"/>
  <c r="I21" i="419" s="1"/>
  <c r="G21" i="419"/>
  <c r="E21" i="419"/>
  <c r="AQ20" i="419"/>
  <c r="AH20" i="419"/>
  <c r="V20" i="419"/>
  <c r="R20" i="419"/>
  <c r="S20" i="419" s="1"/>
  <c r="J20" i="419"/>
  <c r="I20" i="419" s="1"/>
  <c r="G20" i="419"/>
  <c r="E20" i="419"/>
  <c r="AQ19" i="419"/>
  <c r="AH19" i="419"/>
  <c r="V19" i="419"/>
  <c r="R19" i="419"/>
  <c r="T19" i="419" s="1"/>
  <c r="J19" i="419"/>
  <c r="I19" i="419" s="1"/>
  <c r="G19" i="419"/>
  <c r="E19" i="419"/>
  <c r="AQ18" i="419"/>
  <c r="AH18" i="419"/>
  <c r="V18" i="419"/>
  <c r="R18" i="419"/>
  <c r="T18" i="419" s="1"/>
  <c r="J18" i="419"/>
  <c r="I18" i="419" s="1"/>
  <c r="G18" i="419"/>
  <c r="E18" i="419"/>
  <c r="AQ17" i="419"/>
  <c r="AH17" i="419"/>
  <c r="V17" i="419"/>
  <c r="R17" i="419"/>
  <c r="T17" i="419" s="1"/>
  <c r="J17" i="419"/>
  <c r="I17" i="419" s="1"/>
  <c r="G17" i="419"/>
  <c r="AQ16" i="419"/>
  <c r="AH16" i="419"/>
  <c r="V16" i="419"/>
  <c r="R16" i="419"/>
  <c r="S16" i="419" s="1"/>
  <c r="J16" i="419"/>
  <c r="I16" i="419" s="1"/>
  <c r="G16" i="419"/>
  <c r="E16" i="419"/>
  <c r="AQ15" i="419"/>
  <c r="AH15" i="419"/>
  <c r="V15" i="419"/>
  <c r="R15" i="419"/>
  <c r="S15" i="419" s="1"/>
  <c r="J15" i="419"/>
  <c r="I15" i="419" s="1"/>
  <c r="G15" i="419"/>
  <c r="E15" i="419"/>
  <c r="AQ14" i="419"/>
  <c r="AH14" i="419"/>
  <c r="V14" i="419"/>
  <c r="R14" i="419"/>
  <c r="S14" i="419" s="1"/>
  <c r="J14" i="419"/>
  <c r="I14" i="419" s="1"/>
  <c r="G14" i="419"/>
  <c r="E14" i="419"/>
  <c r="AQ13" i="419"/>
  <c r="AH13" i="419"/>
  <c r="V13" i="419"/>
  <c r="R13" i="419"/>
  <c r="T13" i="419" s="1"/>
  <c r="J13" i="419"/>
  <c r="I13" i="419" s="1"/>
  <c r="G13" i="419"/>
  <c r="E13" i="419"/>
  <c r="AQ12" i="419"/>
  <c r="AH12" i="419"/>
  <c r="V12" i="419"/>
  <c r="R12" i="419"/>
  <c r="S12" i="419" s="1"/>
  <c r="J12" i="419"/>
  <c r="I12" i="419" s="1"/>
  <c r="G12" i="419"/>
  <c r="E12" i="419"/>
  <c r="AH11" i="419"/>
  <c r="V11" i="419"/>
  <c r="J11" i="419"/>
  <c r="I11" i="419" s="1"/>
  <c r="G11" i="419"/>
  <c r="E11" i="419"/>
  <c r="R11" i="419"/>
  <c r="S33" i="419" l="1"/>
  <c r="AI27" i="419"/>
  <c r="AI19" i="419"/>
  <c r="AQ35" i="419"/>
  <c r="AI33" i="419"/>
  <c r="AI24" i="419"/>
  <c r="AI28" i="419"/>
  <c r="AI32" i="419"/>
  <c r="AI34" i="419"/>
  <c r="AI31" i="419"/>
  <c r="S34" i="419"/>
  <c r="AI18" i="419"/>
  <c r="AI22" i="419"/>
  <c r="AI26" i="419"/>
  <c r="AI30" i="419"/>
  <c r="S11" i="419"/>
  <c r="R35" i="419"/>
  <c r="T11" i="419"/>
  <c r="AI13" i="419"/>
  <c r="AI17" i="419"/>
  <c r="AI25" i="419"/>
  <c r="AI29" i="419"/>
  <c r="T12" i="419"/>
  <c r="AI12" i="419" s="1"/>
  <c r="T14" i="419"/>
  <c r="AI14" i="419" s="1"/>
  <c r="T15" i="419"/>
  <c r="AI15" i="419" s="1"/>
  <c r="T16" i="419"/>
  <c r="AI16" i="419" s="1"/>
  <c r="T20" i="419"/>
  <c r="AI20" i="419" s="1"/>
  <c r="T21" i="419"/>
  <c r="AI21" i="419" s="1"/>
  <c r="T23" i="419"/>
  <c r="AI23" i="419" s="1"/>
  <c r="AG8" i="419"/>
  <c r="K11" i="419"/>
  <c r="K12" i="419"/>
  <c r="K13" i="419"/>
  <c r="K14" i="419"/>
  <c r="K15" i="419"/>
  <c r="K16" i="419"/>
  <c r="K17" i="419"/>
  <c r="K18" i="419"/>
  <c r="K19" i="419"/>
  <c r="K20" i="419"/>
  <c r="K21" i="419"/>
  <c r="K22" i="419"/>
  <c r="K23" i="419"/>
  <c r="K24" i="419"/>
  <c r="K25" i="419"/>
  <c r="K26" i="419"/>
  <c r="K27" i="419"/>
  <c r="K28" i="419"/>
  <c r="K29" i="419"/>
  <c r="K30" i="419"/>
  <c r="K31" i="419"/>
  <c r="K32" i="419"/>
  <c r="AH35" i="419"/>
  <c r="S13" i="419"/>
  <c r="S17" i="419"/>
  <c r="S18" i="419"/>
  <c r="S19" i="419"/>
  <c r="S22" i="419"/>
  <c r="S24" i="419"/>
  <c r="S25" i="419"/>
  <c r="S26" i="419"/>
  <c r="S27" i="419"/>
  <c r="S28" i="419"/>
  <c r="S29" i="419"/>
  <c r="S30" i="419"/>
  <c r="S31" i="419"/>
  <c r="S32" i="419"/>
  <c r="T35" i="419" l="1"/>
  <c r="AI35" i="419" s="1"/>
  <c r="AI11" i="419"/>
  <c r="S35" i="419"/>
  <c r="AP10" i="418" l="1"/>
  <c r="AG10" i="418"/>
  <c r="R12" i="418"/>
  <c r="R15" i="418"/>
  <c r="R16" i="418"/>
  <c r="R19" i="418"/>
  <c r="R20" i="418"/>
  <c r="R23" i="418"/>
  <c r="R26" i="418"/>
  <c r="R29" i="418"/>
  <c r="R31" i="418"/>
  <c r="R33" i="418"/>
  <c r="T33" i="418" s="1"/>
  <c r="Q10" i="418"/>
  <c r="AR35" i="418"/>
  <c r="AQ34" i="418"/>
  <c r="AH34" i="418"/>
  <c r="R34" i="418"/>
  <c r="T34" i="418" s="1"/>
  <c r="J34" i="418"/>
  <c r="I34" i="418" s="1"/>
  <c r="G34" i="418"/>
  <c r="E34" i="418"/>
  <c r="AQ33" i="418"/>
  <c r="AH33" i="418"/>
  <c r="V33" i="418"/>
  <c r="J33" i="418"/>
  <c r="I33" i="418" s="1"/>
  <c r="G33" i="418"/>
  <c r="E33" i="418"/>
  <c r="AW32" i="418"/>
  <c r="AQ32" i="418"/>
  <c r="AH32" i="418"/>
  <c r="V32" i="418"/>
  <c r="R32" i="418"/>
  <c r="T32" i="418" s="1"/>
  <c r="J32" i="418"/>
  <c r="K32" i="418" s="1"/>
  <c r="G32" i="418"/>
  <c r="E32" i="418"/>
  <c r="AQ31" i="418"/>
  <c r="AH31" i="418"/>
  <c r="V31" i="418"/>
  <c r="J31" i="418"/>
  <c r="K31" i="418" s="1"/>
  <c r="G31" i="418"/>
  <c r="E31" i="418"/>
  <c r="AQ30" i="418"/>
  <c r="AH30" i="418"/>
  <c r="V30" i="418"/>
  <c r="J30" i="418"/>
  <c r="K30" i="418" s="1"/>
  <c r="I30" i="418"/>
  <c r="G30" i="418"/>
  <c r="E30" i="418"/>
  <c r="AQ29" i="418"/>
  <c r="AH29" i="418"/>
  <c r="V29" i="418"/>
  <c r="J29" i="418"/>
  <c r="K29" i="418" s="1"/>
  <c r="G29" i="418"/>
  <c r="E29" i="418"/>
  <c r="AQ28" i="418"/>
  <c r="AH28" i="418"/>
  <c r="V28" i="418"/>
  <c r="R28" i="418"/>
  <c r="T28" i="418" s="1"/>
  <c r="J28" i="418"/>
  <c r="K28" i="418" s="1"/>
  <c r="G28" i="418"/>
  <c r="E28" i="418"/>
  <c r="AQ27" i="418"/>
  <c r="AH27" i="418"/>
  <c r="V27" i="418"/>
  <c r="R27" i="418"/>
  <c r="S27" i="418" s="1"/>
  <c r="J27" i="418"/>
  <c r="K27" i="418" s="1"/>
  <c r="G27" i="418"/>
  <c r="E27" i="418"/>
  <c r="AQ26" i="418"/>
  <c r="AH26" i="418"/>
  <c r="V26" i="418"/>
  <c r="J26" i="418"/>
  <c r="K26" i="418" s="1"/>
  <c r="I26" i="418"/>
  <c r="G26" i="418"/>
  <c r="E26" i="418"/>
  <c r="AQ25" i="418"/>
  <c r="AH25" i="418"/>
  <c r="V25" i="418"/>
  <c r="R25" i="418"/>
  <c r="T25" i="418" s="1"/>
  <c r="J25" i="418"/>
  <c r="K25" i="418" s="1"/>
  <c r="I25" i="418"/>
  <c r="G25" i="418"/>
  <c r="E25" i="418"/>
  <c r="AQ24" i="418"/>
  <c r="AH24" i="418"/>
  <c r="V24" i="418"/>
  <c r="R24" i="418"/>
  <c r="S24" i="418" s="1"/>
  <c r="J24" i="418"/>
  <c r="K24" i="418" s="1"/>
  <c r="I24" i="418"/>
  <c r="G24" i="418"/>
  <c r="E24" i="418"/>
  <c r="AQ23" i="418"/>
  <c r="AH23" i="418"/>
  <c r="V23" i="418"/>
  <c r="J23" i="418"/>
  <c r="K23" i="418" s="1"/>
  <c r="G23" i="418"/>
  <c r="E23" i="418"/>
  <c r="AQ22" i="418"/>
  <c r="AH22" i="418"/>
  <c r="V22" i="418"/>
  <c r="R22" i="418"/>
  <c r="T22" i="418" s="1"/>
  <c r="J22" i="418"/>
  <c r="K22" i="418" s="1"/>
  <c r="G22" i="418"/>
  <c r="E22" i="418"/>
  <c r="AQ21" i="418"/>
  <c r="AH21" i="418"/>
  <c r="V21" i="418"/>
  <c r="R21" i="418"/>
  <c r="T21" i="418" s="1"/>
  <c r="J21" i="418"/>
  <c r="K21" i="418" s="1"/>
  <c r="G21" i="418"/>
  <c r="E21" i="418"/>
  <c r="AQ20" i="418"/>
  <c r="AH20" i="418"/>
  <c r="V20" i="418"/>
  <c r="J20" i="418"/>
  <c r="K20" i="418" s="1"/>
  <c r="I20" i="418"/>
  <c r="G20" i="418"/>
  <c r="E20" i="418"/>
  <c r="AQ19" i="418"/>
  <c r="AH19" i="418"/>
  <c r="V19" i="418"/>
  <c r="J19" i="418"/>
  <c r="K19" i="418" s="1"/>
  <c r="G19" i="418"/>
  <c r="E19" i="418"/>
  <c r="AQ18" i="418"/>
  <c r="AH18" i="418"/>
  <c r="V18" i="418"/>
  <c r="R18" i="418"/>
  <c r="S18" i="418" s="1"/>
  <c r="J18" i="418"/>
  <c r="K18" i="418" s="1"/>
  <c r="G18" i="418"/>
  <c r="E18" i="418"/>
  <c r="AQ17" i="418"/>
  <c r="AH17" i="418"/>
  <c r="V17" i="418"/>
  <c r="R17" i="418"/>
  <c r="T17" i="418" s="1"/>
  <c r="J17" i="418"/>
  <c r="K17" i="418" s="1"/>
  <c r="G17" i="418"/>
  <c r="E17" i="418"/>
  <c r="AQ16" i="418"/>
  <c r="AH16" i="418"/>
  <c r="V16" i="418"/>
  <c r="J16" i="418"/>
  <c r="K16" i="418" s="1"/>
  <c r="G16" i="418"/>
  <c r="E16" i="418"/>
  <c r="AQ15" i="418"/>
  <c r="AH15" i="418"/>
  <c r="V15" i="418"/>
  <c r="J15" i="418"/>
  <c r="K15" i="418" s="1"/>
  <c r="I15" i="418"/>
  <c r="G15" i="418"/>
  <c r="E15" i="418"/>
  <c r="AQ14" i="418"/>
  <c r="AH14" i="418"/>
  <c r="V14" i="418"/>
  <c r="R14" i="418"/>
  <c r="T14" i="418" s="1"/>
  <c r="J14" i="418"/>
  <c r="K14" i="418" s="1"/>
  <c r="I14" i="418"/>
  <c r="G14" i="418"/>
  <c r="E14" i="418"/>
  <c r="AQ13" i="418"/>
  <c r="AH13" i="418"/>
  <c r="V13" i="418"/>
  <c r="R13" i="418"/>
  <c r="T13" i="418" s="1"/>
  <c r="J13" i="418"/>
  <c r="K13" i="418" s="1"/>
  <c r="I13" i="418"/>
  <c r="G13" i="418"/>
  <c r="E13" i="418"/>
  <c r="AQ12" i="418"/>
  <c r="AH12" i="418"/>
  <c r="V12" i="418"/>
  <c r="J12" i="418"/>
  <c r="K12" i="418" s="1"/>
  <c r="G12" i="418"/>
  <c r="E12" i="418"/>
  <c r="V11" i="418"/>
  <c r="J11" i="418"/>
  <c r="K11" i="418" s="1"/>
  <c r="I11" i="418"/>
  <c r="G11" i="418"/>
  <c r="E11" i="418"/>
  <c r="AQ11" i="418"/>
  <c r="AG35" i="418"/>
  <c r="R11" i="418"/>
  <c r="AI32" i="418" l="1"/>
  <c r="AI28" i="418"/>
  <c r="AI17" i="418"/>
  <c r="I16" i="418"/>
  <c r="I21" i="418"/>
  <c r="I22" i="418"/>
  <c r="I23" i="418"/>
  <c r="K33" i="418"/>
  <c r="K34" i="418"/>
  <c r="I12" i="418"/>
  <c r="AI25" i="418"/>
  <c r="I17" i="418"/>
  <c r="I18" i="418"/>
  <c r="I19" i="418"/>
  <c r="I27" i="418"/>
  <c r="I28" i="418"/>
  <c r="I29" i="418"/>
  <c r="AQ35" i="418"/>
  <c r="AI13" i="418"/>
  <c r="AI14" i="418"/>
  <c r="AI21" i="418"/>
  <c r="AI22" i="418"/>
  <c r="T27" i="418"/>
  <c r="AI27" i="418" s="1"/>
  <c r="T29" i="418"/>
  <c r="AI29" i="418" s="1"/>
  <c r="S29" i="418"/>
  <c r="T26" i="418"/>
  <c r="AI26" i="418" s="1"/>
  <c r="S26" i="418"/>
  <c r="S20" i="418"/>
  <c r="T20" i="418"/>
  <c r="AI20" i="418" s="1"/>
  <c r="T16" i="418"/>
  <c r="AI16" i="418" s="1"/>
  <c r="S16" i="418"/>
  <c r="T12" i="418"/>
  <c r="AI12" i="418" s="1"/>
  <c r="S12" i="418"/>
  <c r="S31" i="418"/>
  <c r="T31" i="418"/>
  <c r="AI31" i="418" s="1"/>
  <c r="T23" i="418"/>
  <c r="AI23" i="418" s="1"/>
  <c r="S23" i="418"/>
  <c r="T19" i="418"/>
  <c r="AI19" i="418" s="1"/>
  <c r="S19" i="418"/>
  <c r="S15" i="418"/>
  <c r="T15" i="418"/>
  <c r="AI15" i="418" s="1"/>
  <c r="S14" i="418"/>
  <c r="S22" i="418"/>
  <c r="S25" i="418"/>
  <c r="S32" i="418"/>
  <c r="S13" i="418"/>
  <c r="S17" i="418"/>
  <c r="T18" i="418"/>
  <c r="AI18" i="418" s="1"/>
  <c r="S21" i="418"/>
  <c r="S28" i="418"/>
  <c r="R30" i="418"/>
  <c r="T24" i="418"/>
  <c r="AI24" i="418" s="1"/>
  <c r="AI34" i="418"/>
  <c r="T11" i="418"/>
  <c r="S11" i="418"/>
  <c r="AI33" i="418"/>
  <c r="AH11" i="418"/>
  <c r="I31" i="418"/>
  <c r="I32" i="418"/>
  <c r="S33" i="418"/>
  <c r="S34" i="418"/>
  <c r="AG8" i="418"/>
  <c r="R35" i="418" l="1"/>
  <c r="T30" i="418"/>
  <c r="AI30" i="418" s="1"/>
  <c r="S30" i="418"/>
  <c r="S35" i="418" s="1"/>
  <c r="AH35" i="418"/>
  <c r="AI11" i="418"/>
  <c r="T35" i="418" l="1"/>
  <c r="AI35" i="418" s="1"/>
  <c r="AP10" i="417" l="1"/>
  <c r="AG10" i="417"/>
  <c r="AG35" i="417" s="1"/>
  <c r="Q10" i="417"/>
  <c r="AR35" i="417"/>
  <c r="AQ34" i="417"/>
  <c r="AH34" i="417"/>
  <c r="V34" i="417"/>
  <c r="R34" i="417"/>
  <c r="K34" i="417"/>
  <c r="J34" i="417"/>
  <c r="I34" i="417"/>
  <c r="G34" i="417"/>
  <c r="E34" i="417"/>
  <c r="AQ33" i="417"/>
  <c r="AH33" i="417"/>
  <c r="V33" i="417"/>
  <c r="R33" i="417"/>
  <c r="K33" i="417"/>
  <c r="J33" i="417"/>
  <c r="I33" i="417"/>
  <c r="G33" i="417"/>
  <c r="E33" i="417"/>
  <c r="AW32" i="417"/>
  <c r="AQ32" i="417"/>
  <c r="AH32" i="417"/>
  <c r="V32" i="417"/>
  <c r="R32" i="417"/>
  <c r="T32" i="417" s="1"/>
  <c r="J32" i="417"/>
  <c r="K32" i="417" s="1"/>
  <c r="G32" i="417"/>
  <c r="E32" i="417"/>
  <c r="AQ31" i="417"/>
  <c r="AH31" i="417"/>
  <c r="V31" i="417"/>
  <c r="R31" i="417"/>
  <c r="J31" i="417"/>
  <c r="K31" i="417" s="1"/>
  <c r="G31" i="417"/>
  <c r="E31" i="417"/>
  <c r="AQ30" i="417"/>
  <c r="AH30" i="417"/>
  <c r="V30" i="417"/>
  <c r="R30" i="417"/>
  <c r="J30" i="417"/>
  <c r="K30" i="417" s="1"/>
  <c r="G30" i="417"/>
  <c r="E30" i="417"/>
  <c r="AQ29" i="417"/>
  <c r="AH29" i="417"/>
  <c r="V29" i="417"/>
  <c r="R29" i="417"/>
  <c r="J29" i="417"/>
  <c r="K29" i="417" s="1"/>
  <c r="G29" i="417"/>
  <c r="E29" i="417"/>
  <c r="AQ28" i="417"/>
  <c r="AH28" i="417"/>
  <c r="V28" i="417"/>
  <c r="R28" i="417"/>
  <c r="J28" i="417"/>
  <c r="K28" i="417" s="1"/>
  <c r="G28" i="417"/>
  <c r="E28" i="417"/>
  <c r="AQ27" i="417"/>
  <c r="AH27" i="417"/>
  <c r="V27" i="417"/>
  <c r="R27" i="417"/>
  <c r="J27" i="417"/>
  <c r="K27" i="417" s="1"/>
  <c r="G27" i="417"/>
  <c r="E27" i="417"/>
  <c r="AQ26" i="417"/>
  <c r="AH26" i="417"/>
  <c r="V26" i="417"/>
  <c r="R26" i="417"/>
  <c r="J26" i="417"/>
  <c r="K26" i="417" s="1"/>
  <c r="G26" i="417"/>
  <c r="E26" i="417"/>
  <c r="AQ25" i="417"/>
  <c r="AH25" i="417"/>
  <c r="V25" i="417"/>
  <c r="R25" i="417"/>
  <c r="J25" i="417"/>
  <c r="K25" i="417" s="1"/>
  <c r="G25" i="417"/>
  <c r="E25" i="417"/>
  <c r="AQ24" i="417"/>
  <c r="AH24" i="417"/>
  <c r="V24" i="417"/>
  <c r="R24" i="417"/>
  <c r="J24" i="417"/>
  <c r="K24" i="417" s="1"/>
  <c r="G24" i="417"/>
  <c r="E24" i="417"/>
  <c r="AQ23" i="417"/>
  <c r="AH23" i="417"/>
  <c r="V23" i="417"/>
  <c r="R23" i="417"/>
  <c r="J23" i="417"/>
  <c r="K23" i="417" s="1"/>
  <c r="G23" i="417"/>
  <c r="E23" i="417"/>
  <c r="AQ22" i="417"/>
  <c r="AH22" i="417"/>
  <c r="V22" i="417"/>
  <c r="R22" i="417"/>
  <c r="J22" i="417"/>
  <c r="K22" i="417" s="1"/>
  <c r="G22" i="417"/>
  <c r="E22" i="417"/>
  <c r="AQ21" i="417"/>
  <c r="AH21" i="417"/>
  <c r="V21" i="417"/>
  <c r="R21" i="417"/>
  <c r="J21" i="417"/>
  <c r="K21" i="417" s="1"/>
  <c r="G21" i="417"/>
  <c r="E21" i="417"/>
  <c r="AQ20" i="417"/>
  <c r="AH20" i="417"/>
  <c r="V20" i="417"/>
  <c r="R20" i="417"/>
  <c r="J20" i="417"/>
  <c r="K20" i="417" s="1"/>
  <c r="G20" i="417"/>
  <c r="E20" i="417"/>
  <c r="AQ19" i="417"/>
  <c r="AH19" i="417"/>
  <c r="V19" i="417"/>
  <c r="R19" i="417"/>
  <c r="J19" i="417"/>
  <c r="K19" i="417" s="1"/>
  <c r="G19" i="417"/>
  <c r="E19" i="417"/>
  <c r="AQ18" i="417"/>
  <c r="AH18" i="417"/>
  <c r="V18" i="417"/>
  <c r="R18" i="417"/>
  <c r="J18" i="417"/>
  <c r="K18" i="417" s="1"/>
  <c r="G18" i="417"/>
  <c r="E18" i="417"/>
  <c r="AQ17" i="417"/>
  <c r="AH17" i="417"/>
  <c r="V17" i="417"/>
  <c r="R17" i="417"/>
  <c r="J17" i="417"/>
  <c r="K17" i="417" s="1"/>
  <c r="G17" i="417"/>
  <c r="E17" i="417"/>
  <c r="AQ16" i="417"/>
  <c r="AH16" i="417"/>
  <c r="V16" i="417"/>
  <c r="R16" i="417"/>
  <c r="J16" i="417"/>
  <c r="K16" i="417" s="1"/>
  <c r="G16" i="417"/>
  <c r="E16" i="417"/>
  <c r="AQ15" i="417"/>
  <c r="AH15" i="417"/>
  <c r="V15" i="417"/>
  <c r="R15" i="417"/>
  <c r="J15" i="417"/>
  <c r="K15" i="417" s="1"/>
  <c r="G15" i="417"/>
  <c r="E15" i="417"/>
  <c r="AQ14" i="417"/>
  <c r="AH14" i="417"/>
  <c r="V14" i="417"/>
  <c r="R14" i="417"/>
  <c r="J14" i="417"/>
  <c r="K14" i="417" s="1"/>
  <c r="G14" i="417"/>
  <c r="E14" i="417"/>
  <c r="AQ13" i="417"/>
  <c r="AH13" i="417"/>
  <c r="V13" i="417"/>
  <c r="R13" i="417"/>
  <c r="J13" i="417"/>
  <c r="K13" i="417" s="1"/>
  <c r="G13" i="417"/>
  <c r="E13" i="417"/>
  <c r="AQ12" i="417"/>
  <c r="AH12" i="417"/>
  <c r="V12" i="417"/>
  <c r="R12" i="417"/>
  <c r="J12" i="417"/>
  <c r="K12" i="417" s="1"/>
  <c r="G12" i="417"/>
  <c r="E12" i="417"/>
  <c r="AH11" i="417"/>
  <c r="V11" i="417"/>
  <c r="J11" i="417"/>
  <c r="K11" i="417" s="1"/>
  <c r="G11" i="417"/>
  <c r="E11" i="417"/>
  <c r="AQ11" i="417"/>
  <c r="R11" i="417"/>
  <c r="T34" i="417" l="1"/>
  <c r="AI34" i="417" s="1"/>
  <c r="T33" i="417"/>
  <c r="AI33" i="417" s="1"/>
  <c r="S32" i="417"/>
  <c r="S31" i="417"/>
  <c r="T31" i="417"/>
  <c r="AI31" i="417" s="1"/>
  <c r="S30" i="417"/>
  <c r="T30" i="417"/>
  <c r="AI30" i="417" s="1"/>
  <c r="S29" i="417"/>
  <c r="T29" i="417"/>
  <c r="AI29" i="417" s="1"/>
  <c r="S28" i="417"/>
  <c r="T28" i="417"/>
  <c r="AI28" i="417" s="1"/>
  <c r="S27" i="417"/>
  <c r="T27" i="417"/>
  <c r="AI27" i="417" s="1"/>
  <c r="S26" i="417"/>
  <c r="T26" i="417"/>
  <c r="AI26" i="417" s="1"/>
  <c r="S25" i="417"/>
  <c r="T25" i="417"/>
  <c r="AI25" i="417" s="1"/>
  <c r="S24" i="417"/>
  <c r="T24" i="417"/>
  <c r="S23" i="417"/>
  <c r="T23" i="417"/>
  <c r="AI23" i="417" s="1"/>
  <c r="S22" i="417"/>
  <c r="T22" i="417"/>
  <c r="AI22" i="417" s="1"/>
  <c r="S21" i="417"/>
  <c r="T21" i="417"/>
  <c r="AI21" i="417" s="1"/>
  <c r="S20" i="417"/>
  <c r="T20" i="417"/>
  <c r="AI20" i="417" s="1"/>
  <c r="S19" i="417"/>
  <c r="T19" i="417"/>
  <c r="S18" i="417"/>
  <c r="T18" i="417"/>
  <c r="AI18" i="417" s="1"/>
  <c r="S17" i="417"/>
  <c r="T17" i="417"/>
  <c r="AI17" i="417" s="1"/>
  <c r="S16" i="417"/>
  <c r="T16" i="417"/>
  <c r="AI16" i="417" s="1"/>
  <c r="S15" i="417"/>
  <c r="T15" i="417"/>
  <c r="AI15" i="417" s="1"/>
  <c r="S14" i="417"/>
  <c r="T14" i="417"/>
  <c r="S13" i="417"/>
  <c r="T13" i="417"/>
  <c r="AI13" i="417" s="1"/>
  <c r="AQ35" i="417"/>
  <c r="S12" i="417"/>
  <c r="T12" i="417"/>
  <c r="AI12" i="417" s="1"/>
  <c r="S33" i="417"/>
  <c r="S34" i="417"/>
  <c r="AI14" i="417"/>
  <c r="AI19" i="417"/>
  <c r="AI24" i="417"/>
  <c r="AI32" i="417"/>
  <c r="T11" i="417"/>
  <c r="S11" i="417"/>
  <c r="R35" i="417"/>
  <c r="AH35" i="417"/>
  <c r="I11" i="417"/>
  <c r="I12" i="417"/>
  <c r="I13" i="417"/>
  <c r="I14" i="417"/>
  <c r="I15" i="417"/>
  <c r="I16" i="417"/>
  <c r="I17" i="417"/>
  <c r="I18" i="417"/>
  <c r="I19" i="417"/>
  <c r="I20" i="417"/>
  <c r="I21" i="417"/>
  <c r="I22" i="417"/>
  <c r="I23" i="417"/>
  <c r="I24" i="417"/>
  <c r="I25" i="417"/>
  <c r="I26" i="417"/>
  <c r="I27" i="417"/>
  <c r="I28" i="417"/>
  <c r="I29" i="417"/>
  <c r="I30" i="417"/>
  <c r="I31" i="417"/>
  <c r="I32" i="417"/>
  <c r="AG8" i="417"/>
  <c r="S35" i="417" l="1"/>
  <c r="T35" i="417"/>
  <c r="AI35" i="417" s="1"/>
  <c r="AI11" i="417"/>
  <c r="AP10" i="416" l="1"/>
  <c r="AG10" i="416"/>
  <c r="AG8" i="416" s="1"/>
  <c r="Q10" i="416"/>
  <c r="R11" i="416" s="1"/>
  <c r="AR35" i="416"/>
  <c r="AQ34" i="416"/>
  <c r="AH34" i="416"/>
  <c r="V34" i="416"/>
  <c r="R34" i="416"/>
  <c r="J34" i="416"/>
  <c r="K34" i="416" s="1"/>
  <c r="G34" i="416"/>
  <c r="E34" i="416"/>
  <c r="AQ33" i="416"/>
  <c r="AH33" i="416"/>
  <c r="V33" i="416"/>
  <c r="R33" i="416"/>
  <c r="J33" i="416"/>
  <c r="K33" i="416" s="1"/>
  <c r="G33" i="416"/>
  <c r="E33" i="416"/>
  <c r="AW32" i="416"/>
  <c r="AQ32" i="416"/>
  <c r="AH32" i="416"/>
  <c r="V32" i="416"/>
  <c r="R32" i="416"/>
  <c r="K32" i="416"/>
  <c r="J32" i="416"/>
  <c r="I32" i="416" s="1"/>
  <c r="G32" i="416"/>
  <c r="E32" i="416"/>
  <c r="AQ31" i="416"/>
  <c r="AH31" i="416"/>
  <c r="V31" i="416"/>
  <c r="R31" i="416"/>
  <c r="K31" i="416"/>
  <c r="J31" i="416"/>
  <c r="I31" i="416" s="1"/>
  <c r="G31" i="416"/>
  <c r="E31" i="416"/>
  <c r="AQ30" i="416"/>
  <c r="AH30" i="416"/>
  <c r="V30" i="416"/>
  <c r="R30" i="416"/>
  <c r="K30" i="416"/>
  <c r="J30" i="416"/>
  <c r="I30" i="416" s="1"/>
  <c r="G30" i="416"/>
  <c r="E30" i="416"/>
  <c r="AQ29" i="416"/>
  <c r="AH29" i="416"/>
  <c r="V29" i="416"/>
  <c r="R29" i="416"/>
  <c r="S29" i="416" s="1"/>
  <c r="K29" i="416"/>
  <c r="J29" i="416"/>
  <c r="I29" i="416" s="1"/>
  <c r="G29" i="416"/>
  <c r="E29" i="416"/>
  <c r="AQ28" i="416"/>
  <c r="AH28" i="416"/>
  <c r="V28" i="416"/>
  <c r="R28" i="416"/>
  <c r="S28" i="416" s="1"/>
  <c r="K28" i="416"/>
  <c r="J28" i="416"/>
  <c r="I28" i="416" s="1"/>
  <c r="G28" i="416"/>
  <c r="E28" i="416"/>
  <c r="AQ27" i="416"/>
  <c r="AH27" i="416"/>
  <c r="V27" i="416"/>
  <c r="R27" i="416"/>
  <c r="S27" i="416" s="1"/>
  <c r="K27" i="416"/>
  <c r="J27" i="416"/>
  <c r="I27" i="416" s="1"/>
  <c r="G27" i="416"/>
  <c r="E27" i="416"/>
  <c r="AQ26" i="416"/>
  <c r="AH26" i="416"/>
  <c r="V26" i="416"/>
  <c r="R26" i="416"/>
  <c r="S26" i="416" s="1"/>
  <c r="K26" i="416"/>
  <c r="J26" i="416"/>
  <c r="I26" i="416" s="1"/>
  <c r="G26" i="416"/>
  <c r="E26" i="416"/>
  <c r="AQ25" i="416"/>
  <c r="AH25" i="416"/>
  <c r="V25" i="416"/>
  <c r="R25" i="416"/>
  <c r="S25" i="416" s="1"/>
  <c r="K25" i="416"/>
  <c r="J25" i="416"/>
  <c r="I25" i="416" s="1"/>
  <c r="G25" i="416"/>
  <c r="E25" i="416"/>
  <c r="AQ24" i="416"/>
  <c r="AH24" i="416"/>
  <c r="V24" i="416"/>
  <c r="R24" i="416"/>
  <c r="S24" i="416" s="1"/>
  <c r="K24" i="416"/>
  <c r="J24" i="416"/>
  <c r="I24" i="416" s="1"/>
  <c r="G24" i="416"/>
  <c r="E24" i="416"/>
  <c r="AQ23" i="416"/>
  <c r="AH23" i="416"/>
  <c r="V23" i="416"/>
  <c r="R23" i="416"/>
  <c r="S23" i="416" s="1"/>
  <c r="K23" i="416"/>
  <c r="J23" i="416"/>
  <c r="I23" i="416" s="1"/>
  <c r="G23" i="416"/>
  <c r="E23" i="416"/>
  <c r="AQ22" i="416"/>
  <c r="AH22" i="416"/>
  <c r="V22" i="416"/>
  <c r="R22" i="416"/>
  <c r="S22" i="416" s="1"/>
  <c r="K22" i="416"/>
  <c r="J22" i="416"/>
  <c r="I22" i="416" s="1"/>
  <c r="G22" i="416"/>
  <c r="E22" i="416"/>
  <c r="AQ21" i="416"/>
  <c r="AH21" i="416"/>
  <c r="V21" i="416"/>
  <c r="R21" i="416"/>
  <c r="S21" i="416" s="1"/>
  <c r="K21" i="416"/>
  <c r="J21" i="416"/>
  <c r="I21" i="416" s="1"/>
  <c r="G21" i="416"/>
  <c r="E21" i="416"/>
  <c r="AQ20" i="416"/>
  <c r="AH20" i="416"/>
  <c r="V20" i="416"/>
  <c r="R20" i="416"/>
  <c r="S20" i="416" s="1"/>
  <c r="K20" i="416"/>
  <c r="J20" i="416"/>
  <c r="I20" i="416" s="1"/>
  <c r="G20" i="416"/>
  <c r="E20" i="416"/>
  <c r="AQ19" i="416"/>
  <c r="AH19" i="416"/>
  <c r="V19" i="416"/>
  <c r="R19" i="416"/>
  <c r="S19" i="416" s="1"/>
  <c r="K19" i="416"/>
  <c r="J19" i="416"/>
  <c r="I19" i="416" s="1"/>
  <c r="G19" i="416"/>
  <c r="E19" i="416"/>
  <c r="AQ18" i="416"/>
  <c r="AH18" i="416"/>
  <c r="V18" i="416"/>
  <c r="R18" i="416"/>
  <c r="S18" i="416" s="1"/>
  <c r="K18" i="416"/>
  <c r="J18" i="416"/>
  <c r="I18" i="416" s="1"/>
  <c r="G18" i="416"/>
  <c r="E18" i="416"/>
  <c r="AQ17" i="416"/>
  <c r="AH17" i="416"/>
  <c r="V17" i="416"/>
  <c r="R17" i="416"/>
  <c r="S17" i="416" s="1"/>
  <c r="K17" i="416"/>
  <c r="J17" i="416"/>
  <c r="I17" i="416" s="1"/>
  <c r="G17" i="416"/>
  <c r="E17" i="416"/>
  <c r="AQ16" i="416"/>
  <c r="AH16" i="416"/>
  <c r="V16" i="416"/>
  <c r="R16" i="416"/>
  <c r="S16" i="416" s="1"/>
  <c r="K16" i="416"/>
  <c r="J16" i="416"/>
  <c r="I16" i="416" s="1"/>
  <c r="G16" i="416"/>
  <c r="E16" i="416"/>
  <c r="AQ15" i="416"/>
  <c r="AH15" i="416"/>
  <c r="V15" i="416"/>
  <c r="R15" i="416"/>
  <c r="S15" i="416" s="1"/>
  <c r="K15" i="416"/>
  <c r="J15" i="416"/>
  <c r="I15" i="416" s="1"/>
  <c r="G15" i="416"/>
  <c r="E15" i="416"/>
  <c r="AQ14" i="416"/>
  <c r="AH14" i="416"/>
  <c r="V14" i="416"/>
  <c r="R14" i="416"/>
  <c r="S14" i="416" s="1"/>
  <c r="K14" i="416"/>
  <c r="J14" i="416"/>
  <c r="I14" i="416" s="1"/>
  <c r="G14" i="416"/>
  <c r="E14" i="416"/>
  <c r="AQ13" i="416"/>
  <c r="AH13" i="416"/>
  <c r="V13" i="416"/>
  <c r="R13" i="416"/>
  <c r="S13" i="416" s="1"/>
  <c r="J13" i="416"/>
  <c r="K13" i="416" s="1"/>
  <c r="G13" i="416"/>
  <c r="E13" i="416"/>
  <c r="AQ12" i="416"/>
  <c r="AH12" i="416"/>
  <c r="V12" i="416"/>
  <c r="R12" i="416"/>
  <c r="S12" i="416" s="1"/>
  <c r="J12" i="416"/>
  <c r="K12" i="416" s="1"/>
  <c r="G12" i="416"/>
  <c r="E12" i="416"/>
  <c r="AH11" i="416"/>
  <c r="V11" i="416"/>
  <c r="J11" i="416"/>
  <c r="I11" i="416" s="1"/>
  <c r="G11" i="416"/>
  <c r="E11" i="416"/>
  <c r="AG35" i="416"/>
  <c r="T34" i="416" l="1"/>
  <c r="AI34" i="416" s="1"/>
  <c r="S34" i="416"/>
  <c r="S33" i="416"/>
  <c r="T33" i="416"/>
  <c r="AI33" i="416" s="1"/>
  <c r="S32" i="416"/>
  <c r="S31" i="416"/>
  <c r="S30" i="416"/>
  <c r="T30" i="416"/>
  <c r="AI30" i="416" s="1"/>
  <c r="T26" i="416"/>
  <c r="T22" i="416"/>
  <c r="AI22" i="416" s="1"/>
  <c r="T18" i="416"/>
  <c r="AI18" i="416" s="1"/>
  <c r="T14" i="416"/>
  <c r="AI14" i="416" s="1"/>
  <c r="AH35" i="416"/>
  <c r="T19" i="416"/>
  <c r="AI19" i="416" s="1"/>
  <c r="T27" i="416"/>
  <c r="T16" i="416"/>
  <c r="AI16" i="416" s="1"/>
  <c r="T20" i="416"/>
  <c r="AI20" i="416" s="1"/>
  <c r="AI26" i="416"/>
  <c r="T32" i="416"/>
  <c r="AI32" i="416" s="1"/>
  <c r="T12" i="416"/>
  <c r="AI12" i="416" s="1"/>
  <c r="T13" i="416"/>
  <c r="AI13" i="416" s="1"/>
  <c r="T17" i="416"/>
  <c r="T21" i="416"/>
  <c r="AI21" i="416" s="1"/>
  <c r="T25" i="416"/>
  <c r="AI25" i="416" s="1"/>
  <c r="AI27" i="416"/>
  <c r="T29" i="416"/>
  <c r="AI29" i="416" s="1"/>
  <c r="T23" i="416"/>
  <c r="AI23" i="416" s="1"/>
  <c r="T31" i="416"/>
  <c r="AI31" i="416" s="1"/>
  <c r="T15" i="416"/>
  <c r="AI15" i="416" s="1"/>
  <c r="AI17" i="416"/>
  <c r="T24" i="416"/>
  <c r="AI24" i="416" s="1"/>
  <c r="T28" i="416"/>
  <c r="AI28" i="416" s="1"/>
  <c r="R35" i="416"/>
  <c r="T11" i="416"/>
  <c r="S11" i="416"/>
  <c r="K11" i="416"/>
  <c r="I12" i="416"/>
  <c r="I13" i="416"/>
  <c r="AQ11" i="416"/>
  <c r="AQ35" i="416" s="1"/>
  <c r="I33" i="416"/>
  <c r="I34" i="416"/>
  <c r="AP10" i="415"/>
  <c r="AG10" i="415"/>
  <c r="AG35" i="415" s="1"/>
  <c r="Q10" i="415"/>
  <c r="R11" i="415" s="1"/>
  <c r="AR35" i="415"/>
  <c r="AQ34" i="415"/>
  <c r="AH34" i="415"/>
  <c r="V34" i="415"/>
  <c r="R34" i="415"/>
  <c r="T34" i="415" s="1"/>
  <c r="J34" i="415"/>
  <c r="K34" i="415" s="1"/>
  <c r="I34" i="415"/>
  <c r="G34" i="415"/>
  <c r="E34" i="415"/>
  <c r="AQ33" i="415"/>
  <c r="AH33" i="415"/>
  <c r="V33" i="415"/>
  <c r="R33" i="415"/>
  <c r="S33" i="415" s="1"/>
  <c r="J33" i="415"/>
  <c r="K33" i="415" s="1"/>
  <c r="I33" i="415"/>
  <c r="G33" i="415"/>
  <c r="E33" i="415"/>
  <c r="AW32" i="415"/>
  <c r="AQ32" i="415"/>
  <c r="AH32" i="415"/>
  <c r="V32" i="415"/>
  <c r="R32" i="415"/>
  <c r="S32" i="415" s="1"/>
  <c r="K32" i="415"/>
  <c r="J32" i="415"/>
  <c r="I32" i="415" s="1"/>
  <c r="G32" i="415"/>
  <c r="E32" i="415"/>
  <c r="AQ31" i="415"/>
  <c r="AH31" i="415"/>
  <c r="V31" i="415"/>
  <c r="R31" i="415"/>
  <c r="S31" i="415" s="1"/>
  <c r="K31" i="415"/>
  <c r="J31" i="415"/>
  <c r="I31" i="415" s="1"/>
  <c r="G31" i="415"/>
  <c r="E31" i="415"/>
  <c r="AQ30" i="415"/>
  <c r="AH30" i="415"/>
  <c r="V30" i="415"/>
  <c r="R30" i="415"/>
  <c r="S30" i="415" s="1"/>
  <c r="K30" i="415"/>
  <c r="J30" i="415"/>
  <c r="I30" i="415" s="1"/>
  <c r="G30" i="415"/>
  <c r="E30" i="415"/>
  <c r="AQ29" i="415"/>
  <c r="AH29" i="415"/>
  <c r="V29" i="415"/>
  <c r="R29" i="415"/>
  <c r="S29" i="415" s="1"/>
  <c r="K29" i="415"/>
  <c r="J29" i="415"/>
  <c r="I29" i="415" s="1"/>
  <c r="G29" i="415"/>
  <c r="E29" i="415"/>
  <c r="AQ28" i="415"/>
  <c r="AH28" i="415"/>
  <c r="V28" i="415"/>
  <c r="R28" i="415"/>
  <c r="S28" i="415" s="1"/>
  <c r="K28" i="415"/>
  <c r="J28" i="415"/>
  <c r="I28" i="415" s="1"/>
  <c r="G28" i="415"/>
  <c r="E28" i="415"/>
  <c r="AQ27" i="415"/>
  <c r="AH27" i="415"/>
  <c r="V27" i="415"/>
  <c r="R27" i="415"/>
  <c r="S27" i="415" s="1"/>
  <c r="K27" i="415"/>
  <c r="J27" i="415"/>
  <c r="I27" i="415" s="1"/>
  <c r="G27" i="415"/>
  <c r="E27" i="415"/>
  <c r="AQ26" i="415"/>
  <c r="AH26" i="415"/>
  <c r="V26" i="415"/>
  <c r="R26" i="415"/>
  <c r="S26" i="415" s="1"/>
  <c r="K26" i="415"/>
  <c r="J26" i="415"/>
  <c r="I26" i="415" s="1"/>
  <c r="G26" i="415"/>
  <c r="E26" i="415"/>
  <c r="AQ25" i="415"/>
  <c r="AH25" i="415"/>
  <c r="V25" i="415"/>
  <c r="R25" i="415"/>
  <c r="J25" i="415"/>
  <c r="K25" i="415" s="1"/>
  <c r="G25" i="415"/>
  <c r="E25" i="415"/>
  <c r="AQ24" i="415"/>
  <c r="AH24" i="415"/>
  <c r="V24" i="415"/>
  <c r="R24" i="415"/>
  <c r="J24" i="415"/>
  <c r="K24" i="415" s="1"/>
  <c r="G24" i="415"/>
  <c r="E24" i="415"/>
  <c r="AQ23" i="415"/>
  <c r="AH23" i="415"/>
  <c r="V23" i="415"/>
  <c r="R23" i="415"/>
  <c r="J23" i="415"/>
  <c r="K23" i="415" s="1"/>
  <c r="G23" i="415"/>
  <c r="E23" i="415"/>
  <c r="AQ22" i="415"/>
  <c r="AH22" i="415"/>
  <c r="V22" i="415"/>
  <c r="R22" i="415"/>
  <c r="J22" i="415"/>
  <c r="I22" i="415" s="1"/>
  <c r="G22" i="415"/>
  <c r="E22" i="415"/>
  <c r="AQ21" i="415"/>
  <c r="AH21" i="415"/>
  <c r="V21" i="415"/>
  <c r="R21" i="415"/>
  <c r="J21" i="415"/>
  <c r="K21" i="415" s="1"/>
  <c r="G21" i="415"/>
  <c r="E21" i="415"/>
  <c r="AQ20" i="415"/>
  <c r="AH20" i="415"/>
  <c r="V20" i="415"/>
  <c r="R20" i="415"/>
  <c r="S20" i="415" s="1"/>
  <c r="J20" i="415"/>
  <c r="I20" i="415" s="1"/>
  <c r="G20" i="415"/>
  <c r="E20" i="415"/>
  <c r="AQ19" i="415"/>
  <c r="AH19" i="415"/>
  <c r="V19" i="415"/>
  <c r="R19" i="415"/>
  <c r="S19" i="415" s="1"/>
  <c r="J19" i="415"/>
  <c r="K19" i="415" s="1"/>
  <c r="G19" i="415"/>
  <c r="E19" i="415"/>
  <c r="AQ18" i="415"/>
  <c r="AH18" i="415"/>
  <c r="V18" i="415"/>
  <c r="R18" i="415"/>
  <c r="S18" i="415" s="1"/>
  <c r="J18" i="415"/>
  <c r="K18" i="415" s="1"/>
  <c r="G18" i="415"/>
  <c r="E18" i="415"/>
  <c r="AQ17" i="415"/>
  <c r="AH17" i="415"/>
  <c r="V17" i="415"/>
  <c r="R17" i="415"/>
  <c r="S17" i="415" s="1"/>
  <c r="J17" i="415"/>
  <c r="I17" i="415" s="1"/>
  <c r="G17" i="415"/>
  <c r="E17" i="415"/>
  <c r="AQ16" i="415"/>
  <c r="AH16" i="415"/>
  <c r="V16" i="415"/>
  <c r="R16" i="415"/>
  <c r="S16" i="415" s="1"/>
  <c r="J16" i="415"/>
  <c r="K16" i="415" s="1"/>
  <c r="G16" i="415"/>
  <c r="E16" i="415"/>
  <c r="AQ15" i="415"/>
  <c r="AH15" i="415"/>
  <c r="V15" i="415"/>
  <c r="R15" i="415"/>
  <c r="S15" i="415" s="1"/>
  <c r="J15" i="415"/>
  <c r="K15" i="415" s="1"/>
  <c r="G15" i="415"/>
  <c r="E15" i="415"/>
  <c r="AQ14" i="415"/>
  <c r="AH14" i="415"/>
  <c r="V14" i="415"/>
  <c r="R14" i="415"/>
  <c r="S14" i="415" s="1"/>
  <c r="J14" i="415"/>
  <c r="I14" i="415" s="1"/>
  <c r="G14" i="415"/>
  <c r="E14" i="415"/>
  <c r="AQ13" i="415"/>
  <c r="AH13" i="415"/>
  <c r="V13" i="415"/>
  <c r="R13" i="415"/>
  <c r="S13" i="415" s="1"/>
  <c r="J13" i="415"/>
  <c r="K13" i="415" s="1"/>
  <c r="G13" i="415"/>
  <c r="E13" i="415"/>
  <c r="AQ12" i="415"/>
  <c r="AH12" i="415"/>
  <c r="V12" i="415"/>
  <c r="R12" i="415"/>
  <c r="S12" i="415" s="1"/>
  <c r="J12" i="415"/>
  <c r="I12" i="415" s="1"/>
  <c r="G12" i="415"/>
  <c r="E12" i="415"/>
  <c r="AH11" i="415"/>
  <c r="V11" i="415"/>
  <c r="J11" i="415"/>
  <c r="K11" i="415" s="1"/>
  <c r="G11" i="415"/>
  <c r="E11" i="415"/>
  <c r="AP35" i="415"/>
  <c r="S35" i="416" l="1"/>
  <c r="T35" i="416"/>
  <c r="AI35" i="416" s="1"/>
  <c r="AI34" i="415"/>
  <c r="AI11" i="416"/>
  <c r="T33" i="415"/>
  <c r="AI33" i="415" s="1"/>
  <c r="T31" i="415"/>
  <c r="T30" i="415"/>
  <c r="AI30" i="415" s="1"/>
  <c r="T27" i="415"/>
  <c r="AI27" i="415" s="1"/>
  <c r="T26" i="415"/>
  <c r="S25" i="415"/>
  <c r="S24" i="415"/>
  <c r="S23" i="415"/>
  <c r="S22" i="415"/>
  <c r="S21" i="415"/>
  <c r="AH35" i="415"/>
  <c r="AG8" i="415"/>
  <c r="AI26" i="415"/>
  <c r="T28" i="415"/>
  <c r="AI28" i="415" s="1"/>
  <c r="T32" i="415"/>
  <c r="AI32" i="415" s="1"/>
  <c r="T12" i="415"/>
  <c r="AI12" i="415" s="1"/>
  <c r="T13" i="415"/>
  <c r="AI13" i="415" s="1"/>
  <c r="T14" i="415"/>
  <c r="AI14" i="415" s="1"/>
  <c r="T15" i="415"/>
  <c r="AI15" i="415" s="1"/>
  <c r="T16" i="415"/>
  <c r="AI16" i="415" s="1"/>
  <c r="T17" i="415"/>
  <c r="AI17" i="415" s="1"/>
  <c r="T18" i="415"/>
  <c r="AI18" i="415" s="1"/>
  <c r="T19" i="415"/>
  <c r="AI19" i="415" s="1"/>
  <c r="T20" i="415"/>
  <c r="AI20" i="415" s="1"/>
  <c r="T21" i="415"/>
  <c r="AI21" i="415" s="1"/>
  <c r="T22" i="415"/>
  <c r="AI22" i="415" s="1"/>
  <c r="T23" i="415"/>
  <c r="AI23" i="415" s="1"/>
  <c r="T24" i="415"/>
  <c r="AI24" i="415" s="1"/>
  <c r="T25" i="415"/>
  <c r="AI25" i="415" s="1"/>
  <c r="T29" i="415"/>
  <c r="AI29" i="415" s="1"/>
  <c r="AI31" i="415"/>
  <c r="S34" i="415"/>
  <c r="T11" i="415"/>
  <c r="S11" i="415"/>
  <c r="R35" i="415"/>
  <c r="AQ11" i="415"/>
  <c r="AQ35" i="415" s="1"/>
  <c r="K12" i="415"/>
  <c r="K14" i="415"/>
  <c r="K17" i="415"/>
  <c r="K20" i="415"/>
  <c r="K22" i="415"/>
  <c r="I11" i="415"/>
  <c r="I13" i="415"/>
  <c r="I15" i="415"/>
  <c r="I16" i="415"/>
  <c r="I18" i="415"/>
  <c r="I19" i="415"/>
  <c r="I21" i="415"/>
  <c r="I23" i="415"/>
  <c r="I24" i="415"/>
  <c r="I25" i="415"/>
  <c r="S35" i="415" l="1"/>
  <c r="T35" i="415"/>
  <c r="AI35" i="415" s="1"/>
  <c r="AI11" i="415"/>
  <c r="R27" i="414" l="1"/>
  <c r="AP10" i="414"/>
  <c r="AG10" i="414"/>
  <c r="Q10" i="414"/>
  <c r="AR35" i="414"/>
  <c r="AQ34" i="414"/>
  <c r="AH34" i="414"/>
  <c r="V34" i="414"/>
  <c r="R34" i="414"/>
  <c r="J34" i="414"/>
  <c r="K34" i="414" s="1"/>
  <c r="G34" i="414"/>
  <c r="E34" i="414"/>
  <c r="AQ33" i="414"/>
  <c r="AH33" i="414"/>
  <c r="V33" i="414"/>
  <c r="R33" i="414"/>
  <c r="J33" i="414"/>
  <c r="K33" i="414" s="1"/>
  <c r="G33" i="414"/>
  <c r="E33" i="414"/>
  <c r="AW32" i="414"/>
  <c r="AQ32" i="414"/>
  <c r="AH32" i="414"/>
  <c r="V32" i="414"/>
  <c r="R32" i="414"/>
  <c r="K32" i="414"/>
  <c r="J32" i="414"/>
  <c r="I32" i="414"/>
  <c r="G32" i="414"/>
  <c r="E32" i="414"/>
  <c r="AQ31" i="414"/>
  <c r="AH31" i="414"/>
  <c r="V31" i="414"/>
  <c r="R31" i="414"/>
  <c r="K31" i="414"/>
  <c r="J31" i="414"/>
  <c r="I31" i="414"/>
  <c r="G31" i="414"/>
  <c r="E31" i="414"/>
  <c r="AQ30" i="414"/>
  <c r="AH30" i="414"/>
  <c r="V30" i="414"/>
  <c r="R30" i="414"/>
  <c r="J30" i="414"/>
  <c r="K30" i="414" s="1"/>
  <c r="G30" i="414"/>
  <c r="E30" i="414"/>
  <c r="AQ29" i="414"/>
  <c r="AH29" i="414"/>
  <c r="V29" i="414"/>
  <c r="R29" i="414"/>
  <c r="K29" i="414"/>
  <c r="J29" i="414"/>
  <c r="I29" i="414"/>
  <c r="G29" i="414"/>
  <c r="E29" i="414"/>
  <c r="AQ28" i="414"/>
  <c r="AH28" i="414"/>
  <c r="V28" i="414"/>
  <c r="R28" i="414"/>
  <c r="K28" i="414"/>
  <c r="J28" i="414"/>
  <c r="I28" i="414"/>
  <c r="G28" i="414"/>
  <c r="E28" i="414"/>
  <c r="AQ27" i="414"/>
  <c r="AH27" i="414"/>
  <c r="V27" i="414"/>
  <c r="J27" i="414"/>
  <c r="K27" i="414" s="1"/>
  <c r="G27" i="414"/>
  <c r="E27" i="414"/>
  <c r="AQ26" i="414"/>
  <c r="AH26" i="414"/>
  <c r="V26" i="414"/>
  <c r="R26" i="414"/>
  <c r="J26" i="414"/>
  <c r="K26" i="414" s="1"/>
  <c r="G26" i="414"/>
  <c r="E26" i="414"/>
  <c r="AQ25" i="414"/>
  <c r="AH25" i="414"/>
  <c r="V25" i="414"/>
  <c r="R25" i="414"/>
  <c r="J25" i="414"/>
  <c r="K25" i="414" s="1"/>
  <c r="G25" i="414"/>
  <c r="E25" i="414"/>
  <c r="AQ24" i="414"/>
  <c r="AH24" i="414"/>
  <c r="V24" i="414"/>
  <c r="R24" i="414"/>
  <c r="J24" i="414"/>
  <c r="K24" i="414" s="1"/>
  <c r="G24" i="414"/>
  <c r="E24" i="414"/>
  <c r="AQ23" i="414"/>
  <c r="AH23" i="414"/>
  <c r="V23" i="414"/>
  <c r="R23" i="414"/>
  <c r="S23" i="414" s="1"/>
  <c r="J23" i="414"/>
  <c r="K23" i="414" s="1"/>
  <c r="G23" i="414"/>
  <c r="E23" i="414"/>
  <c r="AQ22" i="414"/>
  <c r="AH22" i="414"/>
  <c r="V22" i="414"/>
  <c r="R22" i="414"/>
  <c r="S22" i="414" s="1"/>
  <c r="J22" i="414"/>
  <c r="K22" i="414" s="1"/>
  <c r="G22" i="414"/>
  <c r="E22" i="414"/>
  <c r="AQ21" i="414"/>
  <c r="AH21" i="414"/>
  <c r="V21" i="414"/>
  <c r="R21" i="414"/>
  <c r="S21" i="414" s="1"/>
  <c r="J21" i="414"/>
  <c r="K21" i="414" s="1"/>
  <c r="G21" i="414"/>
  <c r="E21" i="414"/>
  <c r="AQ20" i="414"/>
  <c r="AH20" i="414"/>
  <c r="V20" i="414"/>
  <c r="R20" i="414"/>
  <c r="S20" i="414" s="1"/>
  <c r="J20" i="414"/>
  <c r="K20" i="414" s="1"/>
  <c r="G20" i="414"/>
  <c r="E20" i="414"/>
  <c r="AQ19" i="414"/>
  <c r="AH19" i="414"/>
  <c r="V19" i="414"/>
  <c r="R19" i="414"/>
  <c r="S19" i="414" s="1"/>
  <c r="J19" i="414"/>
  <c r="K19" i="414" s="1"/>
  <c r="G19" i="414"/>
  <c r="E19" i="414"/>
  <c r="AQ18" i="414"/>
  <c r="AH18" i="414"/>
  <c r="V18" i="414"/>
  <c r="R18" i="414"/>
  <c r="S18" i="414" s="1"/>
  <c r="J18" i="414"/>
  <c r="K18" i="414" s="1"/>
  <c r="G18" i="414"/>
  <c r="E18" i="414"/>
  <c r="AQ17" i="414"/>
  <c r="AH17" i="414"/>
  <c r="V17" i="414"/>
  <c r="R17" i="414"/>
  <c r="S17" i="414" s="1"/>
  <c r="J17" i="414"/>
  <c r="K17" i="414" s="1"/>
  <c r="G17" i="414"/>
  <c r="E17" i="414"/>
  <c r="AQ16" i="414"/>
  <c r="AH16" i="414"/>
  <c r="V16" i="414"/>
  <c r="R16" i="414"/>
  <c r="S16" i="414" s="1"/>
  <c r="J16" i="414"/>
  <c r="K16" i="414" s="1"/>
  <c r="G16" i="414"/>
  <c r="E16" i="414"/>
  <c r="AQ15" i="414"/>
  <c r="AH15" i="414"/>
  <c r="V15" i="414"/>
  <c r="R15" i="414"/>
  <c r="S15" i="414" s="1"/>
  <c r="J15" i="414"/>
  <c r="K15" i="414" s="1"/>
  <c r="G15" i="414"/>
  <c r="E15" i="414"/>
  <c r="AQ14" i="414"/>
  <c r="AH14" i="414"/>
  <c r="V14" i="414"/>
  <c r="R14" i="414"/>
  <c r="S14" i="414" s="1"/>
  <c r="J14" i="414"/>
  <c r="K14" i="414" s="1"/>
  <c r="G14" i="414"/>
  <c r="E14" i="414"/>
  <c r="AQ13" i="414"/>
  <c r="AH13" i="414"/>
  <c r="V13" i="414"/>
  <c r="R13" i="414"/>
  <c r="S13" i="414" s="1"/>
  <c r="J13" i="414"/>
  <c r="K13" i="414" s="1"/>
  <c r="G13" i="414"/>
  <c r="E13" i="414"/>
  <c r="AQ12" i="414"/>
  <c r="AH12" i="414"/>
  <c r="V12" i="414"/>
  <c r="R12" i="414"/>
  <c r="S12" i="414" s="1"/>
  <c r="J12" i="414"/>
  <c r="K12" i="414" s="1"/>
  <c r="G12" i="414"/>
  <c r="E12" i="414"/>
  <c r="AH11" i="414"/>
  <c r="V11" i="414"/>
  <c r="J11" i="414"/>
  <c r="K11" i="414" s="1"/>
  <c r="G11" i="414"/>
  <c r="E11" i="414"/>
  <c r="AP35" i="414"/>
  <c r="AG35" i="414"/>
  <c r="R11" i="414"/>
  <c r="AG8" i="414"/>
  <c r="T28" i="414" l="1"/>
  <c r="AI28" i="414" s="1"/>
  <c r="S26" i="414"/>
  <c r="S25" i="414"/>
  <c r="S24" i="414"/>
  <c r="T34" i="414"/>
  <c r="AI34" i="414" s="1"/>
  <c r="T33" i="414"/>
  <c r="AI33" i="414" s="1"/>
  <c r="T32" i="414"/>
  <c r="AI32" i="414" s="1"/>
  <c r="T31" i="414"/>
  <c r="AI31" i="414" s="1"/>
  <c r="I30" i="414"/>
  <c r="T29" i="414"/>
  <c r="AI29" i="414" s="1"/>
  <c r="T30" i="414"/>
  <c r="AI30" i="414" s="1"/>
  <c r="T27" i="414"/>
  <c r="AI27" i="414" s="1"/>
  <c r="S27" i="414"/>
  <c r="AH35" i="414"/>
  <c r="T12" i="414"/>
  <c r="AI12" i="414" s="1"/>
  <c r="T13" i="414"/>
  <c r="AI13" i="414" s="1"/>
  <c r="T14" i="414"/>
  <c r="AI14" i="414" s="1"/>
  <c r="T15" i="414"/>
  <c r="AI15" i="414" s="1"/>
  <c r="T16" i="414"/>
  <c r="AI16" i="414" s="1"/>
  <c r="T17" i="414"/>
  <c r="AI17" i="414" s="1"/>
  <c r="T18" i="414"/>
  <c r="AI18" i="414" s="1"/>
  <c r="T20" i="414"/>
  <c r="AI20" i="414" s="1"/>
  <c r="T21" i="414"/>
  <c r="AI21" i="414" s="1"/>
  <c r="T22" i="414"/>
  <c r="AI22" i="414" s="1"/>
  <c r="T23" i="414"/>
  <c r="AI23" i="414" s="1"/>
  <c r="T24" i="414"/>
  <c r="AI24" i="414" s="1"/>
  <c r="T25" i="414"/>
  <c r="AI25" i="414" s="1"/>
  <c r="T26" i="414"/>
  <c r="AI26" i="414" s="1"/>
  <c r="T19" i="414"/>
  <c r="AI19" i="414" s="1"/>
  <c r="R35" i="414"/>
  <c r="T11" i="414"/>
  <c r="S11" i="414"/>
  <c r="S28" i="414"/>
  <c r="S29" i="414"/>
  <c r="S30" i="414"/>
  <c r="S31" i="414"/>
  <c r="S32" i="414"/>
  <c r="AQ11" i="414"/>
  <c r="AQ35" i="414" s="1"/>
  <c r="I11" i="414"/>
  <c r="I12" i="414"/>
  <c r="I13" i="414"/>
  <c r="I14" i="414"/>
  <c r="I15" i="414"/>
  <c r="I16" i="414"/>
  <c r="I17" i="414"/>
  <c r="I18" i="414"/>
  <c r="I19" i="414"/>
  <c r="I20" i="414"/>
  <c r="I21" i="414"/>
  <c r="I22" i="414"/>
  <c r="I23" i="414"/>
  <c r="I24" i="414"/>
  <c r="I25" i="414"/>
  <c r="I26" i="414"/>
  <c r="I27" i="414"/>
  <c r="I33" i="414"/>
  <c r="S33" i="414"/>
  <c r="I34" i="414"/>
  <c r="S34" i="414"/>
  <c r="T35" i="414" l="1"/>
  <c r="AI35" i="414" s="1"/>
  <c r="AI11" i="414"/>
  <c r="S35" i="414"/>
  <c r="AP10" i="413" l="1"/>
  <c r="AG10" i="413"/>
  <c r="Q10" i="413"/>
  <c r="AR35" i="413"/>
  <c r="AQ34" i="413"/>
  <c r="AH34" i="413"/>
  <c r="V34" i="413"/>
  <c r="R34" i="413"/>
  <c r="J34" i="413"/>
  <c r="K34" i="413" s="1"/>
  <c r="G34" i="413"/>
  <c r="E34" i="413"/>
  <c r="AQ33" i="413"/>
  <c r="AH33" i="413"/>
  <c r="V33" i="413"/>
  <c r="R33" i="413"/>
  <c r="J33" i="413"/>
  <c r="K33" i="413" s="1"/>
  <c r="G33" i="413"/>
  <c r="E33" i="413"/>
  <c r="AW32" i="413"/>
  <c r="AQ32" i="413"/>
  <c r="AH32" i="413"/>
  <c r="V32" i="413"/>
  <c r="R32" i="413"/>
  <c r="S32" i="413" s="1"/>
  <c r="K32" i="413"/>
  <c r="J32" i="413"/>
  <c r="I32" i="413" s="1"/>
  <c r="G32" i="413"/>
  <c r="E32" i="413"/>
  <c r="AQ31" i="413"/>
  <c r="AH31" i="413"/>
  <c r="V31" i="413"/>
  <c r="R31" i="413"/>
  <c r="S31" i="413" s="1"/>
  <c r="K31" i="413"/>
  <c r="J31" i="413"/>
  <c r="I31" i="413" s="1"/>
  <c r="G31" i="413"/>
  <c r="E31" i="413"/>
  <c r="AQ30" i="413"/>
  <c r="AH30" i="413"/>
  <c r="V30" i="413"/>
  <c r="R30" i="413"/>
  <c r="S30" i="413" s="1"/>
  <c r="K30" i="413"/>
  <c r="J30" i="413"/>
  <c r="I30" i="413" s="1"/>
  <c r="G30" i="413"/>
  <c r="E30" i="413"/>
  <c r="AQ29" i="413"/>
  <c r="AH29" i="413"/>
  <c r="V29" i="413"/>
  <c r="R29" i="413"/>
  <c r="S29" i="413" s="1"/>
  <c r="K29" i="413"/>
  <c r="J29" i="413"/>
  <c r="I29" i="413" s="1"/>
  <c r="G29" i="413"/>
  <c r="E29" i="413"/>
  <c r="AQ28" i="413"/>
  <c r="AH28" i="413"/>
  <c r="V28" i="413"/>
  <c r="R28" i="413"/>
  <c r="S28" i="413" s="1"/>
  <c r="K28" i="413"/>
  <c r="J28" i="413"/>
  <c r="I28" i="413" s="1"/>
  <c r="G28" i="413"/>
  <c r="E28" i="413"/>
  <c r="AQ27" i="413"/>
  <c r="AH27" i="413"/>
  <c r="V27" i="413"/>
  <c r="S27" i="413"/>
  <c r="K27" i="413"/>
  <c r="J27" i="413"/>
  <c r="I27" i="413" s="1"/>
  <c r="G27" i="413"/>
  <c r="E27" i="413"/>
  <c r="AQ26" i="413"/>
  <c r="AH26" i="413"/>
  <c r="V26" i="413"/>
  <c r="R26" i="413"/>
  <c r="S26" i="413" s="1"/>
  <c r="K26" i="413"/>
  <c r="J26" i="413"/>
  <c r="I26" i="413" s="1"/>
  <c r="G26" i="413"/>
  <c r="E26" i="413"/>
  <c r="AQ25" i="413"/>
  <c r="AH25" i="413"/>
  <c r="V25" i="413"/>
  <c r="R25" i="413"/>
  <c r="S25" i="413" s="1"/>
  <c r="K25" i="413"/>
  <c r="J25" i="413"/>
  <c r="I25" i="413" s="1"/>
  <c r="G25" i="413"/>
  <c r="E25" i="413"/>
  <c r="AQ24" i="413"/>
  <c r="AH24" i="413"/>
  <c r="V24" i="413"/>
  <c r="R24" i="413"/>
  <c r="S24" i="413" s="1"/>
  <c r="K24" i="413"/>
  <c r="J24" i="413"/>
  <c r="I24" i="413" s="1"/>
  <c r="G24" i="413"/>
  <c r="E24" i="413"/>
  <c r="AQ23" i="413"/>
  <c r="AH23" i="413"/>
  <c r="V23" i="413"/>
  <c r="R23" i="413"/>
  <c r="S23" i="413" s="1"/>
  <c r="K23" i="413"/>
  <c r="J23" i="413"/>
  <c r="I23" i="413" s="1"/>
  <c r="G23" i="413"/>
  <c r="E23" i="413"/>
  <c r="AQ22" i="413"/>
  <c r="AH22" i="413"/>
  <c r="V22" i="413"/>
  <c r="R22" i="413"/>
  <c r="S22" i="413" s="1"/>
  <c r="K22" i="413"/>
  <c r="J22" i="413"/>
  <c r="I22" i="413" s="1"/>
  <c r="G22" i="413"/>
  <c r="E22" i="413"/>
  <c r="AQ21" i="413"/>
  <c r="AH21" i="413"/>
  <c r="V21" i="413"/>
  <c r="R21" i="413"/>
  <c r="S21" i="413" s="1"/>
  <c r="K21" i="413"/>
  <c r="J21" i="413"/>
  <c r="I21" i="413" s="1"/>
  <c r="G21" i="413"/>
  <c r="E21" i="413"/>
  <c r="AQ20" i="413"/>
  <c r="AH20" i="413"/>
  <c r="V20" i="413"/>
  <c r="R20" i="413"/>
  <c r="S20" i="413" s="1"/>
  <c r="K20" i="413"/>
  <c r="J20" i="413"/>
  <c r="I20" i="413" s="1"/>
  <c r="G20" i="413"/>
  <c r="E20" i="413"/>
  <c r="AQ19" i="413"/>
  <c r="AH19" i="413"/>
  <c r="V19" i="413"/>
  <c r="R19" i="413"/>
  <c r="S19" i="413" s="1"/>
  <c r="K19" i="413"/>
  <c r="J19" i="413"/>
  <c r="I19" i="413" s="1"/>
  <c r="G19" i="413"/>
  <c r="E19" i="413"/>
  <c r="AQ18" i="413"/>
  <c r="AH18" i="413"/>
  <c r="V18" i="413"/>
  <c r="R18" i="413"/>
  <c r="S18" i="413" s="1"/>
  <c r="K18" i="413"/>
  <c r="J18" i="413"/>
  <c r="I18" i="413" s="1"/>
  <c r="G18" i="413"/>
  <c r="E18" i="413"/>
  <c r="AQ17" i="413"/>
  <c r="AH17" i="413"/>
  <c r="V17" i="413"/>
  <c r="R17" i="413"/>
  <c r="S17" i="413" s="1"/>
  <c r="K17" i="413"/>
  <c r="J17" i="413"/>
  <c r="I17" i="413" s="1"/>
  <c r="G17" i="413"/>
  <c r="E17" i="413"/>
  <c r="AQ16" i="413"/>
  <c r="AH16" i="413"/>
  <c r="V16" i="413"/>
  <c r="R16" i="413"/>
  <c r="S16" i="413" s="1"/>
  <c r="K16" i="413"/>
  <c r="J16" i="413"/>
  <c r="I16" i="413" s="1"/>
  <c r="G16" i="413"/>
  <c r="E16" i="413"/>
  <c r="AQ15" i="413"/>
  <c r="AH15" i="413"/>
  <c r="V15" i="413"/>
  <c r="R15" i="413"/>
  <c r="S15" i="413" s="1"/>
  <c r="J15" i="413"/>
  <c r="K15" i="413" s="1"/>
  <c r="G15" i="413"/>
  <c r="E15" i="413"/>
  <c r="AQ14" i="413"/>
  <c r="AH14" i="413"/>
  <c r="V14" i="413"/>
  <c r="R14" i="413"/>
  <c r="S14" i="413" s="1"/>
  <c r="J14" i="413"/>
  <c r="K14" i="413" s="1"/>
  <c r="G14" i="413"/>
  <c r="E14" i="413"/>
  <c r="AQ13" i="413"/>
  <c r="AH13" i="413"/>
  <c r="V13" i="413"/>
  <c r="R13" i="413"/>
  <c r="S13" i="413" s="1"/>
  <c r="J13" i="413"/>
  <c r="K13" i="413" s="1"/>
  <c r="G13" i="413"/>
  <c r="E13" i="413"/>
  <c r="AQ12" i="413"/>
  <c r="AH12" i="413"/>
  <c r="V12" i="413"/>
  <c r="R12" i="413"/>
  <c r="S12" i="413" s="1"/>
  <c r="J12" i="413"/>
  <c r="I12" i="413" s="1"/>
  <c r="G12" i="413"/>
  <c r="E12" i="413"/>
  <c r="AH11" i="413"/>
  <c r="V11" i="413"/>
  <c r="J11" i="413"/>
  <c r="I11" i="413" s="1"/>
  <c r="G11" i="413"/>
  <c r="E11" i="413"/>
  <c r="AQ11" i="413"/>
  <c r="AG35" i="413"/>
  <c r="R11" i="413"/>
  <c r="AG8" i="413"/>
  <c r="T34" i="413" l="1"/>
  <c r="AI34" i="413" s="1"/>
  <c r="S34" i="413"/>
  <c r="S33" i="413"/>
  <c r="T33" i="413"/>
  <c r="AI33" i="413" s="1"/>
  <c r="T32" i="413"/>
  <c r="AI32" i="413" s="1"/>
  <c r="T31" i="413"/>
  <c r="AI31" i="413" s="1"/>
  <c r="T30" i="413"/>
  <c r="AI30" i="413" s="1"/>
  <c r="T29" i="413"/>
  <c r="AI29" i="413" s="1"/>
  <c r="T28" i="413"/>
  <c r="AI28" i="413" s="1"/>
  <c r="T27" i="413"/>
  <c r="AI27" i="413" s="1"/>
  <c r="T26" i="413"/>
  <c r="AI26" i="413" s="1"/>
  <c r="T25" i="413"/>
  <c r="AI25" i="413" s="1"/>
  <c r="T24" i="413"/>
  <c r="AI24" i="413" s="1"/>
  <c r="T23" i="413"/>
  <c r="AI23" i="413" s="1"/>
  <c r="T22" i="413"/>
  <c r="AI22" i="413" s="1"/>
  <c r="T21" i="413"/>
  <c r="AI21" i="413" s="1"/>
  <c r="T20" i="413"/>
  <c r="AI20" i="413" s="1"/>
  <c r="T19" i="413"/>
  <c r="AI19" i="413" s="1"/>
  <c r="T18" i="413"/>
  <c r="AI18" i="413" s="1"/>
  <c r="T17" i="413"/>
  <c r="AI17" i="413" s="1"/>
  <c r="T15" i="413"/>
  <c r="AI15" i="413" s="1"/>
  <c r="T14" i="413"/>
  <c r="AI14" i="413" s="1"/>
  <c r="T13" i="413"/>
  <c r="AI13" i="413" s="1"/>
  <c r="AQ35" i="413"/>
  <c r="T12" i="413"/>
  <c r="AI12" i="413" s="1"/>
  <c r="AH35" i="413"/>
  <c r="T16" i="413"/>
  <c r="AI16" i="413" s="1"/>
  <c r="R35" i="413"/>
  <c r="T11" i="413"/>
  <c r="S11" i="413"/>
  <c r="K11" i="413"/>
  <c r="K12" i="413"/>
  <c r="I13" i="413"/>
  <c r="I14" i="413"/>
  <c r="I15" i="413"/>
  <c r="I33" i="413"/>
  <c r="I34" i="413"/>
  <c r="AP35" i="413"/>
  <c r="S35" i="413" l="1"/>
  <c r="T35" i="413"/>
  <c r="AI35" i="413" s="1"/>
  <c r="AI11" i="413"/>
  <c r="AP10" i="412" l="1"/>
  <c r="AG10" i="412"/>
  <c r="AG8" i="412" s="1"/>
  <c r="Q10" i="412"/>
  <c r="AR35" i="412"/>
  <c r="AQ34" i="412"/>
  <c r="AH34" i="412"/>
  <c r="V34" i="412"/>
  <c r="R34" i="412"/>
  <c r="T34" i="412" s="1"/>
  <c r="J34" i="412"/>
  <c r="K34" i="412" s="1"/>
  <c r="G34" i="412"/>
  <c r="E34" i="412"/>
  <c r="AQ33" i="412"/>
  <c r="AH33" i="412"/>
  <c r="V33" i="412"/>
  <c r="R33" i="412"/>
  <c r="T33" i="412" s="1"/>
  <c r="J33" i="412"/>
  <c r="K33" i="412" s="1"/>
  <c r="G33" i="412"/>
  <c r="E33" i="412"/>
  <c r="AW32" i="412"/>
  <c r="AQ32" i="412"/>
  <c r="AH32" i="412"/>
  <c r="V32" i="412"/>
  <c r="R32" i="412"/>
  <c r="K32" i="412"/>
  <c r="J32" i="412"/>
  <c r="I32" i="412"/>
  <c r="G32" i="412"/>
  <c r="E32" i="412"/>
  <c r="AQ31" i="412"/>
  <c r="AH31" i="412"/>
  <c r="V31" i="412"/>
  <c r="R31" i="412"/>
  <c r="K31" i="412"/>
  <c r="J31" i="412"/>
  <c r="I31" i="412"/>
  <c r="G31" i="412"/>
  <c r="E31" i="412"/>
  <c r="AQ30" i="412"/>
  <c r="AH30" i="412"/>
  <c r="V30" i="412"/>
  <c r="R30" i="412"/>
  <c r="T30" i="412" s="1"/>
  <c r="K30" i="412"/>
  <c r="J30" i="412"/>
  <c r="I30" i="412"/>
  <c r="G30" i="412"/>
  <c r="E30" i="412"/>
  <c r="AQ29" i="412"/>
  <c r="AH29" i="412"/>
  <c r="V29" i="412"/>
  <c r="R29" i="412"/>
  <c r="K29" i="412"/>
  <c r="J29" i="412"/>
  <c r="I29" i="412"/>
  <c r="G29" i="412"/>
  <c r="E29" i="412"/>
  <c r="AQ28" i="412"/>
  <c r="AH28" i="412"/>
  <c r="V28" i="412"/>
  <c r="R28" i="412"/>
  <c r="K28" i="412"/>
  <c r="J28" i="412"/>
  <c r="I28" i="412"/>
  <c r="G28" i="412"/>
  <c r="E28" i="412"/>
  <c r="AQ27" i="412"/>
  <c r="AH27" i="412"/>
  <c r="V27" i="412"/>
  <c r="R27" i="412"/>
  <c r="K27" i="412"/>
  <c r="J27" i="412"/>
  <c r="I27" i="412"/>
  <c r="G27" i="412"/>
  <c r="E27" i="412"/>
  <c r="AQ26" i="412"/>
  <c r="AH26" i="412"/>
  <c r="V26" i="412"/>
  <c r="R26" i="412"/>
  <c r="K26" i="412"/>
  <c r="J26" i="412"/>
  <c r="I26" i="412"/>
  <c r="G26" i="412"/>
  <c r="E26" i="412"/>
  <c r="AQ25" i="412"/>
  <c r="AH25" i="412"/>
  <c r="V25" i="412"/>
  <c r="R25" i="412"/>
  <c r="K25" i="412"/>
  <c r="J25" i="412"/>
  <c r="I25" i="412"/>
  <c r="G25" i="412"/>
  <c r="E25" i="412"/>
  <c r="AQ24" i="412"/>
  <c r="AH24" i="412"/>
  <c r="V24" i="412"/>
  <c r="R24" i="412"/>
  <c r="K24" i="412"/>
  <c r="J24" i="412"/>
  <c r="I24" i="412"/>
  <c r="G24" i="412"/>
  <c r="E24" i="412"/>
  <c r="AQ23" i="412"/>
  <c r="AH23" i="412"/>
  <c r="V23" i="412"/>
  <c r="R23" i="412"/>
  <c r="K23" i="412"/>
  <c r="J23" i="412"/>
  <c r="I23" i="412"/>
  <c r="G23" i="412"/>
  <c r="E23" i="412"/>
  <c r="AQ22" i="412"/>
  <c r="AH22" i="412"/>
  <c r="V22" i="412"/>
  <c r="R22" i="412"/>
  <c r="K22" i="412"/>
  <c r="J22" i="412"/>
  <c r="I22" i="412"/>
  <c r="G22" i="412"/>
  <c r="E22" i="412"/>
  <c r="AQ21" i="412"/>
  <c r="AH21" i="412"/>
  <c r="V21" i="412"/>
  <c r="R21" i="412"/>
  <c r="K21" i="412"/>
  <c r="J21" i="412"/>
  <c r="I21" i="412"/>
  <c r="G21" i="412"/>
  <c r="E21" i="412"/>
  <c r="AQ20" i="412"/>
  <c r="AH20" i="412"/>
  <c r="V20" i="412"/>
  <c r="R20" i="412"/>
  <c r="K20" i="412"/>
  <c r="J20" i="412"/>
  <c r="I20" i="412"/>
  <c r="G20" i="412"/>
  <c r="E20" i="412"/>
  <c r="AQ19" i="412"/>
  <c r="AH19" i="412"/>
  <c r="V19" i="412"/>
  <c r="R19" i="412"/>
  <c r="K19" i="412"/>
  <c r="J19" i="412"/>
  <c r="I19" i="412"/>
  <c r="G19" i="412"/>
  <c r="E19" i="412"/>
  <c r="AQ18" i="412"/>
  <c r="AH18" i="412"/>
  <c r="V18" i="412"/>
  <c r="R18" i="412"/>
  <c r="K18" i="412"/>
  <c r="J18" i="412"/>
  <c r="I18" i="412"/>
  <c r="G18" i="412"/>
  <c r="E18" i="412"/>
  <c r="AQ17" i="412"/>
  <c r="AH17" i="412"/>
  <c r="V17" i="412"/>
  <c r="R17" i="412"/>
  <c r="K17" i="412"/>
  <c r="J17" i="412"/>
  <c r="I17" i="412"/>
  <c r="G17" i="412"/>
  <c r="E17" i="412"/>
  <c r="AQ16" i="412"/>
  <c r="AH16" i="412"/>
  <c r="V16" i="412"/>
  <c r="R16" i="412"/>
  <c r="K16" i="412"/>
  <c r="J16" i="412"/>
  <c r="I16" i="412"/>
  <c r="G16" i="412"/>
  <c r="E16" i="412"/>
  <c r="AQ15" i="412"/>
  <c r="AH15" i="412"/>
  <c r="V15" i="412"/>
  <c r="R15" i="412"/>
  <c r="K15" i="412"/>
  <c r="J15" i="412"/>
  <c r="I15" i="412"/>
  <c r="G15" i="412"/>
  <c r="E15" i="412"/>
  <c r="AQ14" i="412"/>
  <c r="AH14" i="412"/>
  <c r="V14" i="412"/>
  <c r="R14" i="412"/>
  <c r="K14" i="412"/>
  <c r="J14" i="412"/>
  <c r="I14" i="412"/>
  <c r="G14" i="412"/>
  <c r="E14" i="412"/>
  <c r="AQ13" i="412"/>
  <c r="AH13" i="412"/>
  <c r="V13" i="412"/>
  <c r="R13" i="412"/>
  <c r="T13" i="412" s="1"/>
  <c r="K13" i="412"/>
  <c r="J13" i="412"/>
  <c r="I13" i="412"/>
  <c r="G13" i="412"/>
  <c r="E13" i="412"/>
  <c r="AQ12" i="412"/>
  <c r="AH12" i="412"/>
  <c r="V12" i="412"/>
  <c r="R12" i="412"/>
  <c r="K12" i="412"/>
  <c r="J12" i="412"/>
  <c r="I12" i="412"/>
  <c r="G12" i="412"/>
  <c r="E12" i="412"/>
  <c r="V11" i="412"/>
  <c r="K11" i="412"/>
  <c r="J11" i="412"/>
  <c r="I11" i="412"/>
  <c r="G11" i="412"/>
  <c r="E11" i="412"/>
  <c r="AP35" i="412"/>
  <c r="AH11" i="412"/>
  <c r="R11" i="412"/>
  <c r="T32" i="412" l="1"/>
  <c r="AI32" i="412" s="1"/>
  <c r="S32" i="412"/>
  <c r="S31" i="412"/>
  <c r="T31" i="412"/>
  <c r="AI31" i="412" s="1"/>
  <c r="AI30" i="412"/>
  <c r="S29" i="412"/>
  <c r="S30" i="412"/>
  <c r="T29" i="412"/>
  <c r="AI29" i="412" s="1"/>
  <c r="S28" i="412"/>
  <c r="T28" i="412"/>
  <c r="AI28" i="412" s="1"/>
  <c r="S27" i="412"/>
  <c r="T27" i="412"/>
  <c r="AI27" i="412" s="1"/>
  <c r="S26" i="412"/>
  <c r="T26" i="412"/>
  <c r="AI26" i="412" s="1"/>
  <c r="S25" i="412"/>
  <c r="T25" i="412"/>
  <c r="AI25" i="412" s="1"/>
  <c r="S24" i="412"/>
  <c r="T24" i="412"/>
  <c r="AI24" i="412" s="1"/>
  <c r="S23" i="412"/>
  <c r="T23" i="412"/>
  <c r="AI23" i="412" s="1"/>
  <c r="T22" i="412"/>
  <c r="AI22" i="412" s="1"/>
  <c r="S22" i="412"/>
  <c r="S21" i="412"/>
  <c r="T21" i="412"/>
  <c r="AI21" i="412" s="1"/>
  <c r="S20" i="412"/>
  <c r="T20" i="412"/>
  <c r="AI20" i="412" s="1"/>
  <c r="T19" i="412"/>
  <c r="AI19" i="412" s="1"/>
  <c r="T18" i="412"/>
  <c r="AI18" i="412" s="1"/>
  <c r="S19" i="412"/>
  <c r="S18" i="412"/>
  <c r="S17" i="412"/>
  <c r="T17" i="412"/>
  <c r="AI17" i="412" s="1"/>
  <c r="AI13" i="412"/>
  <c r="T16" i="412"/>
  <c r="AI16" i="412" s="1"/>
  <c r="S16" i="412"/>
  <c r="T15" i="412"/>
  <c r="AI15" i="412" s="1"/>
  <c r="S15" i="412"/>
  <c r="S14" i="412"/>
  <c r="T14" i="412"/>
  <c r="AI14" i="412" s="1"/>
  <c r="S13" i="412"/>
  <c r="T12" i="412"/>
  <c r="AI12" i="412" s="1"/>
  <c r="S12" i="412"/>
  <c r="AI34" i="412"/>
  <c r="AI33" i="412"/>
  <c r="R35" i="412"/>
  <c r="T11" i="412"/>
  <c r="S11" i="412"/>
  <c r="AH35" i="412"/>
  <c r="AQ11" i="412"/>
  <c r="AQ35" i="412" s="1"/>
  <c r="I33" i="412"/>
  <c r="S33" i="412"/>
  <c r="I34" i="412"/>
  <c r="S34" i="412"/>
  <c r="AG35" i="412"/>
  <c r="T35" i="412" l="1"/>
  <c r="AI35" i="412" s="1"/>
  <c r="S35" i="412"/>
  <c r="AI11" i="412"/>
  <c r="AP10" i="411" l="1"/>
  <c r="AG10" i="411"/>
  <c r="AH11" i="411" s="1"/>
  <c r="Q10" i="411"/>
  <c r="R11" i="411" s="1"/>
  <c r="AR35" i="411"/>
  <c r="AQ34" i="411"/>
  <c r="AH34" i="411"/>
  <c r="V34" i="411"/>
  <c r="R34" i="411"/>
  <c r="K34" i="411"/>
  <c r="J34" i="411"/>
  <c r="I34" i="411"/>
  <c r="G34" i="411"/>
  <c r="E34" i="411"/>
  <c r="AQ33" i="411"/>
  <c r="AH33" i="411"/>
  <c r="V33" i="411"/>
  <c r="R33" i="411"/>
  <c r="K33" i="411"/>
  <c r="J33" i="411"/>
  <c r="I33" i="411"/>
  <c r="G33" i="411"/>
  <c r="E33" i="411"/>
  <c r="AW32" i="411"/>
  <c r="AQ32" i="411"/>
  <c r="AH32" i="411"/>
  <c r="V32" i="411"/>
  <c r="R32" i="411"/>
  <c r="K32" i="411"/>
  <c r="J32" i="411"/>
  <c r="I32" i="411"/>
  <c r="G32" i="411"/>
  <c r="E32" i="411"/>
  <c r="AQ31" i="411"/>
  <c r="AH31" i="411"/>
  <c r="V31" i="411"/>
  <c r="R31" i="411"/>
  <c r="K31" i="411"/>
  <c r="J31" i="411"/>
  <c r="I31" i="411"/>
  <c r="G31" i="411"/>
  <c r="E31" i="411"/>
  <c r="AQ30" i="411"/>
  <c r="AH30" i="411"/>
  <c r="V30" i="411"/>
  <c r="R30" i="411"/>
  <c r="K30" i="411"/>
  <c r="J30" i="411"/>
  <c r="I30" i="411"/>
  <c r="G30" i="411"/>
  <c r="E30" i="411"/>
  <c r="AQ29" i="411"/>
  <c r="AH29" i="411"/>
  <c r="V29" i="411"/>
  <c r="R29" i="411"/>
  <c r="K29" i="411"/>
  <c r="J29" i="411"/>
  <c r="I29" i="411"/>
  <c r="G29" i="411"/>
  <c r="E29" i="411"/>
  <c r="AQ28" i="411"/>
  <c r="AH28" i="411"/>
  <c r="V28" i="411"/>
  <c r="R28" i="411"/>
  <c r="K28" i="411"/>
  <c r="J28" i="411"/>
  <c r="I28" i="411"/>
  <c r="G28" i="411"/>
  <c r="E28" i="411"/>
  <c r="AQ27" i="411"/>
  <c r="AH27" i="411"/>
  <c r="V27" i="411"/>
  <c r="R27" i="411"/>
  <c r="K27" i="411"/>
  <c r="J27" i="411"/>
  <c r="I27" i="411"/>
  <c r="G27" i="411"/>
  <c r="E27" i="411"/>
  <c r="AQ26" i="411"/>
  <c r="AH26" i="411"/>
  <c r="V26" i="411"/>
  <c r="R26" i="411"/>
  <c r="K26" i="411"/>
  <c r="J26" i="411"/>
  <c r="I26" i="411"/>
  <c r="G26" i="411"/>
  <c r="E26" i="411"/>
  <c r="AQ25" i="411"/>
  <c r="AH25" i="411"/>
  <c r="V25" i="411"/>
  <c r="R25" i="411"/>
  <c r="K25" i="411"/>
  <c r="J25" i="411"/>
  <c r="I25" i="411"/>
  <c r="G25" i="411"/>
  <c r="E25" i="411"/>
  <c r="AQ24" i="411"/>
  <c r="AH24" i="411"/>
  <c r="V24" i="411"/>
  <c r="R24" i="411"/>
  <c r="K24" i="411"/>
  <c r="J24" i="411"/>
  <c r="I24" i="411"/>
  <c r="G24" i="411"/>
  <c r="E24" i="411"/>
  <c r="AQ23" i="411"/>
  <c r="AH23" i="411"/>
  <c r="V23" i="411"/>
  <c r="R23" i="411"/>
  <c r="K23" i="411"/>
  <c r="J23" i="411"/>
  <c r="I23" i="411"/>
  <c r="G23" i="411"/>
  <c r="E23" i="411"/>
  <c r="AQ22" i="411"/>
  <c r="AH22" i="411"/>
  <c r="V22" i="411"/>
  <c r="R22" i="411"/>
  <c r="K22" i="411"/>
  <c r="J22" i="411"/>
  <c r="I22" i="411"/>
  <c r="G22" i="411"/>
  <c r="E22" i="411"/>
  <c r="AQ21" i="411"/>
  <c r="AH21" i="411"/>
  <c r="V21" i="411"/>
  <c r="R21" i="411"/>
  <c r="K21" i="411"/>
  <c r="J21" i="411"/>
  <c r="I21" i="411"/>
  <c r="G21" i="411"/>
  <c r="E21" i="411"/>
  <c r="AQ20" i="411"/>
  <c r="AH20" i="411"/>
  <c r="V20" i="411"/>
  <c r="R20" i="411"/>
  <c r="K20" i="411"/>
  <c r="J20" i="411"/>
  <c r="I20" i="411"/>
  <c r="G20" i="411"/>
  <c r="E20" i="411"/>
  <c r="AQ19" i="411"/>
  <c r="AH19" i="411"/>
  <c r="V19" i="411"/>
  <c r="R19" i="411"/>
  <c r="K19" i="411"/>
  <c r="J19" i="411"/>
  <c r="I19" i="411"/>
  <c r="G19" i="411"/>
  <c r="E19" i="411"/>
  <c r="AQ18" i="411"/>
  <c r="AH18" i="411"/>
  <c r="V18" i="411"/>
  <c r="R18" i="411"/>
  <c r="K18" i="411"/>
  <c r="J18" i="411"/>
  <c r="I18" i="411"/>
  <c r="G18" i="411"/>
  <c r="E18" i="411"/>
  <c r="AQ17" i="411"/>
  <c r="AH17" i="411"/>
  <c r="V17" i="411"/>
  <c r="R17" i="411"/>
  <c r="K17" i="411"/>
  <c r="J17" i="411"/>
  <c r="I17" i="411"/>
  <c r="G17" i="411"/>
  <c r="E17" i="411"/>
  <c r="AQ16" i="411"/>
  <c r="AH16" i="411"/>
  <c r="V16" i="411"/>
  <c r="R16" i="411"/>
  <c r="T16" i="411" s="1"/>
  <c r="K16" i="411"/>
  <c r="J16" i="411"/>
  <c r="I16" i="411"/>
  <c r="G16" i="411"/>
  <c r="E16" i="411"/>
  <c r="AQ15" i="411"/>
  <c r="AH15" i="411"/>
  <c r="V15" i="411"/>
  <c r="R15" i="411"/>
  <c r="T15" i="411" s="1"/>
  <c r="K15" i="411"/>
  <c r="J15" i="411"/>
  <c r="I15" i="411" s="1"/>
  <c r="G15" i="411"/>
  <c r="E15" i="411"/>
  <c r="AQ14" i="411"/>
  <c r="AH14" i="411"/>
  <c r="V14" i="411"/>
  <c r="R14" i="411"/>
  <c r="T14" i="411" s="1"/>
  <c r="K14" i="411"/>
  <c r="J14" i="411"/>
  <c r="I14" i="411" s="1"/>
  <c r="G14" i="411"/>
  <c r="E14" i="411"/>
  <c r="AQ13" i="411"/>
  <c r="AH13" i="411"/>
  <c r="V13" i="411"/>
  <c r="R13" i="411"/>
  <c r="T13" i="411" s="1"/>
  <c r="K13" i="411"/>
  <c r="J13" i="411"/>
  <c r="I13" i="411" s="1"/>
  <c r="G13" i="411"/>
  <c r="E13" i="411"/>
  <c r="AQ12" i="411"/>
  <c r="AH12" i="411"/>
  <c r="V12" i="411"/>
  <c r="R12" i="411"/>
  <c r="T12" i="411" s="1"/>
  <c r="K12" i="411"/>
  <c r="J12" i="411"/>
  <c r="I12" i="411" s="1"/>
  <c r="G12" i="411"/>
  <c r="E12" i="411"/>
  <c r="V11" i="411"/>
  <c r="K11" i="411"/>
  <c r="J11" i="411"/>
  <c r="I11" i="411" s="1"/>
  <c r="G11" i="411"/>
  <c r="E11" i="411"/>
  <c r="AP35" i="411"/>
  <c r="AG35" i="411"/>
  <c r="T34" i="411" l="1"/>
  <c r="AI34" i="411" s="1"/>
  <c r="T33" i="411"/>
  <c r="AI33" i="411" s="1"/>
  <c r="T32" i="411"/>
  <c r="AI32" i="411" s="1"/>
  <c r="T31" i="411"/>
  <c r="AI31" i="411" s="1"/>
  <c r="T30" i="411"/>
  <c r="AI30" i="411" s="1"/>
  <c r="T29" i="411"/>
  <c r="AI29" i="411" s="1"/>
  <c r="T28" i="411"/>
  <c r="AI28" i="411" s="1"/>
  <c r="T27" i="411"/>
  <c r="AI27" i="411" s="1"/>
  <c r="T26" i="411"/>
  <c r="T25" i="411"/>
  <c r="AI25" i="411" s="1"/>
  <c r="T24" i="411"/>
  <c r="AI24" i="411" s="1"/>
  <c r="T23" i="411"/>
  <c r="AI23" i="411" s="1"/>
  <c r="T22" i="411"/>
  <c r="AI22" i="411" s="1"/>
  <c r="T21" i="411"/>
  <c r="AI21" i="411" s="1"/>
  <c r="T20" i="411"/>
  <c r="AI20" i="411" s="1"/>
  <c r="T19" i="411"/>
  <c r="AI19" i="411" s="1"/>
  <c r="T17" i="411"/>
  <c r="T18" i="411"/>
  <c r="AI18" i="411" s="1"/>
  <c r="AI17" i="411"/>
  <c r="AI16" i="411"/>
  <c r="AH35" i="411"/>
  <c r="AG8" i="411"/>
  <c r="AI26" i="411"/>
  <c r="AI12" i="411"/>
  <c r="AI13" i="411"/>
  <c r="AI14" i="411"/>
  <c r="AI15" i="411"/>
  <c r="T11" i="411"/>
  <c r="R35" i="411"/>
  <c r="S11" i="411"/>
  <c r="S12" i="411"/>
  <c r="S13" i="411"/>
  <c r="S14" i="411"/>
  <c r="S15" i="411"/>
  <c r="S16" i="411"/>
  <c r="S17" i="411"/>
  <c r="S18" i="411"/>
  <c r="S19" i="411"/>
  <c r="S20" i="411"/>
  <c r="S21" i="411"/>
  <c r="S22" i="411"/>
  <c r="S23" i="411"/>
  <c r="S24" i="411"/>
  <c r="S25" i="411"/>
  <c r="S26" i="411"/>
  <c r="S27" i="411"/>
  <c r="S28" i="411"/>
  <c r="S29" i="411"/>
  <c r="S30" i="411"/>
  <c r="S31" i="411"/>
  <c r="S32" i="411"/>
  <c r="AQ11" i="411"/>
  <c r="AQ35" i="411" s="1"/>
  <c r="S33" i="411"/>
  <c r="S34" i="411"/>
  <c r="T35" i="411" l="1"/>
  <c r="AI35" i="411" s="1"/>
  <c r="S35" i="411"/>
  <c r="AI11" i="411"/>
  <c r="E22" i="409" l="1"/>
  <c r="E23" i="409"/>
  <c r="AP10" i="409" l="1"/>
  <c r="AG10" i="409"/>
  <c r="AG35" i="409" s="1"/>
  <c r="Q10" i="409"/>
  <c r="AR35" i="409"/>
  <c r="AQ34" i="409"/>
  <c r="AH34" i="409"/>
  <c r="V34" i="409"/>
  <c r="R34" i="409"/>
  <c r="J34" i="409"/>
  <c r="K34" i="409" s="1"/>
  <c r="I34" i="409"/>
  <c r="G34" i="409"/>
  <c r="E34" i="409"/>
  <c r="AQ33" i="409"/>
  <c r="AH33" i="409"/>
  <c r="V33" i="409"/>
  <c r="R33" i="409"/>
  <c r="J33" i="409"/>
  <c r="K33" i="409" s="1"/>
  <c r="I33" i="409"/>
  <c r="G33" i="409"/>
  <c r="E33" i="409"/>
  <c r="AW32" i="409"/>
  <c r="AQ32" i="409"/>
  <c r="AH32" i="409"/>
  <c r="V32" i="409"/>
  <c r="R32" i="409"/>
  <c r="K32" i="409"/>
  <c r="J32" i="409"/>
  <c r="I32" i="409" s="1"/>
  <c r="G32" i="409"/>
  <c r="E32" i="409"/>
  <c r="AQ31" i="409"/>
  <c r="AH31" i="409"/>
  <c r="V31" i="409"/>
  <c r="R31" i="409"/>
  <c r="K31" i="409"/>
  <c r="J31" i="409"/>
  <c r="I31" i="409" s="1"/>
  <c r="G31" i="409"/>
  <c r="E31" i="409"/>
  <c r="AQ30" i="409"/>
  <c r="AH30" i="409"/>
  <c r="V30" i="409"/>
  <c r="R30" i="409"/>
  <c r="S30" i="409" s="1"/>
  <c r="K30" i="409"/>
  <c r="J30" i="409"/>
  <c r="I30" i="409" s="1"/>
  <c r="G30" i="409"/>
  <c r="E30" i="409"/>
  <c r="AQ29" i="409"/>
  <c r="AH29" i="409"/>
  <c r="V29" i="409"/>
  <c r="R29" i="409"/>
  <c r="S29" i="409" s="1"/>
  <c r="K29" i="409"/>
  <c r="J29" i="409"/>
  <c r="I29" i="409" s="1"/>
  <c r="G29" i="409"/>
  <c r="E29" i="409"/>
  <c r="AQ28" i="409"/>
  <c r="AH28" i="409"/>
  <c r="V28" i="409"/>
  <c r="R28" i="409"/>
  <c r="S28" i="409" s="1"/>
  <c r="K28" i="409"/>
  <c r="J28" i="409"/>
  <c r="I28" i="409" s="1"/>
  <c r="G28" i="409"/>
  <c r="E28" i="409"/>
  <c r="AQ27" i="409"/>
  <c r="AH27" i="409"/>
  <c r="V27" i="409"/>
  <c r="R27" i="409"/>
  <c r="S27" i="409" s="1"/>
  <c r="K27" i="409"/>
  <c r="J27" i="409"/>
  <c r="I27" i="409" s="1"/>
  <c r="G27" i="409"/>
  <c r="E27" i="409"/>
  <c r="AQ26" i="409"/>
  <c r="AH26" i="409"/>
  <c r="V26" i="409"/>
  <c r="R26" i="409"/>
  <c r="S26" i="409" s="1"/>
  <c r="K26" i="409"/>
  <c r="J26" i="409"/>
  <c r="I26" i="409" s="1"/>
  <c r="G26" i="409"/>
  <c r="E26" i="409"/>
  <c r="AQ25" i="409"/>
  <c r="AH25" i="409"/>
  <c r="V25" i="409"/>
  <c r="R25" i="409"/>
  <c r="S25" i="409" s="1"/>
  <c r="K25" i="409"/>
  <c r="J25" i="409"/>
  <c r="I25" i="409" s="1"/>
  <c r="G25" i="409"/>
  <c r="E25" i="409"/>
  <c r="AQ24" i="409"/>
  <c r="AH24" i="409"/>
  <c r="V24" i="409"/>
  <c r="R24" i="409"/>
  <c r="S24" i="409" s="1"/>
  <c r="K24" i="409"/>
  <c r="J24" i="409"/>
  <c r="I24" i="409" s="1"/>
  <c r="G24" i="409"/>
  <c r="E24" i="409"/>
  <c r="AQ23" i="409"/>
  <c r="AH23" i="409"/>
  <c r="V23" i="409"/>
  <c r="R23" i="409"/>
  <c r="S23" i="409" s="1"/>
  <c r="K23" i="409"/>
  <c r="J23" i="409"/>
  <c r="I23" i="409" s="1"/>
  <c r="G23" i="409"/>
  <c r="AQ22" i="409"/>
  <c r="AH22" i="409"/>
  <c r="V22" i="409"/>
  <c r="R22" i="409"/>
  <c r="S22" i="409" s="1"/>
  <c r="K22" i="409"/>
  <c r="J22" i="409"/>
  <c r="I22" i="409" s="1"/>
  <c r="G22" i="409"/>
  <c r="AQ21" i="409"/>
  <c r="AH21" i="409"/>
  <c r="V21" i="409"/>
  <c r="R21" i="409"/>
  <c r="S21" i="409" s="1"/>
  <c r="K21" i="409"/>
  <c r="J21" i="409"/>
  <c r="I21" i="409" s="1"/>
  <c r="G21" i="409"/>
  <c r="E21" i="409"/>
  <c r="AQ20" i="409"/>
  <c r="AH20" i="409"/>
  <c r="V20" i="409"/>
  <c r="R20" i="409"/>
  <c r="S20" i="409" s="1"/>
  <c r="K20" i="409"/>
  <c r="J20" i="409"/>
  <c r="I20" i="409" s="1"/>
  <c r="G20" i="409"/>
  <c r="E20" i="409"/>
  <c r="AQ19" i="409"/>
  <c r="AH19" i="409"/>
  <c r="V19" i="409"/>
  <c r="R19" i="409"/>
  <c r="S19" i="409" s="1"/>
  <c r="K19" i="409"/>
  <c r="J19" i="409"/>
  <c r="I19" i="409" s="1"/>
  <c r="G19" i="409"/>
  <c r="E19" i="409"/>
  <c r="AQ18" i="409"/>
  <c r="AH18" i="409"/>
  <c r="V18" i="409"/>
  <c r="R18" i="409"/>
  <c r="S18" i="409" s="1"/>
  <c r="K18" i="409"/>
  <c r="J18" i="409"/>
  <c r="I18" i="409" s="1"/>
  <c r="G18" i="409"/>
  <c r="E18" i="409"/>
  <c r="AQ17" i="409"/>
  <c r="AH17" i="409"/>
  <c r="V17" i="409"/>
  <c r="R17" i="409"/>
  <c r="S17" i="409" s="1"/>
  <c r="K17" i="409"/>
  <c r="J17" i="409"/>
  <c r="I17" i="409" s="1"/>
  <c r="G17" i="409"/>
  <c r="E17" i="409"/>
  <c r="AQ16" i="409"/>
  <c r="AH16" i="409"/>
  <c r="V16" i="409"/>
  <c r="R16" i="409"/>
  <c r="S16" i="409" s="1"/>
  <c r="K16" i="409"/>
  <c r="J16" i="409"/>
  <c r="I16" i="409" s="1"/>
  <c r="G16" i="409"/>
  <c r="E16" i="409"/>
  <c r="AQ15" i="409"/>
  <c r="AH15" i="409"/>
  <c r="V15" i="409"/>
  <c r="R15" i="409"/>
  <c r="S15" i="409" s="1"/>
  <c r="K15" i="409"/>
  <c r="J15" i="409"/>
  <c r="I15" i="409" s="1"/>
  <c r="G15" i="409"/>
  <c r="E15" i="409"/>
  <c r="AQ14" i="409"/>
  <c r="AH14" i="409"/>
  <c r="V14" i="409"/>
  <c r="R14" i="409"/>
  <c r="S14" i="409" s="1"/>
  <c r="K14" i="409"/>
  <c r="J14" i="409"/>
  <c r="I14" i="409" s="1"/>
  <c r="G14" i="409"/>
  <c r="E14" i="409"/>
  <c r="AQ13" i="409"/>
  <c r="AH13" i="409"/>
  <c r="V13" i="409"/>
  <c r="R13" i="409"/>
  <c r="S13" i="409" s="1"/>
  <c r="K13" i="409"/>
  <c r="J13" i="409"/>
  <c r="I13" i="409" s="1"/>
  <c r="G13" i="409"/>
  <c r="E13" i="409"/>
  <c r="AQ12" i="409"/>
  <c r="AH12" i="409"/>
  <c r="V12" i="409"/>
  <c r="R12" i="409"/>
  <c r="S12" i="409" s="1"/>
  <c r="K12" i="409"/>
  <c r="J12" i="409"/>
  <c r="I12" i="409" s="1"/>
  <c r="G12" i="409"/>
  <c r="E12" i="409"/>
  <c r="AH11" i="409"/>
  <c r="V11" i="409"/>
  <c r="R11" i="409"/>
  <c r="K11" i="409"/>
  <c r="J11" i="409"/>
  <c r="I11" i="409" s="1"/>
  <c r="G11" i="409"/>
  <c r="E11" i="409"/>
  <c r="AP35" i="409"/>
  <c r="AG8" i="409"/>
  <c r="T34" i="409" l="1"/>
  <c r="S33" i="409"/>
  <c r="T33" i="409"/>
  <c r="S32" i="409"/>
  <c r="S31" i="409"/>
  <c r="T31" i="409"/>
  <c r="AI31" i="409" s="1"/>
  <c r="T30" i="409"/>
  <c r="AI30" i="409" s="1"/>
  <c r="T26" i="409"/>
  <c r="AI26" i="409" s="1"/>
  <c r="T27" i="409"/>
  <c r="AI27" i="409" s="1"/>
  <c r="T23" i="409"/>
  <c r="AI23" i="409" s="1"/>
  <c r="T22" i="409"/>
  <c r="AI22" i="409" s="1"/>
  <c r="T19" i="409"/>
  <c r="AI19" i="409" s="1"/>
  <c r="T18" i="409"/>
  <c r="AI18" i="409" s="1"/>
  <c r="T15" i="409"/>
  <c r="AI15" i="409" s="1"/>
  <c r="T14" i="409"/>
  <c r="AI14" i="409" s="1"/>
  <c r="AI33" i="409"/>
  <c r="AI34" i="409"/>
  <c r="AH35" i="409"/>
  <c r="T13" i="409"/>
  <c r="T17" i="409"/>
  <c r="AI17" i="409" s="1"/>
  <c r="T21" i="409"/>
  <c r="AI21" i="409" s="1"/>
  <c r="T25" i="409"/>
  <c r="AI25" i="409" s="1"/>
  <c r="T29" i="409"/>
  <c r="AI29" i="409" s="1"/>
  <c r="S34" i="409"/>
  <c r="AI13" i="409"/>
  <c r="R35" i="409"/>
  <c r="T12" i="409"/>
  <c r="AI12" i="409" s="1"/>
  <c r="T16" i="409"/>
  <c r="AI16" i="409" s="1"/>
  <c r="T20" i="409"/>
  <c r="AI20" i="409" s="1"/>
  <c r="T24" i="409"/>
  <c r="AI24" i="409" s="1"/>
  <c r="T28" i="409"/>
  <c r="AI28" i="409" s="1"/>
  <c r="T32" i="409"/>
  <c r="AI32" i="409" s="1"/>
  <c r="T11" i="409"/>
  <c r="S11" i="409"/>
  <c r="AQ11" i="409"/>
  <c r="AQ35" i="409" s="1"/>
  <c r="S35" i="409" l="1"/>
  <c r="T35" i="409"/>
  <c r="AI35" i="409" s="1"/>
  <c r="AI11" i="409"/>
  <c r="R16" i="408" l="1"/>
  <c r="AP10" i="408" l="1"/>
  <c r="AP35" i="408" s="1"/>
  <c r="AG10" i="408"/>
  <c r="AG35" i="408" s="1"/>
  <c r="Q10" i="408"/>
  <c r="R11" i="408" s="1"/>
  <c r="AR35" i="408"/>
  <c r="AQ34" i="408"/>
  <c r="AH34" i="408"/>
  <c r="V34" i="408"/>
  <c r="R34" i="408"/>
  <c r="J34" i="408"/>
  <c r="I34" i="408" s="1"/>
  <c r="G34" i="408"/>
  <c r="E34" i="408"/>
  <c r="AQ33" i="408"/>
  <c r="AH33" i="408"/>
  <c r="V33" i="408"/>
  <c r="R33" i="408"/>
  <c r="J33" i="408"/>
  <c r="I33" i="408" s="1"/>
  <c r="G33" i="408"/>
  <c r="E33" i="408"/>
  <c r="AW32" i="408"/>
  <c r="AQ32" i="408"/>
  <c r="AH32" i="408"/>
  <c r="V32" i="408"/>
  <c r="R32" i="408"/>
  <c r="K32" i="408"/>
  <c r="J32" i="408"/>
  <c r="I32" i="408" s="1"/>
  <c r="G32" i="408"/>
  <c r="E32" i="408"/>
  <c r="AQ31" i="408"/>
  <c r="AH31" i="408"/>
  <c r="V31" i="408"/>
  <c r="R31" i="408"/>
  <c r="K31" i="408"/>
  <c r="J31" i="408"/>
  <c r="I31" i="408" s="1"/>
  <c r="G31" i="408"/>
  <c r="E31" i="408"/>
  <c r="AQ30" i="408"/>
  <c r="AH30" i="408"/>
  <c r="V30" i="408"/>
  <c r="R30" i="408"/>
  <c r="K30" i="408"/>
  <c r="J30" i="408"/>
  <c r="I30" i="408" s="1"/>
  <c r="G30" i="408"/>
  <c r="E30" i="408"/>
  <c r="AQ29" i="408"/>
  <c r="AH29" i="408"/>
  <c r="V29" i="408"/>
  <c r="R29" i="408"/>
  <c r="K29" i="408"/>
  <c r="J29" i="408"/>
  <c r="I29" i="408" s="1"/>
  <c r="G29" i="408"/>
  <c r="E29" i="408"/>
  <c r="AQ28" i="408"/>
  <c r="AH28" i="408"/>
  <c r="V28" i="408"/>
  <c r="R28" i="408"/>
  <c r="K28" i="408"/>
  <c r="J28" i="408"/>
  <c r="I28" i="408" s="1"/>
  <c r="G28" i="408"/>
  <c r="E28" i="408"/>
  <c r="AQ27" i="408"/>
  <c r="AH27" i="408"/>
  <c r="V27" i="408"/>
  <c r="R27" i="408"/>
  <c r="K27" i="408"/>
  <c r="J27" i="408"/>
  <c r="I27" i="408" s="1"/>
  <c r="G27" i="408"/>
  <c r="E27" i="408"/>
  <c r="AQ26" i="408"/>
  <c r="AH26" i="408"/>
  <c r="V26" i="408"/>
  <c r="R26" i="408"/>
  <c r="K26" i="408"/>
  <c r="J26" i="408"/>
  <c r="I26" i="408" s="1"/>
  <c r="G26" i="408"/>
  <c r="E26" i="408"/>
  <c r="AQ25" i="408"/>
  <c r="AH25" i="408"/>
  <c r="V25" i="408"/>
  <c r="R25" i="408"/>
  <c r="K25" i="408"/>
  <c r="J25" i="408"/>
  <c r="I25" i="408" s="1"/>
  <c r="G25" i="408"/>
  <c r="E25" i="408"/>
  <c r="AQ24" i="408"/>
  <c r="AH24" i="408"/>
  <c r="V24" i="408"/>
  <c r="R24" i="408"/>
  <c r="K24" i="408"/>
  <c r="J24" i="408"/>
  <c r="I24" i="408" s="1"/>
  <c r="G24" i="408"/>
  <c r="E24" i="408"/>
  <c r="AQ23" i="408"/>
  <c r="AH23" i="408"/>
  <c r="V23" i="408"/>
  <c r="R23" i="408"/>
  <c r="S23" i="408" s="1"/>
  <c r="K23" i="408"/>
  <c r="J23" i="408"/>
  <c r="I23" i="408" s="1"/>
  <c r="G23" i="408"/>
  <c r="E23" i="408"/>
  <c r="AQ22" i="408"/>
  <c r="AH22" i="408"/>
  <c r="V22" i="408"/>
  <c r="R22" i="408"/>
  <c r="S22" i="408" s="1"/>
  <c r="K22" i="408"/>
  <c r="J22" i="408"/>
  <c r="I22" i="408" s="1"/>
  <c r="G22" i="408"/>
  <c r="E22" i="408"/>
  <c r="AQ21" i="408"/>
  <c r="AH21" i="408"/>
  <c r="V21" i="408"/>
  <c r="R21" i="408"/>
  <c r="S21" i="408" s="1"/>
  <c r="K21" i="408"/>
  <c r="J21" i="408"/>
  <c r="I21" i="408" s="1"/>
  <c r="G21" i="408"/>
  <c r="E21" i="408"/>
  <c r="AQ20" i="408"/>
  <c r="AH20" i="408"/>
  <c r="V20" i="408"/>
  <c r="R20" i="408"/>
  <c r="S20" i="408" s="1"/>
  <c r="K20" i="408"/>
  <c r="J20" i="408"/>
  <c r="I20" i="408" s="1"/>
  <c r="G20" i="408"/>
  <c r="E20" i="408"/>
  <c r="AQ19" i="408"/>
  <c r="AH19" i="408"/>
  <c r="V19" i="408"/>
  <c r="R19" i="408"/>
  <c r="S19" i="408" s="1"/>
  <c r="K19" i="408"/>
  <c r="J19" i="408"/>
  <c r="I19" i="408" s="1"/>
  <c r="G19" i="408"/>
  <c r="E19" i="408"/>
  <c r="AQ18" i="408"/>
  <c r="AH18" i="408"/>
  <c r="V18" i="408"/>
  <c r="R18" i="408"/>
  <c r="S18" i="408" s="1"/>
  <c r="K18" i="408"/>
  <c r="J18" i="408"/>
  <c r="I18" i="408" s="1"/>
  <c r="G18" i="408"/>
  <c r="E18" i="408"/>
  <c r="AQ17" i="408"/>
  <c r="AH17" i="408"/>
  <c r="V17" i="408"/>
  <c r="R17" i="408"/>
  <c r="S17" i="408" s="1"/>
  <c r="K17" i="408"/>
  <c r="J17" i="408"/>
  <c r="I17" i="408" s="1"/>
  <c r="G17" i="408"/>
  <c r="E17" i="408"/>
  <c r="AQ16" i="408"/>
  <c r="AH16" i="408"/>
  <c r="V16" i="408"/>
  <c r="S16" i="408"/>
  <c r="J16" i="408"/>
  <c r="I16" i="408" s="1"/>
  <c r="G16" i="408"/>
  <c r="E16" i="408"/>
  <c r="AQ15" i="408"/>
  <c r="AH15" i="408"/>
  <c r="V15" i="408"/>
  <c r="R15" i="408"/>
  <c r="S15" i="408" s="1"/>
  <c r="K15" i="408"/>
  <c r="J15" i="408"/>
  <c r="I15" i="408" s="1"/>
  <c r="G15" i="408"/>
  <c r="E15" i="408"/>
  <c r="AQ14" i="408"/>
  <c r="AH14" i="408"/>
  <c r="V14" i="408"/>
  <c r="R14" i="408"/>
  <c r="S14" i="408" s="1"/>
  <c r="K14" i="408"/>
  <c r="J14" i="408"/>
  <c r="I14" i="408" s="1"/>
  <c r="G14" i="408"/>
  <c r="E14" i="408"/>
  <c r="AQ13" i="408"/>
  <c r="AH13" i="408"/>
  <c r="V13" i="408"/>
  <c r="R13" i="408"/>
  <c r="S13" i="408" s="1"/>
  <c r="K13" i="408"/>
  <c r="J13" i="408"/>
  <c r="I13" i="408" s="1"/>
  <c r="G13" i="408"/>
  <c r="E13" i="408"/>
  <c r="AQ12" i="408"/>
  <c r="AH12" i="408"/>
  <c r="V12" i="408"/>
  <c r="R12" i="408"/>
  <c r="S12" i="408" s="1"/>
  <c r="K12" i="408"/>
  <c r="J12" i="408"/>
  <c r="I12" i="408" s="1"/>
  <c r="G12" i="408"/>
  <c r="E12" i="408"/>
  <c r="AH11" i="408"/>
  <c r="V11" i="408"/>
  <c r="J11" i="408"/>
  <c r="I11" i="408" s="1"/>
  <c r="G11" i="408"/>
  <c r="E11" i="408"/>
  <c r="T34" i="408" l="1"/>
  <c r="AI34" i="408" s="1"/>
  <c r="AG8" i="408"/>
  <c r="S33" i="408"/>
  <c r="T33" i="408"/>
  <c r="AI33" i="408" s="1"/>
  <c r="S32" i="408"/>
  <c r="S31" i="408"/>
  <c r="T31" i="408"/>
  <c r="AI31" i="408" s="1"/>
  <c r="S30" i="408"/>
  <c r="S29" i="408"/>
  <c r="T29" i="408"/>
  <c r="AI29" i="408" s="1"/>
  <c r="S28" i="408"/>
  <c r="S27" i="408"/>
  <c r="T27" i="408"/>
  <c r="AI27" i="408" s="1"/>
  <c r="S26" i="408"/>
  <c r="S25" i="408"/>
  <c r="S24" i="408"/>
  <c r="T23" i="408"/>
  <c r="AI23" i="408" s="1"/>
  <c r="T19" i="408"/>
  <c r="AI19" i="408" s="1"/>
  <c r="T15" i="408"/>
  <c r="AI15" i="408" s="1"/>
  <c r="K16" i="408"/>
  <c r="K11" i="408"/>
  <c r="AH35" i="408"/>
  <c r="T16" i="408"/>
  <c r="AI16" i="408" s="1"/>
  <c r="T20" i="408"/>
  <c r="AI20" i="408" s="1"/>
  <c r="T21" i="408"/>
  <c r="AI21" i="408" s="1"/>
  <c r="T25" i="408"/>
  <c r="AI25" i="408" s="1"/>
  <c r="T14" i="408"/>
  <c r="AI14" i="408" s="1"/>
  <c r="T18" i="408"/>
  <c r="AI18" i="408" s="1"/>
  <c r="T22" i="408"/>
  <c r="AI22" i="408" s="1"/>
  <c r="T26" i="408"/>
  <c r="AI26" i="408" s="1"/>
  <c r="T30" i="408"/>
  <c r="AI30" i="408" s="1"/>
  <c r="S34" i="408"/>
  <c r="T12" i="408"/>
  <c r="AI12" i="408" s="1"/>
  <c r="T24" i="408"/>
  <c r="AI24" i="408" s="1"/>
  <c r="T28" i="408"/>
  <c r="AI28" i="408" s="1"/>
  <c r="T32" i="408"/>
  <c r="AI32" i="408" s="1"/>
  <c r="T13" i="408"/>
  <c r="AI13" i="408" s="1"/>
  <c r="T17" i="408"/>
  <c r="AI17" i="408" s="1"/>
  <c r="T11" i="408"/>
  <c r="S11" i="408"/>
  <c r="R35" i="408"/>
  <c r="K33" i="408"/>
  <c r="K34" i="408"/>
  <c r="AQ11" i="408"/>
  <c r="AQ35" i="408" s="1"/>
  <c r="S35" i="408" l="1"/>
  <c r="T35" i="408"/>
  <c r="AI35" i="408" s="1"/>
  <c r="AI11" i="408"/>
  <c r="AP10" i="407" l="1"/>
  <c r="AG10" i="407"/>
  <c r="Q10" i="407"/>
  <c r="AR35" i="407"/>
  <c r="AQ34" i="407"/>
  <c r="AH34" i="407"/>
  <c r="V34" i="407"/>
  <c r="R34" i="407"/>
  <c r="J34" i="407"/>
  <c r="K34" i="407" s="1"/>
  <c r="G34" i="407"/>
  <c r="E34" i="407"/>
  <c r="AQ33" i="407"/>
  <c r="AH33" i="407"/>
  <c r="V33" i="407"/>
  <c r="R33" i="407"/>
  <c r="J33" i="407"/>
  <c r="K33" i="407" s="1"/>
  <c r="G33" i="407"/>
  <c r="E33" i="407"/>
  <c r="AW32" i="407"/>
  <c r="AQ32" i="407"/>
  <c r="AH32" i="407"/>
  <c r="V32" i="407"/>
  <c r="R32" i="407"/>
  <c r="K32" i="407"/>
  <c r="J32" i="407"/>
  <c r="I32" i="407"/>
  <c r="G32" i="407"/>
  <c r="E32" i="407"/>
  <c r="AQ31" i="407"/>
  <c r="AH31" i="407"/>
  <c r="V31" i="407"/>
  <c r="R31" i="407"/>
  <c r="K31" i="407"/>
  <c r="J31" i="407"/>
  <c r="I31" i="407"/>
  <c r="G31" i="407"/>
  <c r="E31" i="407"/>
  <c r="AQ30" i="407"/>
  <c r="AH30" i="407"/>
  <c r="V30" i="407"/>
  <c r="R30" i="407"/>
  <c r="K30" i="407"/>
  <c r="J30" i="407"/>
  <c r="I30" i="407"/>
  <c r="G30" i="407"/>
  <c r="E30" i="407"/>
  <c r="AQ29" i="407"/>
  <c r="AH29" i="407"/>
  <c r="V29" i="407"/>
  <c r="R29" i="407"/>
  <c r="K29" i="407"/>
  <c r="J29" i="407"/>
  <c r="I29" i="407"/>
  <c r="G29" i="407"/>
  <c r="E29" i="407"/>
  <c r="AQ28" i="407"/>
  <c r="AH28" i="407"/>
  <c r="V28" i="407"/>
  <c r="R28" i="407"/>
  <c r="K28" i="407"/>
  <c r="J28" i="407"/>
  <c r="I28" i="407"/>
  <c r="G28" i="407"/>
  <c r="E28" i="407"/>
  <c r="AQ27" i="407"/>
  <c r="AH27" i="407"/>
  <c r="V27" i="407"/>
  <c r="R27" i="407"/>
  <c r="K27" i="407"/>
  <c r="J27" i="407"/>
  <c r="I27" i="407"/>
  <c r="G27" i="407"/>
  <c r="E27" i="407"/>
  <c r="AQ26" i="407"/>
  <c r="AH26" i="407"/>
  <c r="V26" i="407"/>
  <c r="R26" i="407"/>
  <c r="K26" i="407"/>
  <c r="J26" i="407"/>
  <c r="I26" i="407"/>
  <c r="G26" i="407"/>
  <c r="E26" i="407"/>
  <c r="AQ25" i="407"/>
  <c r="AH25" i="407"/>
  <c r="V25" i="407"/>
  <c r="R25" i="407"/>
  <c r="K25" i="407"/>
  <c r="J25" i="407"/>
  <c r="I25" i="407"/>
  <c r="G25" i="407"/>
  <c r="E25" i="407"/>
  <c r="AQ24" i="407"/>
  <c r="AH24" i="407"/>
  <c r="V24" i="407"/>
  <c r="R24" i="407"/>
  <c r="K24" i="407"/>
  <c r="J24" i="407"/>
  <c r="I24" i="407"/>
  <c r="G24" i="407"/>
  <c r="E24" i="407"/>
  <c r="AQ23" i="407"/>
  <c r="AH23" i="407"/>
  <c r="V23" i="407"/>
  <c r="R23" i="407"/>
  <c r="K23" i="407"/>
  <c r="J23" i="407"/>
  <c r="I23" i="407"/>
  <c r="G23" i="407"/>
  <c r="E23" i="407"/>
  <c r="AQ22" i="407"/>
  <c r="AH22" i="407"/>
  <c r="V22" i="407"/>
  <c r="R22" i="407"/>
  <c r="K22" i="407"/>
  <c r="J22" i="407"/>
  <c r="I22" i="407"/>
  <c r="G22" i="407"/>
  <c r="E22" i="407"/>
  <c r="AQ21" i="407"/>
  <c r="AH21" i="407"/>
  <c r="V21" i="407"/>
  <c r="R21" i="407"/>
  <c r="K21" i="407"/>
  <c r="J21" i="407"/>
  <c r="I21" i="407"/>
  <c r="G21" i="407"/>
  <c r="E21" i="407"/>
  <c r="AQ20" i="407"/>
  <c r="AH20" i="407"/>
  <c r="V20" i="407"/>
  <c r="R20" i="407"/>
  <c r="K20" i="407"/>
  <c r="J20" i="407"/>
  <c r="I20" i="407"/>
  <c r="G20" i="407"/>
  <c r="E20" i="407"/>
  <c r="AQ19" i="407"/>
  <c r="AH19" i="407"/>
  <c r="V19" i="407"/>
  <c r="R19" i="407"/>
  <c r="K19" i="407"/>
  <c r="J19" i="407"/>
  <c r="I19" i="407"/>
  <c r="G19" i="407"/>
  <c r="E19" i="407"/>
  <c r="AQ18" i="407"/>
  <c r="AH18" i="407"/>
  <c r="V18" i="407"/>
  <c r="R18" i="407"/>
  <c r="T18" i="407" s="1"/>
  <c r="K18" i="407"/>
  <c r="J18" i="407"/>
  <c r="I18" i="407"/>
  <c r="G18" i="407"/>
  <c r="E18" i="407"/>
  <c r="AQ17" i="407"/>
  <c r="AH17" i="407"/>
  <c r="V17" i="407"/>
  <c r="R17" i="407"/>
  <c r="K17" i="407"/>
  <c r="J17" i="407"/>
  <c r="I17" i="407"/>
  <c r="G17" i="407"/>
  <c r="E17" i="407"/>
  <c r="AQ16" i="407"/>
  <c r="AH16" i="407"/>
  <c r="V16" i="407"/>
  <c r="R16" i="407"/>
  <c r="K16" i="407"/>
  <c r="J16" i="407"/>
  <c r="I16" i="407"/>
  <c r="G16" i="407"/>
  <c r="E16" i="407"/>
  <c r="AQ15" i="407"/>
  <c r="AH15" i="407"/>
  <c r="V15" i="407"/>
  <c r="R15" i="407"/>
  <c r="S15" i="407" s="1"/>
  <c r="K15" i="407"/>
  <c r="J15" i="407"/>
  <c r="I15" i="407"/>
  <c r="G15" i="407"/>
  <c r="E15" i="407"/>
  <c r="AQ14" i="407"/>
  <c r="AH14" i="407"/>
  <c r="V14" i="407"/>
  <c r="R14" i="407"/>
  <c r="T14" i="407" s="1"/>
  <c r="K14" i="407"/>
  <c r="J14" i="407"/>
  <c r="I14" i="407"/>
  <c r="G14" i="407"/>
  <c r="E14" i="407"/>
  <c r="AQ13" i="407"/>
  <c r="AH13" i="407"/>
  <c r="V13" i="407"/>
  <c r="R13" i="407"/>
  <c r="T13" i="407" s="1"/>
  <c r="AI13" i="407" s="1"/>
  <c r="K13" i="407"/>
  <c r="J13" i="407"/>
  <c r="I13" i="407"/>
  <c r="G13" i="407"/>
  <c r="E13" i="407"/>
  <c r="AQ12" i="407"/>
  <c r="AH12" i="407"/>
  <c r="V12" i="407"/>
  <c r="R12" i="407"/>
  <c r="T12" i="407" s="1"/>
  <c r="K12" i="407"/>
  <c r="J12" i="407"/>
  <c r="I12" i="407"/>
  <c r="G12" i="407"/>
  <c r="E12" i="407"/>
  <c r="V11" i="407"/>
  <c r="K11" i="407"/>
  <c r="J11" i="407"/>
  <c r="I11" i="407"/>
  <c r="G11" i="407"/>
  <c r="E11" i="407"/>
  <c r="AP35" i="407"/>
  <c r="AH11" i="407"/>
  <c r="R11" i="407"/>
  <c r="T34" i="407" l="1"/>
  <c r="AI34" i="407" s="1"/>
  <c r="T33" i="407"/>
  <c r="AI33" i="407" s="1"/>
  <c r="S32" i="407"/>
  <c r="T32" i="407"/>
  <c r="AI32" i="407" s="1"/>
  <c r="S31" i="407"/>
  <c r="T31" i="407"/>
  <c r="AI31" i="407" s="1"/>
  <c r="S29" i="407"/>
  <c r="S30" i="407"/>
  <c r="S28" i="407"/>
  <c r="T28" i="407"/>
  <c r="AI28" i="407" s="1"/>
  <c r="T29" i="407"/>
  <c r="AI29" i="407" s="1"/>
  <c r="T30" i="407"/>
  <c r="AI30" i="407" s="1"/>
  <c r="S27" i="407"/>
  <c r="T27" i="407"/>
  <c r="AI27" i="407" s="1"/>
  <c r="S26" i="407"/>
  <c r="T26" i="407"/>
  <c r="AI26" i="407" s="1"/>
  <c r="S25" i="407"/>
  <c r="T25" i="407"/>
  <c r="AI25" i="407" s="1"/>
  <c r="S24" i="407"/>
  <c r="T24" i="407"/>
  <c r="AI24" i="407" s="1"/>
  <c r="T23" i="407"/>
  <c r="AI23" i="407" s="1"/>
  <c r="S23" i="407"/>
  <c r="S22" i="407"/>
  <c r="T22" i="407"/>
  <c r="AI22" i="407" s="1"/>
  <c r="S21" i="407"/>
  <c r="T21" i="407"/>
  <c r="AI21" i="407" s="1"/>
  <c r="T20" i="407"/>
  <c r="AI20" i="407" s="1"/>
  <c r="S20" i="407"/>
  <c r="T19" i="407"/>
  <c r="AI19" i="407" s="1"/>
  <c r="S19" i="407"/>
  <c r="AI18" i="407"/>
  <c r="S18" i="407"/>
  <c r="S17" i="407"/>
  <c r="T17" i="407"/>
  <c r="AI17" i="407" s="1"/>
  <c r="AI14" i="407"/>
  <c r="AI12" i="407"/>
  <c r="S16" i="407"/>
  <c r="T16" i="407"/>
  <c r="AI16" i="407" s="1"/>
  <c r="T15" i="407"/>
  <c r="AI15" i="407" s="1"/>
  <c r="S14" i="407"/>
  <c r="S13" i="407"/>
  <c r="S12" i="407"/>
  <c r="R35" i="407"/>
  <c r="S11" i="407"/>
  <c r="T11" i="407"/>
  <c r="AH35" i="407"/>
  <c r="AQ11" i="407"/>
  <c r="AQ35" i="407" s="1"/>
  <c r="I33" i="407"/>
  <c r="S33" i="407"/>
  <c r="I34" i="407"/>
  <c r="S34" i="407"/>
  <c r="AG8" i="407"/>
  <c r="AG35" i="407"/>
  <c r="T35" i="407" l="1"/>
  <c r="AI35" i="407" s="1"/>
  <c r="S35" i="407"/>
  <c r="AI11" i="407"/>
  <c r="AP10" i="406" l="1"/>
  <c r="AQ11" i="406" s="1"/>
  <c r="AG10" i="406"/>
  <c r="R11" i="406"/>
  <c r="Q10" i="406"/>
  <c r="AR35" i="406"/>
  <c r="AG35" i="406"/>
  <c r="AQ34" i="406"/>
  <c r="AH34" i="406"/>
  <c r="V34" i="406"/>
  <c r="R34" i="406"/>
  <c r="J34" i="406"/>
  <c r="I34" i="406" s="1"/>
  <c r="G34" i="406"/>
  <c r="E34" i="406"/>
  <c r="AQ33" i="406"/>
  <c r="AH33" i="406"/>
  <c r="V33" i="406"/>
  <c r="R33" i="406"/>
  <c r="J33" i="406"/>
  <c r="I33" i="406" s="1"/>
  <c r="G33" i="406"/>
  <c r="E33" i="406"/>
  <c r="AW32" i="406"/>
  <c r="AQ32" i="406"/>
  <c r="AH32" i="406"/>
  <c r="V32" i="406"/>
  <c r="R32" i="406"/>
  <c r="K32" i="406"/>
  <c r="J32" i="406"/>
  <c r="I32" i="406" s="1"/>
  <c r="G32" i="406"/>
  <c r="E32" i="406"/>
  <c r="AQ31" i="406"/>
  <c r="AH31" i="406"/>
  <c r="V31" i="406"/>
  <c r="R31" i="406"/>
  <c r="K31" i="406"/>
  <c r="J31" i="406"/>
  <c r="I31" i="406" s="1"/>
  <c r="G31" i="406"/>
  <c r="E31" i="406"/>
  <c r="AQ30" i="406"/>
  <c r="AH30" i="406"/>
  <c r="V30" i="406"/>
  <c r="R30" i="406"/>
  <c r="K30" i="406"/>
  <c r="J30" i="406"/>
  <c r="I30" i="406" s="1"/>
  <c r="G30" i="406"/>
  <c r="E30" i="406"/>
  <c r="AQ29" i="406"/>
  <c r="AH29" i="406"/>
  <c r="V29" i="406"/>
  <c r="R29" i="406"/>
  <c r="K29" i="406"/>
  <c r="J29" i="406"/>
  <c r="I29" i="406" s="1"/>
  <c r="G29" i="406"/>
  <c r="E29" i="406"/>
  <c r="AQ28" i="406"/>
  <c r="AH28" i="406"/>
  <c r="V28" i="406"/>
  <c r="R28" i="406"/>
  <c r="K28" i="406"/>
  <c r="J28" i="406"/>
  <c r="I28" i="406" s="1"/>
  <c r="G28" i="406"/>
  <c r="E28" i="406"/>
  <c r="AQ27" i="406"/>
  <c r="AH27" i="406"/>
  <c r="V27" i="406"/>
  <c r="R27" i="406"/>
  <c r="K27" i="406"/>
  <c r="J27" i="406"/>
  <c r="I27" i="406" s="1"/>
  <c r="G27" i="406"/>
  <c r="E27" i="406"/>
  <c r="AQ26" i="406"/>
  <c r="AH26" i="406"/>
  <c r="V26" i="406"/>
  <c r="R26" i="406"/>
  <c r="K26" i="406"/>
  <c r="J26" i="406"/>
  <c r="I26" i="406" s="1"/>
  <c r="G26" i="406"/>
  <c r="E26" i="406"/>
  <c r="AQ25" i="406"/>
  <c r="AH25" i="406"/>
  <c r="V25" i="406"/>
  <c r="R25" i="406"/>
  <c r="K25" i="406"/>
  <c r="J25" i="406"/>
  <c r="I25" i="406" s="1"/>
  <c r="G25" i="406"/>
  <c r="E25" i="406"/>
  <c r="AQ24" i="406"/>
  <c r="AH24" i="406"/>
  <c r="V24" i="406"/>
  <c r="R24" i="406"/>
  <c r="J24" i="406"/>
  <c r="I24" i="406" s="1"/>
  <c r="G24" i="406"/>
  <c r="E24" i="406"/>
  <c r="AQ23" i="406"/>
  <c r="AH23" i="406"/>
  <c r="V23" i="406"/>
  <c r="R23" i="406"/>
  <c r="J23" i="406"/>
  <c r="K23" i="406" s="1"/>
  <c r="G23" i="406"/>
  <c r="E23" i="406"/>
  <c r="AQ22" i="406"/>
  <c r="AH22" i="406"/>
  <c r="V22" i="406"/>
  <c r="R22" i="406"/>
  <c r="J22" i="406"/>
  <c r="K22" i="406" s="1"/>
  <c r="G22" i="406"/>
  <c r="E22" i="406"/>
  <c r="AQ21" i="406"/>
  <c r="AH21" i="406"/>
  <c r="V21" i="406"/>
  <c r="R21" i="406"/>
  <c r="J21" i="406"/>
  <c r="I21" i="406" s="1"/>
  <c r="G21" i="406"/>
  <c r="E21" i="406"/>
  <c r="AQ20" i="406"/>
  <c r="AH20" i="406"/>
  <c r="V20" i="406"/>
  <c r="R20" i="406"/>
  <c r="J20" i="406"/>
  <c r="K20" i="406" s="1"/>
  <c r="G20" i="406"/>
  <c r="E20" i="406"/>
  <c r="AQ19" i="406"/>
  <c r="AH19" i="406"/>
  <c r="V19" i="406"/>
  <c r="R19" i="406"/>
  <c r="J19" i="406"/>
  <c r="K19" i="406" s="1"/>
  <c r="G19" i="406"/>
  <c r="E19" i="406"/>
  <c r="AQ18" i="406"/>
  <c r="AH18" i="406"/>
  <c r="V18" i="406"/>
  <c r="R18" i="406"/>
  <c r="J18" i="406"/>
  <c r="I18" i="406" s="1"/>
  <c r="G18" i="406"/>
  <c r="E18" i="406"/>
  <c r="AQ17" i="406"/>
  <c r="AH17" i="406"/>
  <c r="V17" i="406"/>
  <c r="R17" i="406"/>
  <c r="J17" i="406"/>
  <c r="K17" i="406" s="1"/>
  <c r="G17" i="406"/>
  <c r="E17" i="406"/>
  <c r="AQ16" i="406"/>
  <c r="AH16" i="406"/>
  <c r="V16" i="406"/>
  <c r="R16" i="406"/>
  <c r="S16" i="406" s="1"/>
  <c r="J16" i="406"/>
  <c r="K16" i="406" s="1"/>
  <c r="G16" i="406"/>
  <c r="E16" i="406"/>
  <c r="AQ15" i="406"/>
  <c r="AH15" i="406"/>
  <c r="V15" i="406"/>
  <c r="R15" i="406"/>
  <c r="S15" i="406" s="1"/>
  <c r="J15" i="406"/>
  <c r="I15" i="406" s="1"/>
  <c r="G15" i="406"/>
  <c r="E15" i="406"/>
  <c r="AQ14" i="406"/>
  <c r="AH14" i="406"/>
  <c r="V14" i="406"/>
  <c r="R14" i="406"/>
  <c r="S14" i="406" s="1"/>
  <c r="J14" i="406"/>
  <c r="K14" i="406" s="1"/>
  <c r="G14" i="406"/>
  <c r="E14" i="406"/>
  <c r="AQ13" i="406"/>
  <c r="AH13" i="406"/>
  <c r="V13" i="406"/>
  <c r="R13" i="406"/>
  <c r="S13" i="406" s="1"/>
  <c r="J13" i="406"/>
  <c r="I13" i="406" s="1"/>
  <c r="G13" i="406"/>
  <c r="E13" i="406"/>
  <c r="AQ12" i="406"/>
  <c r="AH12" i="406"/>
  <c r="V12" i="406"/>
  <c r="R12" i="406"/>
  <c r="S12" i="406" s="1"/>
  <c r="J12" i="406"/>
  <c r="K12" i="406" s="1"/>
  <c r="G12" i="406"/>
  <c r="E12" i="406"/>
  <c r="AH11" i="406"/>
  <c r="V11" i="406"/>
  <c r="J11" i="406"/>
  <c r="I11" i="406" s="1"/>
  <c r="G11" i="406"/>
  <c r="E11" i="406"/>
  <c r="AG8" i="406"/>
  <c r="T34" i="406" l="1"/>
  <c r="AI34" i="406" s="1"/>
  <c r="T33" i="406"/>
  <c r="AI33" i="406" s="1"/>
  <c r="S32" i="406"/>
  <c r="S31" i="406"/>
  <c r="T31" i="406"/>
  <c r="AI31" i="406" s="1"/>
  <c r="S30" i="406"/>
  <c r="S29" i="406"/>
  <c r="S28" i="406"/>
  <c r="S27" i="406"/>
  <c r="T27" i="406"/>
  <c r="AI27" i="406" s="1"/>
  <c r="S26" i="406"/>
  <c r="S25" i="406"/>
  <c r="S24" i="406"/>
  <c r="S23" i="406"/>
  <c r="S22" i="406"/>
  <c r="S21" i="406"/>
  <c r="S20" i="406"/>
  <c r="S19" i="406"/>
  <c r="S17" i="406"/>
  <c r="S18" i="406"/>
  <c r="AQ35" i="406"/>
  <c r="T14" i="406"/>
  <c r="AI14" i="406" s="1"/>
  <c r="T15" i="406"/>
  <c r="AI15" i="406" s="1"/>
  <c r="T29" i="406"/>
  <c r="AI29" i="406" s="1"/>
  <c r="S33" i="406"/>
  <c r="T26" i="406"/>
  <c r="AI26" i="406" s="1"/>
  <c r="T30" i="406"/>
  <c r="AI30" i="406" s="1"/>
  <c r="S34" i="406"/>
  <c r="T32" i="406"/>
  <c r="AI32" i="406" s="1"/>
  <c r="T12" i="406"/>
  <c r="AI12" i="406" s="1"/>
  <c r="T13" i="406"/>
  <c r="AI13" i="406" s="1"/>
  <c r="T16" i="406"/>
  <c r="AI16" i="406" s="1"/>
  <c r="T17" i="406"/>
  <c r="AI17" i="406" s="1"/>
  <c r="T18" i="406"/>
  <c r="AI18" i="406" s="1"/>
  <c r="T19" i="406"/>
  <c r="AI19" i="406" s="1"/>
  <c r="T20" i="406"/>
  <c r="AI20" i="406" s="1"/>
  <c r="T21" i="406"/>
  <c r="AI21" i="406" s="1"/>
  <c r="T22" i="406"/>
  <c r="AI22" i="406" s="1"/>
  <c r="T23" i="406"/>
  <c r="AI23" i="406" s="1"/>
  <c r="T24" i="406"/>
  <c r="AI24" i="406" s="1"/>
  <c r="T28" i="406"/>
  <c r="AI28" i="406" s="1"/>
  <c r="T25" i="406"/>
  <c r="AI25" i="406" s="1"/>
  <c r="S11" i="406"/>
  <c r="R35" i="406"/>
  <c r="T11" i="406"/>
  <c r="AI11" i="406" s="1"/>
  <c r="K11" i="406"/>
  <c r="K13" i="406"/>
  <c r="K15" i="406"/>
  <c r="K18" i="406"/>
  <c r="K21" i="406"/>
  <c r="K24" i="406"/>
  <c r="K33" i="406"/>
  <c r="K34" i="406"/>
  <c r="AH35" i="406"/>
  <c r="I12" i="406"/>
  <c r="I14" i="406"/>
  <c r="I16" i="406"/>
  <c r="I17" i="406"/>
  <c r="I19" i="406"/>
  <c r="I20" i="406"/>
  <c r="I22" i="406"/>
  <c r="I23" i="406"/>
  <c r="AP35" i="406"/>
  <c r="S35" i="406" l="1"/>
  <c r="T35" i="406"/>
  <c r="AI35" i="406" s="1"/>
  <c r="AP10" i="404" l="1"/>
  <c r="AP35" i="404" s="1"/>
  <c r="AG35" i="404"/>
  <c r="AG10" i="404"/>
  <c r="Q10" i="404"/>
  <c r="AR35" i="404"/>
  <c r="AQ34" i="404"/>
  <c r="AH34" i="404"/>
  <c r="V34" i="404"/>
  <c r="R34" i="404"/>
  <c r="J34" i="404"/>
  <c r="K34" i="404" s="1"/>
  <c r="G34" i="404"/>
  <c r="E34" i="404"/>
  <c r="AQ33" i="404"/>
  <c r="AH33" i="404"/>
  <c r="V33" i="404"/>
  <c r="R33" i="404"/>
  <c r="J33" i="404"/>
  <c r="K33" i="404" s="1"/>
  <c r="G33" i="404"/>
  <c r="E33" i="404"/>
  <c r="AW32" i="404"/>
  <c r="AQ32" i="404"/>
  <c r="AH32" i="404"/>
  <c r="V32" i="404"/>
  <c r="R32" i="404"/>
  <c r="K32" i="404"/>
  <c r="J32" i="404"/>
  <c r="I32" i="404"/>
  <c r="G32" i="404"/>
  <c r="E32" i="404"/>
  <c r="AQ31" i="404"/>
  <c r="AH31" i="404"/>
  <c r="V31" i="404"/>
  <c r="R31" i="404"/>
  <c r="K31" i="404"/>
  <c r="J31" i="404"/>
  <c r="I31" i="404"/>
  <c r="G31" i="404"/>
  <c r="E31" i="404"/>
  <c r="AQ30" i="404"/>
  <c r="AH30" i="404"/>
  <c r="V30" i="404"/>
  <c r="R30" i="404"/>
  <c r="K30" i="404"/>
  <c r="J30" i="404"/>
  <c r="I30" i="404"/>
  <c r="G30" i="404"/>
  <c r="E30" i="404"/>
  <c r="AQ29" i="404"/>
  <c r="AH29" i="404"/>
  <c r="V29" i="404"/>
  <c r="R29" i="404"/>
  <c r="K29" i="404"/>
  <c r="J29" i="404"/>
  <c r="I29" i="404"/>
  <c r="G29" i="404"/>
  <c r="E29" i="404"/>
  <c r="AQ28" i="404"/>
  <c r="AH28" i="404"/>
  <c r="V28" i="404"/>
  <c r="R28" i="404"/>
  <c r="K28" i="404"/>
  <c r="J28" i="404"/>
  <c r="I28" i="404"/>
  <c r="G28" i="404"/>
  <c r="E28" i="404"/>
  <c r="AQ27" i="404"/>
  <c r="AH27" i="404"/>
  <c r="V27" i="404"/>
  <c r="R27" i="404"/>
  <c r="K27" i="404"/>
  <c r="J27" i="404"/>
  <c r="I27" i="404"/>
  <c r="G27" i="404"/>
  <c r="E27" i="404"/>
  <c r="AQ26" i="404"/>
  <c r="AH26" i="404"/>
  <c r="V26" i="404"/>
  <c r="R26" i="404"/>
  <c r="K26" i="404"/>
  <c r="J26" i="404"/>
  <c r="I26" i="404"/>
  <c r="G26" i="404"/>
  <c r="E26" i="404"/>
  <c r="AQ25" i="404"/>
  <c r="AH25" i="404"/>
  <c r="V25" i="404"/>
  <c r="R25" i="404"/>
  <c r="K25" i="404"/>
  <c r="J25" i="404"/>
  <c r="I25" i="404"/>
  <c r="G25" i="404"/>
  <c r="E25" i="404"/>
  <c r="AQ24" i="404"/>
  <c r="AH24" i="404"/>
  <c r="V24" i="404"/>
  <c r="R24" i="404"/>
  <c r="K24" i="404"/>
  <c r="J24" i="404"/>
  <c r="I24" i="404"/>
  <c r="G24" i="404"/>
  <c r="E24" i="404"/>
  <c r="AQ23" i="404"/>
  <c r="AH23" i="404"/>
  <c r="V23" i="404"/>
  <c r="R23" i="404"/>
  <c r="K23" i="404"/>
  <c r="J23" i="404"/>
  <c r="I23" i="404"/>
  <c r="G23" i="404"/>
  <c r="E23" i="404"/>
  <c r="AQ22" i="404"/>
  <c r="AH22" i="404"/>
  <c r="V22" i="404"/>
  <c r="R22" i="404"/>
  <c r="K22" i="404"/>
  <c r="J22" i="404"/>
  <c r="I22" i="404"/>
  <c r="G22" i="404"/>
  <c r="E22" i="404"/>
  <c r="AQ21" i="404"/>
  <c r="AH21" i="404"/>
  <c r="V21" i="404"/>
  <c r="R21" i="404"/>
  <c r="K21" i="404"/>
  <c r="J21" i="404"/>
  <c r="I21" i="404"/>
  <c r="G21" i="404"/>
  <c r="E21" i="404"/>
  <c r="AQ20" i="404"/>
  <c r="AH20" i="404"/>
  <c r="V20" i="404"/>
  <c r="R20" i="404"/>
  <c r="K20" i="404"/>
  <c r="J20" i="404"/>
  <c r="I20" i="404"/>
  <c r="G20" i="404"/>
  <c r="E20" i="404"/>
  <c r="AQ19" i="404"/>
  <c r="AH19" i="404"/>
  <c r="V19" i="404"/>
  <c r="R19" i="404"/>
  <c r="K19" i="404"/>
  <c r="J19" i="404"/>
  <c r="I19" i="404"/>
  <c r="G19" i="404"/>
  <c r="E19" i="404"/>
  <c r="AQ18" i="404"/>
  <c r="AH18" i="404"/>
  <c r="V18" i="404"/>
  <c r="R18" i="404"/>
  <c r="K18" i="404"/>
  <c r="J18" i="404"/>
  <c r="I18" i="404"/>
  <c r="G18" i="404"/>
  <c r="E18" i="404"/>
  <c r="AQ17" i="404"/>
  <c r="AH17" i="404"/>
  <c r="V17" i="404"/>
  <c r="R17" i="404"/>
  <c r="K17" i="404"/>
  <c r="J17" i="404"/>
  <c r="I17" i="404"/>
  <c r="G17" i="404"/>
  <c r="E17" i="404"/>
  <c r="AQ16" i="404"/>
  <c r="AH16" i="404"/>
  <c r="V16" i="404"/>
  <c r="R16" i="404"/>
  <c r="K16" i="404"/>
  <c r="J16" i="404"/>
  <c r="I16" i="404"/>
  <c r="G16" i="404"/>
  <c r="E16" i="404"/>
  <c r="AQ15" i="404"/>
  <c r="AH15" i="404"/>
  <c r="V15" i="404"/>
  <c r="R15" i="404"/>
  <c r="K15" i="404"/>
  <c r="J15" i="404"/>
  <c r="I15" i="404"/>
  <c r="G15" i="404"/>
  <c r="E15" i="404"/>
  <c r="AQ14" i="404"/>
  <c r="AH14" i="404"/>
  <c r="V14" i="404"/>
  <c r="R14" i="404"/>
  <c r="K14" i="404"/>
  <c r="J14" i="404"/>
  <c r="I14" i="404"/>
  <c r="G14" i="404"/>
  <c r="E14" i="404"/>
  <c r="AQ13" i="404"/>
  <c r="AH13" i="404"/>
  <c r="V13" i="404"/>
  <c r="R13" i="404"/>
  <c r="K13" i="404"/>
  <c r="J13" i="404"/>
  <c r="I13" i="404"/>
  <c r="G13" i="404"/>
  <c r="E13" i="404"/>
  <c r="AQ12" i="404"/>
  <c r="AH12" i="404"/>
  <c r="V12" i="404"/>
  <c r="R12" i="404"/>
  <c r="K12" i="404"/>
  <c r="J12" i="404"/>
  <c r="I12" i="404"/>
  <c r="G12" i="404"/>
  <c r="E12" i="404"/>
  <c r="V11" i="404"/>
  <c r="K11" i="404"/>
  <c r="J11" i="404"/>
  <c r="I11" i="404"/>
  <c r="G11" i="404"/>
  <c r="E11" i="404"/>
  <c r="AH11" i="404"/>
  <c r="R11" i="404"/>
  <c r="AG8" i="404"/>
  <c r="T34" i="404" l="1"/>
  <c r="AI34" i="404" s="1"/>
  <c r="T33" i="404"/>
  <c r="AI33" i="404" s="1"/>
  <c r="S32" i="404"/>
  <c r="T32" i="404"/>
  <c r="AI32" i="404" s="1"/>
  <c r="T31" i="404"/>
  <c r="AI31" i="404" s="1"/>
  <c r="S31" i="404"/>
  <c r="S30" i="404"/>
  <c r="T30" i="404"/>
  <c r="AI30" i="404" s="1"/>
  <c r="S29" i="404"/>
  <c r="T29" i="404"/>
  <c r="AI29" i="404" s="1"/>
  <c r="S28" i="404"/>
  <c r="T28" i="404"/>
  <c r="AI28" i="404" s="1"/>
  <c r="S27" i="404"/>
  <c r="T27" i="404"/>
  <c r="AI27" i="404" s="1"/>
  <c r="S26" i="404"/>
  <c r="T26" i="404"/>
  <c r="AI26" i="404" s="1"/>
  <c r="S25" i="404"/>
  <c r="T25" i="404"/>
  <c r="AI25" i="404" s="1"/>
  <c r="T24" i="404"/>
  <c r="AI24" i="404" s="1"/>
  <c r="S24" i="404"/>
  <c r="S23" i="404"/>
  <c r="T23" i="404"/>
  <c r="AI23" i="404" s="1"/>
  <c r="S22" i="404"/>
  <c r="T22" i="404"/>
  <c r="AI22" i="404" s="1"/>
  <c r="S21" i="404"/>
  <c r="T21" i="404"/>
  <c r="AI21" i="404" s="1"/>
  <c r="S20" i="404"/>
  <c r="T20" i="404"/>
  <c r="AI20" i="404" s="1"/>
  <c r="T19" i="404"/>
  <c r="AI19" i="404" s="1"/>
  <c r="S19" i="404"/>
  <c r="S18" i="404"/>
  <c r="T18" i="404"/>
  <c r="AI18" i="404" s="1"/>
  <c r="S17" i="404"/>
  <c r="T17" i="404"/>
  <c r="AI17" i="404" s="1"/>
  <c r="S16" i="404"/>
  <c r="T16" i="404"/>
  <c r="AI16" i="404" s="1"/>
  <c r="S15" i="404"/>
  <c r="T15" i="404"/>
  <c r="AI15" i="404" s="1"/>
  <c r="S14" i="404"/>
  <c r="T14" i="404"/>
  <c r="AI14" i="404" s="1"/>
  <c r="S13" i="404"/>
  <c r="T13" i="404"/>
  <c r="AI13" i="404" s="1"/>
  <c r="S12" i="404"/>
  <c r="T12" i="404"/>
  <c r="AI12" i="404" s="1"/>
  <c r="R35" i="404"/>
  <c r="T11" i="404"/>
  <c r="S11" i="404"/>
  <c r="AH35" i="404"/>
  <c r="AQ11" i="404"/>
  <c r="AQ35" i="404" s="1"/>
  <c r="I33" i="404"/>
  <c r="S33" i="404"/>
  <c r="I34" i="404"/>
  <c r="S34" i="404"/>
  <c r="S35" i="404" l="1"/>
  <c r="T35" i="404"/>
  <c r="AI35" i="404" s="1"/>
  <c r="AI11" i="404"/>
  <c r="AP10" i="403" l="1"/>
  <c r="AG10" i="403"/>
  <c r="AG8" i="403" s="1"/>
  <c r="Q10" i="403"/>
  <c r="AR35" i="403"/>
  <c r="AQ34" i="403"/>
  <c r="AH34" i="403"/>
  <c r="V34" i="403"/>
  <c r="R34" i="403"/>
  <c r="J34" i="403"/>
  <c r="I34" i="403" s="1"/>
  <c r="G34" i="403"/>
  <c r="E34" i="403"/>
  <c r="AQ33" i="403"/>
  <c r="AH33" i="403"/>
  <c r="V33" i="403"/>
  <c r="R33" i="403"/>
  <c r="J33" i="403"/>
  <c r="I33" i="403" s="1"/>
  <c r="G33" i="403"/>
  <c r="E33" i="403"/>
  <c r="AW32" i="403"/>
  <c r="AQ32" i="403"/>
  <c r="AH32" i="403"/>
  <c r="V32" i="403"/>
  <c r="R32" i="403"/>
  <c r="J32" i="403"/>
  <c r="K32" i="403" s="1"/>
  <c r="I32" i="403"/>
  <c r="G32" i="403"/>
  <c r="E32" i="403"/>
  <c r="AQ31" i="403"/>
  <c r="AH31" i="403"/>
  <c r="V31" i="403"/>
  <c r="R31" i="403"/>
  <c r="J31" i="403"/>
  <c r="I31" i="403" s="1"/>
  <c r="G31" i="403"/>
  <c r="E31" i="403"/>
  <c r="AQ30" i="403"/>
  <c r="AH30" i="403"/>
  <c r="V30" i="403"/>
  <c r="R30" i="403"/>
  <c r="K30" i="403"/>
  <c r="J30" i="403"/>
  <c r="I30" i="403"/>
  <c r="G30" i="403"/>
  <c r="E30" i="403"/>
  <c r="AQ29" i="403"/>
  <c r="AH29" i="403"/>
  <c r="V29" i="403"/>
  <c r="R29" i="403"/>
  <c r="T29" i="403" s="1"/>
  <c r="J29" i="403"/>
  <c r="K29" i="403" s="1"/>
  <c r="I29" i="403"/>
  <c r="G29" i="403"/>
  <c r="E29" i="403"/>
  <c r="AQ28" i="403"/>
  <c r="AH28" i="403"/>
  <c r="V28" i="403"/>
  <c r="R28" i="403"/>
  <c r="T28" i="403" s="1"/>
  <c r="K28" i="403"/>
  <c r="J28" i="403"/>
  <c r="I28" i="403" s="1"/>
  <c r="G28" i="403"/>
  <c r="E28" i="403"/>
  <c r="AQ27" i="403"/>
  <c r="AH27" i="403"/>
  <c r="V27" i="403"/>
  <c r="R27" i="403"/>
  <c r="T27" i="403" s="1"/>
  <c r="K27" i="403"/>
  <c r="J27" i="403"/>
  <c r="I27" i="403"/>
  <c r="G27" i="403"/>
  <c r="E27" i="403"/>
  <c r="AQ26" i="403"/>
  <c r="AH26" i="403"/>
  <c r="V26" i="403"/>
  <c r="R26" i="403"/>
  <c r="T26" i="403" s="1"/>
  <c r="J26" i="403"/>
  <c r="I26" i="403" s="1"/>
  <c r="G26" i="403"/>
  <c r="E26" i="403"/>
  <c r="AQ25" i="403"/>
  <c r="AH25" i="403"/>
  <c r="V25" i="403"/>
  <c r="R25" i="403"/>
  <c r="T25" i="403" s="1"/>
  <c r="K25" i="403"/>
  <c r="J25" i="403"/>
  <c r="I25" i="403" s="1"/>
  <c r="G25" i="403"/>
  <c r="E25" i="403"/>
  <c r="AQ24" i="403"/>
  <c r="AH24" i="403"/>
  <c r="V24" i="403"/>
  <c r="R24" i="403"/>
  <c r="T24" i="403" s="1"/>
  <c r="K24" i="403"/>
  <c r="J24" i="403"/>
  <c r="I24" i="403"/>
  <c r="G24" i="403"/>
  <c r="E24" i="403"/>
  <c r="AQ23" i="403"/>
  <c r="AH23" i="403"/>
  <c r="V23" i="403"/>
  <c r="R23" i="403"/>
  <c r="T23" i="403" s="1"/>
  <c r="J23" i="403"/>
  <c r="K23" i="403" s="1"/>
  <c r="I23" i="403"/>
  <c r="G23" i="403"/>
  <c r="E23" i="403"/>
  <c r="AQ22" i="403"/>
  <c r="AH22" i="403"/>
  <c r="V22" i="403"/>
  <c r="R22" i="403"/>
  <c r="T22" i="403" s="1"/>
  <c r="J22" i="403"/>
  <c r="I22" i="403" s="1"/>
  <c r="G22" i="403"/>
  <c r="E22" i="403"/>
  <c r="AQ21" i="403"/>
  <c r="AH21" i="403"/>
  <c r="V21" i="403"/>
  <c r="R21" i="403"/>
  <c r="T21" i="403" s="1"/>
  <c r="K21" i="403"/>
  <c r="J21" i="403"/>
  <c r="I21" i="403" s="1"/>
  <c r="G21" i="403"/>
  <c r="E21" i="403"/>
  <c r="AQ20" i="403"/>
  <c r="AH20" i="403"/>
  <c r="V20" i="403"/>
  <c r="R20" i="403"/>
  <c r="T20" i="403" s="1"/>
  <c r="K20" i="403"/>
  <c r="J20" i="403"/>
  <c r="I20" i="403"/>
  <c r="G20" i="403"/>
  <c r="E20" i="403"/>
  <c r="AQ19" i="403"/>
  <c r="AH19" i="403"/>
  <c r="V19" i="403"/>
  <c r="R19" i="403"/>
  <c r="T19" i="403" s="1"/>
  <c r="J19" i="403"/>
  <c r="K19" i="403" s="1"/>
  <c r="I19" i="403"/>
  <c r="G19" i="403"/>
  <c r="E19" i="403"/>
  <c r="AQ18" i="403"/>
  <c r="AH18" i="403"/>
  <c r="V18" i="403"/>
  <c r="R18" i="403"/>
  <c r="T18" i="403" s="1"/>
  <c r="J18" i="403"/>
  <c r="I18" i="403" s="1"/>
  <c r="G18" i="403"/>
  <c r="E18" i="403"/>
  <c r="AQ17" i="403"/>
  <c r="AH17" i="403"/>
  <c r="V17" i="403"/>
  <c r="R17" i="403"/>
  <c r="T17" i="403" s="1"/>
  <c r="K17" i="403"/>
  <c r="J17" i="403"/>
  <c r="I17" i="403" s="1"/>
  <c r="G17" i="403"/>
  <c r="E17" i="403"/>
  <c r="AQ16" i="403"/>
  <c r="AH16" i="403"/>
  <c r="V16" i="403"/>
  <c r="R16" i="403"/>
  <c r="T16" i="403" s="1"/>
  <c r="K16" i="403"/>
  <c r="J16" i="403"/>
  <c r="I16" i="403"/>
  <c r="G16" i="403"/>
  <c r="E16" i="403"/>
  <c r="AQ15" i="403"/>
  <c r="AH15" i="403"/>
  <c r="V15" i="403"/>
  <c r="R15" i="403"/>
  <c r="T15" i="403" s="1"/>
  <c r="J15" i="403"/>
  <c r="K15" i="403" s="1"/>
  <c r="I15" i="403"/>
  <c r="G15" i="403"/>
  <c r="E15" i="403"/>
  <c r="AQ14" i="403"/>
  <c r="AH14" i="403"/>
  <c r="V14" i="403"/>
  <c r="R14" i="403"/>
  <c r="T14" i="403" s="1"/>
  <c r="J14" i="403"/>
  <c r="I14" i="403" s="1"/>
  <c r="G14" i="403"/>
  <c r="E14" i="403"/>
  <c r="AQ13" i="403"/>
  <c r="AH13" i="403"/>
  <c r="V13" i="403"/>
  <c r="R13" i="403"/>
  <c r="T13" i="403" s="1"/>
  <c r="J13" i="403"/>
  <c r="I13" i="403" s="1"/>
  <c r="G13" i="403"/>
  <c r="E13" i="403"/>
  <c r="AQ12" i="403"/>
  <c r="AH12" i="403"/>
  <c r="V12" i="403"/>
  <c r="R12" i="403"/>
  <c r="T12" i="403" s="1"/>
  <c r="K12" i="403"/>
  <c r="J12" i="403"/>
  <c r="I12" i="403"/>
  <c r="G12" i="403"/>
  <c r="E12" i="403"/>
  <c r="AH11" i="403"/>
  <c r="V11" i="403"/>
  <c r="K11" i="403"/>
  <c r="J11" i="403"/>
  <c r="I11" i="403" s="1"/>
  <c r="G11" i="403"/>
  <c r="E11" i="403"/>
  <c r="AP35" i="403"/>
  <c r="AG35" i="403"/>
  <c r="R11" i="403"/>
  <c r="T34" i="403" l="1"/>
  <c r="AI34" i="403" s="1"/>
  <c r="T33" i="403"/>
  <c r="AI33" i="403" s="1"/>
  <c r="T32" i="403"/>
  <c r="AI32" i="403" s="1"/>
  <c r="T30" i="403"/>
  <c r="AI30" i="403" s="1"/>
  <c r="S32" i="403"/>
  <c r="T31" i="403"/>
  <c r="AI31" i="403" s="1"/>
  <c r="S26" i="403"/>
  <c r="AI22" i="403"/>
  <c r="AI18" i="403"/>
  <c r="AI14" i="403"/>
  <c r="K18" i="403"/>
  <c r="AI23" i="403"/>
  <c r="K13" i="403"/>
  <c r="K14" i="403"/>
  <c r="AI15" i="403"/>
  <c r="AI19" i="403"/>
  <c r="K22" i="403"/>
  <c r="AI25" i="403"/>
  <c r="K26" i="403"/>
  <c r="AI28" i="403"/>
  <c r="S30" i="403"/>
  <c r="K31" i="403"/>
  <c r="S28" i="403"/>
  <c r="K33" i="403"/>
  <c r="K34" i="403"/>
  <c r="AI26" i="403"/>
  <c r="AI29" i="403"/>
  <c r="AI27" i="403"/>
  <c r="AH35" i="403"/>
  <c r="S25" i="403"/>
  <c r="S27" i="403"/>
  <c r="S29" i="403"/>
  <c r="S31" i="403"/>
  <c r="R35" i="403"/>
  <c r="T11" i="403"/>
  <c r="S11" i="403"/>
  <c r="AI12" i="403"/>
  <c r="AI16" i="403"/>
  <c r="AI20" i="403"/>
  <c r="AI24" i="403"/>
  <c r="AI13" i="403"/>
  <c r="AI17" i="403"/>
  <c r="AI21" i="403"/>
  <c r="S14" i="403"/>
  <c r="S17" i="403"/>
  <c r="S19" i="403"/>
  <c r="S22" i="403"/>
  <c r="S12" i="403"/>
  <c r="S13" i="403"/>
  <c r="S15" i="403"/>
  <c r="S16" i="403"/>
  <c r="S18" i="403"/>
  <c r="S20" i="403"/>
  <c r="S21" i="403"/>
  <c r="S23" i="403"/>
  <c r="S24" i="403"/>
  <c r="AQ11" i="403"/>
  <c r="AQ35" i="403" s="1"/>
  <c r="S33" i="403"/>
  <c r="S34" i="403"/>
  <c r="T35" i="403" l="1"/>
  <c r="AI35" i="403" s="1"/>
  <c r="AI11" i="403"/>
  <c r="S35" i="403"/>
  <c r="AI35" i="400" l="1"/>
  <c r="AI35" i="397"/>
  <c r="AP10" i="402" l="1"/>
  <c r="AP35" i="402" s="1"/>
  <c r="AG10" i="402"/>
  <c r="AG8" i="402" s="1"/>
  <c r="Q10" i="402"/>
  <c r="AR35" i="402"/>
  <c r="AQ34" i="402"/>
  <c r="AH34" i="402"/>
  <c r="V34" i="402"/>
  <c r="R34" i="402"/>
  <c r="J34" i="402"/>
  <c r="K34" i="402" s="1"/>
  <c r="I34" i="402"/>
  <c r="G34" i="402"/>
  <c r="E34" i="402"/>
  <c r="AQ33" i="402"/>
  <c r="AH33" i="402"/>
  <c r="V33" i="402"/>
  <c r="R33" i="402"/>
  <c r="S33" i="402" s="1"/>
  <c r="J33" i="402"/>
  <c r="K33" i="402" s="1"/>
  <c r="I33" i="402"/>
  <c r="G33" i="402"/>
  <c r="E33" i="402"/>
  <c r="AW32" i="402"/>
  <c r="AQ32" i="402"/>
  <c r="AH32" i="402"/>
  <c r="V32" i="402"/>
  <c r="R32" i="402"/>
  <c r="K32" i="402"/>
  <c r="J32" i="402"/>
  <c r="I32" i="402" s="1"/>
  <c r="G32" i="402"/>
  <c r="E32" i="402"/>
  <c r="AQ31" i="402"/>
  <c r="AH31" i="402"/>
  <c r="V31" i="402"/>
  <c r="R31" i="402"/>
  <c r="K31" i="402"/>
  <c r="J31" i="402"/>
  <c r="I31" i="402" s="1"/>
  <c r="G31" i="402"/>
  <c r="E31" i="402"/>
  <c r="AQ30" i="402"/>
  <c r="AH30" i="402"/>
  <c r="V30" i="402"/>
  <c r="R30" i="402"/>
  <c r="K30" i="402"/>
  <c r="J30" i="402"/>
  <c r="I30" i="402" s="1"/>
  <c r="G30" i="402"/>
  <c r="E30" i="402"/>
  <c r="AQ29" i="402"/>
  <c r="AH29" i="402"/>
  <c r="V29" i="402"/>
  <c r="R29" i="402"/>
  <c r="K29" i="402"/>
  <c r="J29" i="402"/>
  <c r="I29" i="402" s="1"/>
  <c r="G29" i="402"/>
  <c r="E29" i="402"/>
  <c r="AQ28" i="402"/>
  <c r="AH28" i="402"/>
  <c r="V28" i="402"/>
  <c r="R28" i="402"/>
  <c r="K28" i="402"/>
  <c r="J28" i="402"/>
  <c r="I28" i="402" s="1"/>
  <c r="G28" i="402"/>
  <c r="E28" i="402"/>
  <c r="AQ27" i="402"/>
  <c r="AH27" i="402"/>
  <c r="V27" i="402"/>
  <c r="R27" i="402"/>
  <c r="S27" i="402" s="1"/>
  <c r="K27" i="402"/>
  <c r="J27" i="402"/>
  <c r="I27" i="402" s="1"/>
  <c r="G27" i="402"/>
  <c r="E27" i="402"/>
  <c r="AQ26" i="402"/>
  <c r="AH26" i="402"/>
  <c r="V26" i="402"/>
  <c r="R26" i="402"/>
  <c r="S26" i="402" s="1"/>
  <c r="K26" i="402"/>
  <c r="J26" i="402"/>
  <c r="I26" i="402" s="1"/>
  <c r="G26" i="402"/>
  <c r="E26" i="402"/>
  <c r="AQ25" i="402"/>
  <c r="AH25" i="402"/>
  <c r="V25" i="402"/>
  <c r="R25" i="402"/>
  <c r="S25" i="402" s="1"/>
  <c r="K25" i="402"/>
  <c r="J25" i="402"/>
  <c r="I25" i="402" s="1"/>
  <c r="G25" i="402"/>
  <c r="E25" i="402"/>
  <c r="AQ24" i="402"/>
  <c r="AH24" i="402"/>
  <c r="V24" i="402"/>
  <c r="R24" i="402"/>
  <c r="S24" i="402" s="1"/>
  <c r="K24" i="402"/>
  <c r="J24" i="402"/>
  <c r="I24" i="402" s="1"/>
  <c r="G24" i="402"/>
  <c r="E24" i="402"/>
  <c r="AQ23" i="402"/>
  <c r="AH23" i="402"/>
  <c r="V23" i="402"/>
  <c r="R23" i="402"/>
  <c r="S23" i="402" s="1"/>
  <c r="K23" i="402"/>
  <c r="J23" i="402"/>
  <c r="I23" i="402" s="1"/>
  <c r="G23" i="402"/>
  <c r="E23" i="402"/>
  <c r="AQ22" i="402"/>
  <c r="AH22" i="402"/>
  <c r="V22" i="402"/>
  <c r="R22" i="402"/>
  <c r="S22" i="402" s="1"/>
  <c r="K22" i="402"/>
  <c r="J22" i="402"/>
  <c r="I22" i="402" s="1"/>
  <c r="G22" i="402"/>
  <c r="E22" i="402"/>
  <c r="AQ21" i="402"/>
  <c r="AH21" i="402"/>
  <c r="V21" i="402"/>
  <c r="R21" i="402"/>
  <c r="S21" i="402" s="1"/>
  <c r="K21" i="402"/>
  <c r="J21" i="402"/>
  <c r="I21" i="402" s="1"/>
  <c r="G21" i="402"/>
  <c r="E21" i="402"/>
  <c r="AQ20" i="402"/>
  <c r="AH20" i="402"/>
  <c r="V20" i="402"/>
  <c r="R20" i="402"/>
  <c r="S20" i="402" s="1"/>
  <c r="K20" i="402"/>
  <c r="J20" i="402"/>
  <c r="I20" i="402" s="1"/>
  <c r="G20" i="402"/>
  <c r="E20" i="402"/>
  <c r="AQ19" i="402"/>
  <c r="AH19" i="402"/>
  <c r="V19" i="402"/>
  <c r="R19" i="402"/>
  <c r="S19" i="402" s="1"/>
  <c r="K19" i="402"/>
  <c r="J19" i="402"/>
  <c r="I19" i="402" s="1"/>
  <c r="G19" i="402"/>
  <c r="E19" i="402"/>
  <c r="AQ18" i="402"/>
  <c r="AH18" i="402"/>
  <c r="V18" i="402"/>
  <c r="R18" i="402"/>
  <c r="S18" i="402" s="1"/>
  <c r="K18" i="402"/>
  <c r="J18" i="402"/>
  <c r="I18" i="402" s="1"/>
  <c r="G18" i="402"/>
  <c r="E18" i="402"/>
  <c r="AQ17" i="402"/>
  <c r="AH17" i="402"/>
  <c r="V17" i="402"/>
  <c r="R17" i="402"/>
  <c r="S17" i="402" s="1"/>
  <c r="K17" i="402"/>
  <c r="J17" i="402"/>
  <c r="I17" i="402" s="1"/>
  <c r="G17" i="402"/>
  <c r="E17" i="402"/>
  <c r="AQ16" i="402"/>
  <c r="AH16" i="402"/>
  <c r="V16" i="402"/>
  <c r="R16" i="402"/>
  <c r="S16" i="402" s="1"/>
  <c r="K16" i="402"/>
  <c r="J16" i="402"/>
  <c r="I16" i="402" s="1"/>
  <c r="G16" i="402"/>
  <c r="E16" i="402"/>
  <c r="AQ15" i="402"/>
  <c r="AH15" i="402"/>
  <c r="V15" i="402"/>
  <c r="R15" i="402"/>
  <c r="S15" i="402" s="1"/>
  <c r="K15" i="402"/>
  <c r="J15" i="402"/>
  <c r="I15" i="402" s="1"/>
  <c r="G15" i="402"/>
  <c r="E15" i="402"/>
  <c r="AQ14" i="402"/>
  <c r="AH14" i="402"/>
  <c r="V14" i="402"/>
  <c r="R14" i="402"/>
  <c r="S14" i="402" s="1"/>
  <c r="K14" i="402"/>
  <c r="J14" i="402"/>
  <c r="I14" i="402" s="1"/>
  <c r="G14" i="402"/>
  <c r="E14" i="402"/>
  <c r="AQ13" i="402"/>
  <c r="AH13" i="402"/>
  <c r="V13" i="402"/>
  <c r="R13" i="402"/>
  <c r="S13" i="402" s="1"/>
  <c r="K13" i="402"/>
  <c r="J13" i="402"/>
  <c r="I13" i="402" s="1"/>
  <c r="G13" i="402"/>
  <c r="E13" i="402"/>
  <c r="AQ12" i="402"/>
  <c r="AH12" i="402"/>
  <c r="V12" i="402"/>
  <c r="R12" i="402"/>
  <c r="S12" i="402" s="1"/>
  <c r="K12" i="402"/>
  <c r="J12" i="402"/>
  <c r="I12" i="402" s="1"/>
  <c r="G12" i="402"/>
  <c r="E12" i="402"/>
  <c r="V11" i="402"/>
  <c r="K11" i="402"/>
  <c r="J11" i="402"/>
  <c r="I11" i="402" s="1"/>
  <c r="G11" i="402"/>
  <c r="E11" i="402"/>
  <c r="AH11" i="402"/>
  <c r="R11" i="402"/>
  <c r="T34" i="402" l="1"/>
  <c r="AI34" i="402" s="1"/>
  <c r="T33" i="402"/>
  <c r="AI33" i="402" s="1"/>
  <c r="S32" i="402"/>
  <c r="S31" i="402"/>
  <c r="T31" i="402"/>
  <c r="AI31" i="402" s="1"/>
  <c r="S30" i="402"/>
  <c r="S29" i="402"/>
  <c r="S28" i="402"/>
  <c r="T29" i="402"/>
  <c r="AI29" i="402" s="1"/>
  <c r="T27" i="402"/>
  <c r="AI27" i="402" s="1"/>
  <c r="T25" i="402"/>
  <c r="AI25" i="402" s="1"/>
  <c r="T23" i="402"/>
  <c r="AI23" i="402" s="1"/>
  <c r="T21" i="402"/>
  <c r="AI21" i="402" s="1"/>
  <c r="T19" i="402"/>
  <c r="AI19" i="402" s="1"/>
  <c r="T17" i="402"/>
  <c r="AI17" i="402" s="1"/>
  <c r="T15" i="402"/>
  <c r="AI15" i="402" s="1"/>
  <c r="T13" i="402"/>
  <c r="AI13" i="402" s="1"/>
  <c r="T12" i="402"/>
  <c r="AI12" i="402" s="1"/>
  <c r="T14" i="402"/>
  <c r="AI14" i="402" s="1"/>
  <c r="T16" i="402"/>
  <c r="AI16" i="402" s="1"/>
  <c r="T18" i="402"/>
  <c r="AI18" i="402" s="1"/>
  <c r="T20" i="402"/>
  <c r="AI20" i="402" s="1"/>
  <c r="T22" i="402"/>
  <c r="AI22" i="402" s="1"/>
  <c r="T24" i="402"/>
  <c r="AI24" i="402" s="1"/>
  <c r="T26" i="402"/>
  <c r="AI26" i="402" s="1"/>
  <c r="T28" i="402"/>
  <c r="AI28" i="402" s="1"/>
  <c r="T30" i="402"/>
  <c r="AI30" i="402" s="1"/>
  <c r="T32" i="402"/>
  <c r="AI32" i="402" s="1"/>
  <c r="S34" i="402"/>
  <c r="R35" i="402"/>
  <c r="T11" i="402"/>
  <c r="S11" i="402"/>
  <c r="AH35" i="402"/>
  <c r="AQ11" i="402"/>
  <c r="AQ35" i="402" s="1"/>
  <c r="AG35" i="402"/>
  <c r="S35" i="402" l="1"/>
  <c r="T35" i="402"/>
  <c r="AI35" i="402" s="1"/>
  <c r="AI11" i="402"/>
  <c r="R22" i="400" l="1"/>
  <c r="AR35" i="401" l="1"/>
  <c r="AQ34" i="401"/>
  <c r="AH34" i="401"/>
  <c r="V34" i="401"/>
  <c r="R34" i="401"/>
  <c r="T34" i="401" s="1"/>
  <c r="K34" i="401"/>
  <c r="J34" i="401"/>
  <c r="I34" i="401"/>
  <c r="G34" i="401"/>
  <c r="E34" i="401"/>
  <c r="AQ33" i="401"/>
  <c r="AH33" i="401"/>
  <c r="V33" i="401"/>
  <c r="R33" i="401"/>
  <c r="T33" i="401" s="1"/>
  <c r="K33" i="401"/>
  <c r="J33" i="401"/>
  <c r="I33" i="401"/>
  <c r="G33" i="401"/>
  <c r="E33" i="401"/>
  <c r="AW32" i="401"/>
  <c r="AQ32" i="401"/>
  <c r="AH32" i="401"/>
  <c r="V32" i="401"/>
  <c r="R32" i="401"/>
  <c r="T32" i="401" s="1"/>
  <c r="J32" i="401"/>
  <c r="K32" i="401" s="1"/>
  <c r="I32" i="401"/>
  <c r="G32" i="401"/>
  <c r="E32" i="401"/>
  <c r="AQ31" i="401"/>
  <c r="AH31" i="401"/>
  <c r="V31" i="401"/>
  <c r="R31" i="401"/>
  <c r="T31" i="401" s="1"/>
  <c r="J31" i="401"/>
  <c r="K31" i="401" s="1"/>
  <c r="I31" i="401"/>
  <c r="G31" i="401"/>
  <c r="E31" i="401"/>
  <c r="AQ30" i="401"/>
  <c r="AH30" i="401"/>
  <c r="V30" i="401"/>
  <c r="R30" i="401"/>
  <c r="T30" i="401" s="1"/>
  <c r="J30" i="401"/>
  <c r="K30" i="401" s="1"/>
  <c r="I30" i="401"/>
  <c r="G30" i="401"/>
  <c r="E30" i="401"/>
  <c r="AQ29" i="401"/>
  <c r="AH29" i="401"/>
  <c r="V29" i="401"/>
  <c r="R29" i="401"/>
  <c r="T29" i="401" s="1"/>
  <c r="J29" i="401"/>
  <c r="K29" i="401" s="1"/>
  <c r="I29" i="401"/>
  <c r="G29" i="401"/>
  <c r="E29" i="401"/>
  <c r="AQ28" i="401"/>
  <c r="AH28" i="401"/>
  <c r="V28" i="401"/>
  <c r="R28" i="401"/>
  <c r="T28" i="401" s="1"/>
  <c r="J28" i="401"/>
  <c r="K28" i="401" s="1"/>
  <c r="I28" i="401"/>
  <c r="G28" i="401"/>
  <c r="E28" i="401"/>
  <c r="AQ27" i="401"/>
  <c r="AH27" i="401"/>
  <c r="V27" i="401"/>
  <c r="R27" i="401"/>
  <c r="T27" i="401" s="1"/>
  <c r="J27" i="401"/>
  <c r="K27" i="401" s="1"/>
  <c r="I27" i="401"/>
  <c r="G27" i="401"/>
  <c r="E27" i="401"/>
  <c r="AQ26" i="401"/>
  <c r="AH26" i="401"/>
  <c r="AI26" i="401" s="1"/>
  <c r="V26" i="401"/>
  <c r="R26" i="401"/>
  <c r="T26" i="401" s="1"/>
  <c r="J26" i="401"/>
  <c r="K26" i="401" s="1"/>
  <c r="I26" i="401"/>
  <c r="G26" i="401"/>
  <c r="E26" i="401"/>
  <c r="AQ25" i="401"/>
  <c r="AH25" i="401"/>
  <c r="AI25" i="401" s="1"/>
  <c r="V25" i="401"/>
  <c r="R25" i="401"/>
  <c r="T25" i="401" s="1"/>
  <c r="J25" i="401"/>
  <c r="K25" i="401" s="1"/>
  <c r="I25" i="401"/>
  <c r="G25" i="401"/>
  <c r="E25" i="401"/>
  <c r="AQ24" i="401"/>
  <c r="AH24" i="401"/>
  <c r="AI24" i="401" s="1"/>
  <c r="V24" i="401"/>
  <c r="R24" i="401"/>
  <c r="T24" i="401" s="1"/>
  <c r="J24" i="401"/>
  <c r="K24" i="401" s="1"/>
  <c r="I24" i="401"/>
  <c r="G24" i="401"/>
  <c r="E24" i="401"/>
  <c r="AQ23" i="401"/>
  <c r="AH23" i="401"/>
  <c r="AI23" i="401" s="1"/>
  <c r="V23" i="401"/>
  <c r="R23" i="401"/>
  <c r="T23" i="401" s="1"/>
  <c r="J23" i="401"/>
  <c r="K23" i="401" s="1"/>
  <c r="I23" i="401"/>
  <c r="G23" i="401"/>
  <c r="E23" i="401"/>
  <c r="AQ22" i="401"/>
  <c r="AH22" i="401"/>
  <c r="AI22" i="401" s="1"/>
  <c r="V22" i="401"/>
  <c r="R22" i="401"/>
  <c r="T22" i="401" s="1"/>
  <c r="J22" i="401"/>
  <c r="K22" i="401" s="1"/>
  <c r="I22" i="401"/>
  <c r="G22" i="401"/>
  <c r="E22" i="401"/>
  <c r="AQ21" i="401"/>
  <c r="AH21" i="401"/>
  <c r="AI21" i="401" s="1"/>
  <c r="V21" i="401"/>
  <c r="R21" i="401"/>
  <c r="T21" i="401" s="1"/>
  <c r="J21" i="401"/>
  <c r="K21" i="401" s="1"/>
  <c r="I21" i="401"/>
  <c r="G21" i="401"/>
  <c r="E21" i="401"/>
  <c r="AQ20" i="401"/>
  <c r="AH20" i="401"/>
  <c r="AI20" i="401" s="1"/>
  <c r="V20" i="401"/>
  <c r="R20" i="401"/>
  <c r="T20" i="401" s="1"/>
  <c r="J20" i="401"/>
  <c r="K20" i="401" s="1"/>
  <c r="I20" i="401"/>
  <c r="G20" i="401"/>
  <c r="E20" i="401"/>
  <c r="AQ19" i="401"/>
  <c r="AH19" i="401"/>
  <c r="AI19" i="401" s="1"/>
  <c r="V19" i="401"/>
  <c r="R19" i="401"/>
  <c r="T19" i="401" s="1"/>
  <c r="J19" i="401"/>
  <c r="K19" i="401" s="1"/>
  <c r="I19" i="401"/>
  <c r="G19" i="401"/>
  <c r="E19" i="401"/>
  <c r="AQ18" i="401"/>
  <c r="AH18" i="401"/>
  <c r="AI18" i="401" s="1"/>
  <c r="V18" i="401"/>
  <c r="R18" i="401"/>
  <c r="T18" i="401" s="1"/>
  <c r="J18" i="401"/>
  <c r="K18" i="401" s="1"/>
  <c r="I18" i="401"/>
  <c r="G18" i="401"/>
  <c r="E18" i="401"/>
  <c r="AQ17" i="401"/>
  <c r="AH17" i="401"/>
  <c r="AI17" i="401" s="1"/>
  <c r="V17" i="401"/>
  <c r="R17" i="401"/>
  <c r="T17" i="401" s="1"/>
  <c r="J17" i="401"/>
  <c r="K17" i="401" s="1"/>
  <c r="I17" i="401"/>
  <c r="G17" i="401"/>
  <c r="E17" i="401"/>
  <c r="AQ16" i="401"/>
  <c r="AH16" i="401"/>
  <c r="V16" i="401"/>
  <c r="R16" i="401"/>
  <c r="T16" i="401" s="1"/>
  <c r="J16" i="401"/>
  <c r="K16" i="401" s="1"/>
  <c r="I16" i="401"/>
  <c r="G16" i="401"/>
  <c r="E16" i="401"/>
  <c r="AQ15" i="401"/>
  <c r="AH15" i="401"/>
  <c r="V15" i="401"/>
  <c r="R15" i="401"/>
  <c r="T15" i="401" s="1"/>
  <c r="J15" i="401"/>
  <c r="K15" i="401" s="1"/>
  <c r="I15" i="401"/>
  <c r="G15" i="401"/>
  <c r="E15" i="401"/>
  <c r="AQ14" i="401"/>
  <c r="AH14" i="401"/>
  <c r="AI14" i="401" s="1"/>
  <c r="V14" i="401"/>
  <c r="R14" i="401"/>
  <c r="T14" i="401" s="1"/>
  <c r="J14" i="401"/>
  <c r="K14" i="401" s="1"/>
  <c r="I14" i="401"/>
  <c r="G14" i="401"/>
  <c r="E14" i="401"/>
  <c r="AQ13" i="401"/>
  <c r="AH13" i="401"/>
  <c r="AI13" i="401" s="1"/>
  <c r="V13" i="401"/>
  <c r="R13" i="401"/>
  <c r="T13" i="401" s="1"/>
  <c r="J13" i="401"/>
  <c r="K13" i="401" s="1"/>
  <c r="I13" i="401"/>
  <c r="G13" i="401"/>
  <c r="E13" i="401"/>
  <c r="AQ12" i="401"/>
  <c r="AH12" i="401"/>
  <c r="AI12" i="401" s="1"/>
  <c r="V12" i="401"/>
  <c r="R12" i="401"/>
  <c r="T12" i="401" s="1"/>
  <c r="J12" i="401"/>
  <c r="K12" i="401" s="1"/>
  <c r="I12" i="401"/>
  <c r="G12" i="401"/>
  <c r="E12" i="401"/>
  <c r="AH11" i="401"/>
  <c r="V11" i="401"/>
  <c r="R11" i="401"/>
  <c r="T11" i="401" s="1"/>
  <c r="J11" i="401"/>
  <c r="K11" i="401" s="1"/>
  <c r="I11" i="401"/>
  <c r="G11" i="401"/>
  <c r="E11" i="401"/>
  <c r="AP10" i="401"/>
  <c r="AP35" i="401" s="1"/>
  <c r="AG10" i="401"/>
  <c r="AG35" i="401" s="1"/>
  <c r="AG8" i="401"/>
  <c r="AG35" i="400"/>
  <c r="R11" i="400"/>
  <c r="AR35" i="400"/>
  <c r="AQ34" i="400"/>
  <c r="AH34" i="400"/>
  <c r="V34" i="400"/>
  <c r="R34" i="400"/>
  <c r="J34" i="400"/>
  <c r="I34" i="400" s="1"/>
  <c r="G34" i="400"/>
  <c r="E34" i="400"/>
  <c r="AQ33" i="400"/>
  <c r="AH33" i="400"/>
  <c r="V33" i="400"/>
  <c r="R33" i="400"/>
  <c r="J33" i="400"/>
  <c r="K33" i="400" s="1"/>
  <c r="G33" i="400"/>
  <c r="E33" i="400"/>
  <c r="AW32" i="400"/>
  <c r="AQ32" i="400"/>
  <c r="AH32" i="400"/>
  <c r="V32" i="400"/>
  <c r="R32" i="400"/>
  <c r="K32" i="400"/>
  <c r="J32" i="400"/>
  <c r="I32" i="400" s="1"/>
  <c r="G32" i="400"/>
  <c r="E32" i="400"/>
  <c r="AQ31" i="400"/>
  <c r="AH31" i="400"/>
  <c r="V31" i="400"/>
  <c r="R31" i="400"/>
  <c r="K31" i="400"/>
  <c r="J31" i="400"/>
  <c r="I31" i="400" s="1"/>
  <c r="G31" i="400"/>
  <c r="E31" i="400"/>
  <c r="AQ30" i="400"/>
  <c r="AH30" i="400"/>
  <c r="V30" i="400"/>
  <c r="R30" i="400"/>
  <c r="T30" i="400" s="1"/>
  <c r="K30" i="400"/>
  <c r="J30" i="400"/>
  <c r="I30" i="400" s="1"/>
  <c r="G30" i="400"/>
  <c r="E30" i="400"/>
  <c r="AQ29" i="400"/>
  <c r="AH29" i="400"/>
  <c r="V29" i="400"/>
  <c r="R29" i="400"/>
  <c r="K29" i="400"/>
  <c r="J29" i="400"/>
  <c r="I29" i="400" s="1"/>
  <c r="G29" i="400"/>
  <c r="E29" i="400"/>
  <c r="AQ28" i="400"/>
  <c r="AH28" i="400"/>
  <c r="V28" i="400"/>
  <c r="R28" i="400"/>
  <c r="K28" i="400"/>
  <c r="J28" i="400"/>
  <c r="I28" i="400" s="1"/>
  <c r="G28" i="400"/>
  <c r="E28" i="400"/>
  <c r="AQ27" i="400"/>
  <c r="AH27" i="400"/>
  <c r="V27" i="400"/>
  <c r="R27" i="400"/>
  <c r="K27" i="400"/>
  <c r="J27" i="400"/>
  <c r="I27" i="400" s="1"/>
  <c r="G27" i="400"/>
  <c r="E27" i="400"/>
  <c r="AQ26" i="400"/>
  <c r="AH26" i="400"/>
  <c r="V26" i="400"/>
  <c r="R26" i="400"/>
  <c r="K26" i="400"/>
  <c r="J26" i="400"/>
  <c r="I26" i="400" s="1"/>
  <c r="G26" i="400"/>
  <c r="E26" i="400"/>
  <c r="AQ25" i="400"/>
  <c r="AH25" i="400"/>
  <c r="V25" i="400"/>
  <c r="R25" i="400"/>
  <c r="K25" i="400"/>
  <c r="J25" i="400"/>
  <c r="I25" i="400" s="1"/>
  <c r="G25" i="400"/>
  <c r="E25" i="400"/>
  <c r="AQ24" i="400"/>
  <c r="AH24" i="400"/>
  <c r="V24" i="400"/>
  <c r="R24" i="400"/>
  <c r="K24" i="400"/>
  <c r="J24" i="400"/>
  <c r="I24" i="400" s="1"/>
  <c r="G24" i="400"/>
  <c r="E24" i="400"/>
  <c r="AQ23" i="400"/>
  <c r="AH23" i="400"/>
  <c r="V23" i="400"/>
  <c r="R23" i="400"/>
  <c r="K23" i="400"/>
  <c r="J23" i="400"/>
  <c r="I23" i="400" s="1"/>
  <c r="G23" i="400"/>
  <c r="E23" i="400"/>
  <c r="AQ22" i="400"/>
  <c r="AH22" i="400"/>
  <c r="V22" i="400"/>
  <c r="K22" i="400"/>
  <c r="J22" i="400"/>
  <c r="I22" i="400" s="1"/>
  <c r="G22" i="400"/>
  <c r="E22" i="400"/>
  <c r="AQ21" i="400"/>
  <c r="AH21" i="400"/>
  <c r="V21" i="400"/>
  <c r="R21" i="400"/>
  <c r="K21" i="400"/>
  <c r="J21" i="400"/>
  <c r="I21" i="400" s="1"/>
  <c r="G21" i="400"/>
  <c r="E21" i="400"/>
  <c r="AQ20" i="400"/>
  <c r="AH20" i="400"/>
  <c r="V20" i="400"/>
  <c r="R20" i="400"/>
  <c r="K20" i="400"/>
  <c r="J20" i="400"/>
  <c r="I20" i="400" s="1"/>
  <c r="G20" i="400"/>
  <c r="E20" i="400"/>
  <c r="AQ19" i="400"/>
  <c r="AH19" i="400"/>
  <c r="V19" i="400"/>
  <c r="R19" i="400"/>
  <c r="K19" i="400"/>
  <c r="J19" i="400"/>
  <c r="I19" i="400" s="1"/>
  <c r="G19" i="400"/>
  <c r="E19" i="400"/>
  <c r="AQ18" i="400"/>
  <c r="AH18" i="400"/>
  <c r="V18" i="400"/>
  <c r="R18" i="400"/>
  <c r="K18" i="400"/>
  <c r="J18" i="400"/>
  <c r="I18" i="400" s="1"/>
  <c r="G18" i="400"/>
  <c r="E18" i="400"/>
  <c r="AQ17" i="400"/>
  <c r="AH17" i="400"/>
  <c r="V17" i="400"/>
  <c r="R17" i="400"/>
  <c r="K17" i="400"/>
  <c r="J17" i="400"/>
  <c r="I17" i="400" s="1"/>
  <c r="G17" i="400"/>
  <c r="E17" i="400"/>
  <c r="AQ16" i="400"/>
  <c r="AH16" i="400"/>
  <c r="V16" i="400"/>
  <c r="R16" i="400"/>
  <c r="K16" i="400"/>
  <c r="J16" i="400"/>
  <c r="I16" i="400" s="1"/>
  <c r="G16" i="400"/>
  <c r="E16" i="400"/>
  <c r="AQ15" i="400"/>
  <c r="AH15" i="400"/>
  <c r="V15" i="400"/>
  <c r="R15" i="400"/>
  <c r="K15" i="400"/>
  <c r="J15" i="400"/>
  <c r="I15" i="400" s="1"/>
  <c r="G15" i="400"/>
  <c r="E15" i="400"/>
  <c r="AQ14" i="400"/>
  <c r="AH14" i="400"/>
  <c r="V14" i="400"/>
  <c r="R14" i="400"/>
  <c r="T14" i="400" s="1"/>
  <c r="J14" i="400"/>
  <c r="I14" i="400" s="1"/>
  <c r="G14" i="400"/>
  <c r="E14" i="400"/>
  <c r="AQ13" i="400"/>
  <c r="AH13" i="400"/>
  <c r="V13" i="400"/>
  <c r="R13" i="400"/>
  <c r="J13" i="400"/>
  <c r="K13" i="400" s="1"/>
  <c r="G13" i="400"/>
  <c r="E13" i="400"/>
  <c r="AQ12" i="400"/>
  <c r="AH12" i="400"/>
  <c r="V12" i="400"/>
  <c r="R12" i="400"/>
  <c r="J12" i="400"/>
  <c r="I12" i="400" s="1"/>
  <c r="G12" i="400"/>
  <c r="E12" i="400"/>
  <c r="AH11" i="400"/>
  <c r="V11" i="400"/>
  <c r="J11" i="400"/>
  <c r="K11" i="400" s="1"/>
  <c r="G11" i="400"/>
  <c r="E11" i="400"/>
  <c r="AP35" i="400"/>
  <c r="S34" i="400" l="1"/>
  <c r="T34" i="400"/>
  <c r="AI34" i="400" s="1"/>
  <c r="S33" i="400"/>
  <c r="T33" i="400"/>
  <c r="AI33" i="400" s="1"/>
  <c r="S32" i="400"/>
  <c r="S31" i="400"/>
  <c r="T31" i="400"/>
  <c r="AI31" i="400" s="1"/>
  <c r="AI30" i="400"/>
  <c r="S30" i="400"/>
  <c r="S29" i="400"/>
  <c r="S28" i="400"/>
  <c r="S27" i="400"/>
  <c r="S26" i="400"/>
  <c r="T26" i="400"/>
  <c r="AI26" i="400" s="1"/>
  <c r="AI11" i="401"/>
  <c r="S25" i="400"/>
  <c r="S24" i="400"/>
  <c r="S23" i="400"/>
  <c r="S22" i="400"/>
  <c r="T22" i="400"/>
  <c r="AI22" i="400" s="1"/>
  <c r="S21" i="400"/>
  <c r="S20" i="400"/>
  <c r="S19" i="400"/>
  <c r="S18" i="400"/>
  <c r="T18" i="400"/>
  <c r="AI18" i="400" s="1"/>
  <c r="S17" i="400"/>
  <c r="S16" i="400"/>
  <c r="AI14" i="400"/>
  <c r="S15" i="400"/>
  <c r="S14" i="400"/>
  <c r="S12" i="400"/>
  <c r="S13" i="400"/>
  <c r="T13" i="400"/>
  <c r="AG8" i="400"/>
  <c r="T12" i="400"/>
  <c r="AI29" i="401"/>
  <c r="AI30" i="401"/>
  <c r="AI31" i="401"/>
  <c r="AI32" i="401"/>
  <c r="AI27" i="401"/>
  <c r="AI28" i="401"/>
  <c r="AI15" i="401"/>
  <c r="AI16" i="401"/>
  <c r="AI33" i="401"/>
  <c r="T35" i="401"/>
  <c r="AI34" i="401"/>
  <c r="AH35" i="401"/>
  <c r="S11" i="401"/>
  <c r="S12" i="401"/>
  <c r="S13" i="401"/>
  <c r="S14" i="401"/>
  <c r="S15" i="401"/>
  <c r="S16" i="401"/>
  <c r="S17" i="401"/>
  <c r="S18" i="401"/>
  <c r="S19" i="401"/>
  <c r="S20" i="401"/>
  <c r="S21" i="401"/>
  <c r="S22" i="401"/>
  <c r="S23" i="401"/>
  <c r="S24" i="401"/>
  <c r="S25" i="401"/>
  <c r="S26" i="401"/>
  <c r="S27" i="401"/>
  <c r="S28" i="401"/>
  <c r="S29" i="401"/>
  <c r="S30" i="401"/>
  <c r="S31" i="401"/>
  <c r="S32" i="401"/>
  <c r="R35" i="401"/>
  <c r="AQ11" i="401"/>
  <c r="AQ35" i="401" s="1"/>
  <c r="S33" i="401"/>
  <c r="S34" i="401"/>
  <c r="AH35" i="400"/>
  <c r="T27" i="400"/>
  <c r="AI27" i="400" s="1"/>
  <c r="T20" i="400"/>
  <c r="AI20" i="400" s="1"/>
  <c r="T24" i="400"/>
  <c r="AI24" i="400" s="1"/>
  <c r="T28" i="400"/>
  <c r="AI28" i="400" s="1"/>
  <c r="T17" i="400"/>
  <c r="AI17" i="400" s="1"/>
  <c r="T21" i="400"/>
  <c r="AI21" i="400" s="1"/>
  <c r="T25" i="400"/>
  <c r="AI25" i="400" s="1"/>
  <c r="T29" i="400"/>
  <c r="AI29" i="400" s="1"/>
  <c r="R35" i="400"/>
  <c r="T15" i="400"/>
  <c r="AI15" i="400" s="1"/>
  <c r="T19" i="400"/>
  <c r="AI19" i="400" s="1"/>
  <c r="T23" i="400"/>
  <c r="AI23" i="400" s="1"/>
  <c r="T16" i="400"/>
  <c r="AI16" i="400" s="1"/>
  <c r="T32" i="400"/>
  <c r="AI32" i="400" s="1"/>
  <c r="T11" i="400"/>
  <c r="K12" i="400"/>
  <c r="K14" i="400"/>
  <c r="K34" i="400"/>
  <c r="I11" i="400"/>
  <c r="S11" i="400"/>
  <c r="I13" i="400"/>
  <c r="AQ11" i="400"/>
  <c r="AQ35" i="400" s="1"/>
  <c r="I33" i="400"/>
  <c r="S35" i="400" l="1"/>
  <c r="T35" i="400"/>
  <c r="AI35" i="401"/>
  <c r="S35" i="401"/>
  <c r="AI11" i="400"/>
  <c r="Q10" i="395" l="1"/>
  <c r="AP10" i="398" l="1"/>
  <c r="AG10" i="398" l="1"/>
  <c r="AG35" i="398" s="1"/>
  <c r="Q10" i="398"/>
  <c r="R11" i="398" s="1"/>
  <c r="AR35" i="398"/>
  <c r="AQ34" i="398"/>
  <c r="AH34" i="398"/>
  <c r="V34" i="398"/>
  <c r="R34" i="398"/>
  <c r="J34" i="398"/>
  <c r="I34" i="398" s="1"/>
  <c r="G34" i="398"/>
  <c r="E34" i="398"/>
  <c r="AQ33" i="398"/>
  <c r="AH33" i="398"/>
  <c r="V33" i="398"/>
  <c r="R33" i="398"/>
  <c r="J33" i="398"/>
  <c r="K33" i="398" s="1"/>
  <c r="G33" i="398"/>
  <c r="E33" i="398"/>
  <c r="AW32" i="398"/>
  <c r="AQ32" i="398"/>
  <c r="AH32" i="398"/>
  <c r="V32" i="398"/>
  <c r="R32" i="398"/>
  <c r="K32" i="398"/>
  <c r="J32" i="398"/>
  <c r="I32" i="398" s="1"/>
  <c r="G32" i="398"/>
  <c r="E32" i="398"/>
  <c r="AQ31" i="398"/>
  <c r="AH31" i="398"/>
  <c r="V31" i="398"/>
  <c r="R31" i="398"/>
  <c r="K31" i="398"/>
  <c r="J31" i="398"/>
  <c r="I31" i="398" s="1"/>
  <c r="G31" i="398"/>
  <c r="E31" i="398"/>
  <c r="AQ30" i="398"/>
  <c r="AH30" i="398"/>
  <c r="V30" i="398"/>
  <c r="R30" i="398"/>
  <c r="K30" i="398"/>
  <c r="J30" i="398"/>
  <c r="I30" i="398" s="1"/>
  <c r="G30" i="398"/>
  <c r="E30" i="398"/>
  <c r="AQ29" i="398"/>
  <c r="AH29" i="398"/>
  <c r="V29" i="398"/>
  <c r="R29" i="398"/>
  <c r="K29" i="398"/>
  <c r="J29" i="398"/>
  <c r="I29" i="398" s="1"/>
  <c r="G29" i="398"/>
  <c r="E29" i="398"/>
  <c r="AQ28" i="398"/>
  <c r="AH28" i="398"/>
  <c r="V28" i="398"/>
  <c r="R28" i="398"/>
  <c r="K28" i="398"/>
  <c r="J28" i="398"/>
  <c r="I28" i="398" s="1"/>
  <c r="G28" i="398"/>
  <c r="E28" i="398"/>
  <c r="AQ27" i="398"/>
  <c r="AH27" i="398"/>
  <c r="V27" i="398"/>
  <c r="R27" i="398"/>
  <c r="K27" i="398"/>
  <c r="J27" i="398"/>
  <c r="I27" i="398" s="1"/>
  <c r="G27" i="398"/>
  <c r="E27" i="398"/>
  <c r="AQ26" i="398"/>
  <c r="AH26" i="398"/>
  <c r="V26" i="398"/>
  <c r="R26" i="398"/>
  <c r="K26" i="398"/>
  <c r="J26" i="398"/>
  <c r="I26" i="398" s="1"/>
  <c r="G26" i="398"/>
  <c r="E26" i="398"/>
  <c r="AQ25" i="398"/>
  <c r="AH25" i="398"/>
  <c r="V25" i="398"/>
  <c r="R25" i="398"/>
  <c r="K25" i="398"/>
  <c r="J25" i="398"/>
  <c r="I25" i="398" s="1"/>
  <c r="G25" i="398"/>
  <c r="E25" i="398"/>
  <c r="AQ24" i="398"/>
  <c r="AH24" i="398"/>
  <c r="V24" i="398"/>
  <c r="R24" i="398"/>
  <c r="K24" i="398"/>
  <c r="J24" i="398"/>
  <c r="I24" i="398" s="1"/>
  <c r="G24" i="398"/>
  <c r="E24" i="398"/>
  <c r="AQ23" i="398"/>
  <c r="AH23" i="398"/>
  <c r="V23" i="398"/>
  <c r="R23" i="398"/>
  <c r="K23" i="398"/>
  <c r="J23" i="398"/>
  <c r="I23" i="398" s="1"/>
  <c r="G23" i="398"/>
  <c r="E23" i="398"/>
  <c r="AQ22" i="398"/>
  <c r="AH22" i="398"/>
  <c r="V22" i="398"/>
  <c r="R22" i="398"/>
  <c r="K22" i="398"/>
  <c r="J22" i="398"/>
  <c r="I22" i="398" s="1"/>
  <c r="G22" i="398"/>
  <c r="E22" i="398"/>
  <c r="AQ21" i="398"/>
  <c r="AH21" i="398"/>
  <c r="V21" i="398"/>
  <c r="R21" i="398"/>
  <c r="K21" i="398"/>
  <c r="J21" i="398"/>
  <c r="I21" i="398" s="1"/>
  <c r="G21" i="398"/>
  <c r="E21" i="398"/>
  <c r="AQ20" i="398"/>
  <c r="AH20" i="398"/>
  <c r="V20" i="398"/>
  <c r="R20" i="398"/>
  <c r="K20" i="398"/>
  <c r="J20" i="398"/>
  <c r="I20" i="398" s="1"/>
  <c r="G20" i="398"/>
  <c r="E20" i="398"/>
  <c r="AQ19" i="398"/>
  <c r="AH19" i="398"/>
  <c r="V19" i="398"/>
  <c r="R19" i="398"/>
  <c r="K19" i="398"/>
  <c r="J19" i="398"/>
  <c r="I19" i="398" s="1"/>
  <c r="G19" i="398"/>
  <c r="E19" i="398"/>
  <c r="AQ18" i="398"/>
  <c r="AH18" i="398"/>
  <c r="V18" i="398"/>
  <c r="R18" i="398"/>
  <c r="K18" i="398"/>
  <c r="J18" i="398"/>
  <c r="I18" i="398" s="1"/>
  <c r="G18" i="398"/>
  <c r="E18" i="398"/>
  <c r="AQ17" i="398"/>
  <c r="AH17" i="398"/>
  <c r="V17" i="398"/>
  <c r="R17" i="398"/>
  <c r="K17" i="398"/>
  <c r="J17" i="398"/>
  <c r="I17" i="398" s="1"/>
  <c r="G17" i="398"/>
  <c r="E17" i="398"/>
  <c r="AQ16" i="398"/>
  <c r="AH16" i="398"/>
  <c r="V16" i="398"/>
  <c r="R16" i="398"/>
  <c r="K16" i="398"/>
  <c r="J16" i="398"/>
  <c r="I16" i="398" s="1"/>
  <c r="G16" i="398"/>
  <c r="E16" i="398"/>
  <c r="AQ15" i="398"/>
  <c r="AH15" i="398"/>
  <c r="V15" i="398"/>
  <c r="R15" i="398"/>
  <c r="K15" i="398"/>
  <c r="J15" i="398"/>
  <c r="I15" i="398" s="1"/>
  <c r="G15" i="398"/>
  <c r="E15" i="398"/>
  <c r="AQ14" i="398"/>
  <c r="AH14" i="398"/>
  <c r="V14" i="398"/>
  <c r="R14" i="398"/>
  <c r="K14" i="398"/>
  <c r="J14" i="398"/>
  <c r="I14" i="398" s="1"/>
  <c r="G14" i="398"/>
  <c r="E14" i="398"/>
  <c r="AQ13" i="398"/>
  <c r="AH13" i="398"/>
  <c r="V13" i="398"/>
  <c r="R13" i="398"/>
  <c r="K13" i="398"/>
  <c r="J13" i="398"/>
  <c r="I13" i="398" s="1"/>
  <c r="G13" i="398"/>
  <c r="E13" i="398"/>
  <c r="AQ12" i="398"/>
  <c r="AH12" i="398"/>
  <c r="V12" i="398"/>
  <c r="R12" i="398"/>
  <c r="K12" i="398"/>
  <c r="J12" i="398"/>
  <c r="I12" i="398" s="1"/>
  <c r="G12" i="398"/>
  <c r="E12" i="398"/>
  <c r="AH11" i="398"/>
  <c r="V11" i="398"/>
  <c r="K11" i="398"/>
  <c r="J11" i="398"/>
  <c r="I11" i="398" s="1"/>
  <c r="G11" i="398"/>
  <c r="E11" i="398"/>
  <c r="AP35" i="398"/>
  <c r="T34" i="398" l="1"/>
  <c r="AI34" i="398" s="1"/>
  <c r="S33" i="398"/>
  <c r="S32" i="398"/>
  <c r="S31" i="398"/>
  <c r="S30" i="398"/>
  <c r="S29" i="398"/>
  <c r="S28" i="398"/>
  <c r="S27" i="398"/>
  <c r="S26" i="398"/>
  <c r="S25" i="398"/>
  <c r="S24" i="398"/>
  <c r="S23" i="398"/>
  <c r="S22" i="398"/>
  <c r="S21" i="398"/>
  <c r="S20" i="398"/>
  <c r="S19" i="398"/>
  <c r="S18" i="398"/>
  <c r="S17" i="398"/>
  <c r="S16" i="398"/>
  <c r="S15" i="398"/>
  <c r="S14" i="398"/>
  <c r="S13" i="398"/>
  <c r="S12" i="398"/>
  <c r="T31" i="398"/>
  <c r="AI31" i="398" s="1"/>
  <c r="T27" i="398"/>
  <c r="T23" i="398"/>
  <c r="AI23" i="398" s="1"/>
  <c r="T19" i="398"/>
  <c r="AI19" i="398" s="1"/>
  <c r="T15" i="398"/>
  <c r="AI15" i="398" s="1"/>
  <c r="AH35" i="398"/>
  <c r="AG8" i="398"/>
  <c r="T12" i="398"/>
  <c r="AI12" i="398" s="1"/>
  <c r="T20" i="398"/>
  <c r="AI20" i="398" s="1"/>
  <c r="T24" i="398"/>
  <c r="AI24" i="398" s="1"/>
  <c r="T28" i="398"/>
  <c r="AI28" i="398" s="1"/>
  <c r="T13" i="398"/>
  <c r="AI13" i="398" s="1"/>
  <c r="T17" i="398"/>
  <c r="AI17" i="398" s="1"/>
  <c r="T21" i="398"/>
  <c r="AI21" i="398" s="1"/>
  <c r="T25" i="398"/>
  <c r="AI25" i="398" s="1"/>
  <c r="T14" i="398"/>
  <c r="AI14" i="398" s="1"/>
  <c r="T18" i="398"/>
  <c r="AI18" i="398" s="1"/>
  <c r="T22" i="398"/>
  <c r="AI22" i="398" s="1"/>
  <c r="T26" i="398"/>
  <c r="AI26" i="398" s="1"/>
  <c r="T30" i="398"/>
  <c r="AI30" i="398" s="1"/>
  <c r="T33" i="398"/>
  <c r="AI33" i="398" s="1"/>
  <c r="S34" i="398"/>
  <c r="T16" i="398"/>
  <c r="AI16" i="398" s="1"/>
  <c r="T32" i="398"/>
  <c r="AI32" i="398" s="1"/>
  <c r="AI27" i="398"/>
  <c r="T29" i="398"/>
  <c r="AI29" i="398" s="1"/>
  <c r="R35" i="398"/>
  <c r="T11" i="398"/>
  <c r="S11" i="398"/>
  <c r="K34" i="398"/>
  <c r="AQ11" i="398"/>
  <c r="AQ35" i="398" s="1"/>
  <c r="I33" i="398"/>
  <c r="S35" i="398" l="1"/>
  <c r="T35" i="398"/>
  <c r="AI35" i="398" s="1"/>
  <c r="AI11" i="398"/>
  <c r="AP10" i="397" l="1"/>
  <c r="AG10" i="397"/>
  <c r="Q10" i="397"/>
  <c r="AR35" i="397"/>
  <c r="AQ34" i="397"/>
  <c r="AH34" i="397"/>
  <c r="V34" i="397"/>
  <c r="R34" i="397"/>
  <c r="J34" i="397"/>
  <c r="K34" i="397" s="1"/>
  <c r="G34" i="397"/>
  <c r="E34" i="397"/>
  <c r="AQ33" i="397"/>
  <c r="AH33" i="397"/>
  <c r="V33" i="397"/>
  <c r="R33" i="397"/>
  <c r="J33" i="397"/>
  <c r="K33" i="397" s="1"/>
  <c r="G33" i="397"/>
  <c r="E33" i="397"/>
  <c r="AW32" i="397"/>
  <c r="AQ32" i="397"/>
  <c r="AH32" i="397"/>
  <c r="V32" i="397"/>
  <c r="R32" i="397"/>
  <c r="K32" i="397"/>
  <c r="J32" i="397"/>
  <c r="I32" i="397" s="1"/>
  <c r="G32" i="397"/>
  <c r="E32" i="397"/>
  <c r="AQ31" i="397"/>
  <c r="AH31" i="397"/>
  <c r="V31" i="397"/>
  <c r="R31" i="397"/>
  <c r="J31" i="397"/>
  <c r="I31" i="397" s="1"/>
  <c r="G31" i="397"/>
  <c r="E31" i="397"/>
  <c r="AQ30" i="397"/>
  <c r="AH30" i="397"/>
  <c r="V30" i="397"/>
  <c r="R30" i="397"/>
  <c r="J30" i="397"/>
  <c r="I30" i="397" s="1"/>
  <c r="G30" i="397"/>
  <c r="E30" i="397"/>
  <c r="AQ29" i="397"/>
  <c r="AH29" i="397"/>
  <c r="V29" i="397"/>
  <c r="R29" i="397"/>
  <c r="J29" i="397"/>
  <c r="I29" i="397" s="1"/>
  <c r="G29" i="397"/>
  <c r="E29" i="397"/>
  <c r="AQ28" i="397"/>
  <c r="AH28" i="397"/>
  <c r="V28" i="397"/>
  <c r="R28" i="397"/>
  <c r="J28" i="397"/>
  <c r="I28" i="397" s="1"/>
  <c r="G28" i="397"/>
  <c r="E28" i="397"/>
  <c r="AQ27" i="397"/>
  <c r="AH27" i="397"/>
  <c r="V27" i="397"/>
  <c r="R27" i="397"/>
  <c r="J27" i="397"/>
  <c r="I27" i="397" s="1"/>
  <c r="G27" i="397"/>
  <c r="E27" i="397"/>
  <c r="AQ26" i="397"/>
  <c r="AH26" i="397"/>
  <c r="V26" i="397"/>
  <c r="R26" i="397"/>
  <c r="J26" i="397"/>
  <c r="I26" i="397" s="1"/>
  <c r="G26" i="397"/>
  <c r="E26" i="397"/>
  <c r="AQ25" i="397"/>
  <c r="AH25" i="397"/>
  <c r="V25" i="397"/>
  <c r="R25" i="397"/>
  <c r="J25" i="397"/>
  <c r="I25" i="397" s="1"/>
  <c r="G25" i="397"/>
  <c r="E25" i="397"/>
  <c r="AQ24" i="397"/>
  <c r="AH24" i="397"/>
  <c r="V24" i="397"/>
  <c r="R24" i="397"/>
  <c r="J24" i="397"/>
  <c r="I24" i="397" s="1"/>
  <c r="G24" i="397"/>
  <c r="E24" i="397"/>
  <c r="AQ23" i="397"/>
  <c r="AH23" i="397"/>
  <c r="V23" i="397"/>
  <c r="R23" i="397"/>
  <c r="J23" i="397"/>
  <c r="I23" i="397" s="1"/>
  <c r="G23" i="397"/>
  <c r="E23" i="397"/>
  <c r="AQ22" i="397"/>
  <c r="AH22" i="397"/>
  <c r="V22" i="397"/>
  <c r="R22" i="397"/>
  <c r="J22" i="397"/>
  <c r="I22" i="397" s="1"/>
  <c r="G22" i="397"/>
  <c r="E22" i="397"/>
  <c r="AQ21" i="397"/>
  <c r="AH21" i="397"/>
  <c r="V21" i="397"/>
  <c r="R21" i="397"/>
  <c r="J21" i="397"/>
  <c r="I21" i="397" s="1"/>
  <c r="G21" i="397"/>
  <c r="E21" i="397"/>
  <c r="AQ20" i="397"/>
  <c r="AH20" i="397"/>
  <c r="V20" i="397"/>
  <c r="R20" i="397"/>
  <c r="J20" i="397"/>
  <c r="I20" i="397" s="1"/>
  <c r="G20" i="397"/>
  <c r="E20" i="397"/>
  <c r="AQ19" i="397"/>
  <c r="AH19" i="397"/>
  <c r="V19" i="397"/>
  <c r="R19" i="397"/>
  <c r="J19" i="397"/>
  <c r="I19" i="397" s="1"/>
  <c r="G19" i="397"/>
  <c r="E19" i="397"/>
  <c r="AQ18" i="397"/>
  <c r="AH18" i="397"/>
  <c r="V18" i="397"/>
  <c r="R18" i="397"/>
  <c r="J18" i="397"/>
  <c r="I18" i="397" s="1"/>
  <c r="G18" i="397"/>
  <c r="E18" i="397"/>
  <c r="AQ17" i="397"/>
  <c r="AH17" i="397"/>
  <c r="V17" i="397"/>
  <c r="R17" i="397"/>
  <c r="J17" i="397"/>
  <c r="I17" i="397" s="1"/>
  <c r="G17" i="397"/>
  <c r="E17" i="397"/>
  <c r="AQ16" i="397"/>
  <c r="AH16" i="397"/>
  <c r="V16" i="397"/>
  <c r="R16" i="397"/>
  <c r="J16" i="397"/>
  <c r="I16" i="397" s="1"/>
  <c r="G16" i="397"/>
  <c r="E16" i="397"/>
  <c r="AQ15" i="397"/>
  <c r="AH15" i="397"/>
  <c r="V15" i="397"/>
  <c r="R15" i="397"/>
  <c r="J15" i="397"/>
  <c r="I15" i="397" s="1"/>
  <c r="G15" i="397"/>
  <c r="E15" i="397"/>
  <c r="AQ14" i="397"/>
  <c r="AH14" i="397"/>
  <c r="V14" i="397"/>
  <c r="R14" i="397"/>
  <c r="J14" i="397"/>
  <c r="I14" i="397" s="1"/>
  <c r="G14" i="397"/>
  <c r="E14" i="397"/>
  <c r="AQ13" i="397"/>
  <c r="AH13" i="397"/>
  <c r="V13" i="397"/>
  <c r="R13" i="397"/>
  <c r="J13" i="397"/>
  <c r="I13" i="397" s="1"/>
  <c r="G13" i="397"/>
  <c r="E13" i="397"/>
  <c r="AQ12" i="397"/>
  <c r="AH12" i="397"/>
  <c r="V12" i="397"/>
  <c r="R12" i="397"/>
  <c r="J12" i="397"/>
  <c r="I12" i="397" s="1"/>
  <c r="G12" i="397"/>
  <c r="E12" i="397"/>
  <c r="V11" i="397"/>
  <c r="K11" i="397"/>
  <c r="J11" i="397"/>
  <c r="I11" i="397" s="1"/>
  <c r="G11" i="397"/>
  <c r="E11" i="397"/>
  <c r="AP35" i="397"/>
  <c r="AH11" i="397"/>
  <c r="R11" i="397"/>
  <c r="AG8" i="397"/>
  <c r="T34" i="397" l="1"/>
  <c r="T33" i="397"/>
  <c r="T32" i="397"/>
  <c r="S31" i="397"/>
  <c r="S30" i="397"/>
  <c r="S29" i="397"/>
  <c r="T28" i="397"/>
  <c r="S27" i="397"/>
  <c r="T26" i="397"/>
  <c r="S25" i="397"/>
  <c r="S24" i="397"/>
  <c r="S23" i="397"/>
  <c r="T22" i="397"/>
  <c r="S21" i="397"/>
  <c r="T20" i="397"/>
  <c r="S19" i="397"/>
  <c r="T18" i="397"/>
  <c r="S17" i="397"/>
  <c r="T16" i="397"/>
  <c r="AI16" i="397" s="1"/>
  <c r="S15" i="397"/>
  <c r="T14" i="397"/>
  <c r="S13" i="397"/>
  <c r="T12" i="397"/>
  <c r="K12" i="397"/>
  <c r="K13" i="397"/>
  <c r="K14" i="397"/>
  <c r="K15" i="397"/>
  <c r="K16" i="397"/>
  <c r="K17" i="397"/>
  <c r="K18" i="397"/>
  <c r="K19" i="397"/>
  <c r="K20" i="397"/>
  <c r="K21" i="397"/>
  <c r="K22" i="397"/>
  <c r="K23" i="397"/>
  <c r="K24" i="397"/>
  <c r="K25" i="397"/>
  <c r="K26" i="397"/>
  <c r="K27" i="397"/>
  <c r="K28" i="397"/>
  <c r="K29" i="397"/>
  <c r="K30" i="397"/>
  <c r="K31" i="397"/>
  <c r="S34" i="397"/>
  <c r="T31" i="397"/>
  <c r="AI31" i="397" s="1"/>
  <c r="T29" i="397"/>
  <c r="AI28" i="397"/>
  <c r="T27" i="397"/>
  <c r="AI27" i="397" s="1"/>
  <c r="AI26" i="397"/>
  <c r="T25" i="397"/>
  <c r="AI25" i="397" s="1"/>
  <c r="T23" i="397"/>
  <c r="AI23" i="397" s="1"/>
  <c r="T21" i="397"/>
  <c r="AI21" i="397" s="1"/>
  <c r="AI20" i="397"/>
  <c r="T19" i="397"/>
  <c r="AI19" i="397" s="1"/>
  <c r="AI18" i="397"/>
  <c r="T17" i="397"/>
  <c r="AI17" i="397" s="1"/>
  <c r="T15" i="397"/>
  <c r="AI15" i="397" s="1"/>
  <c r="T13" i="397"/>
  <c r="AI13" i="397" s="1"/>
  <c r="AI12" i="397"/>
  <c r="AI34" i="397"/>
  <c r="AI14" i="397"/>
  <c r="AI22" i="397"/>
  <c r="AI29" i="397"/>
  <c r="AI32" i="397"/>
  <c r="AI33" i="397"/>
  <c r="T30" i="397"/>
  <c r="AI30" i="397" s="1"/>
  <c r="S33" i="397"/>
  <c r="S26" i="397"/>
  <c r="S28" i="397"/>
  <c r="S32" i="397"/>
  <c r="S14" i="397"/>
  <c r="S16" i="397"/>
  <c r="S18" i="397"/>
  <c r="S20" i="397"/>
  <c r="S22" i="397"/>
  <c r="S12" i="397"/>
  <c r="T24" i="397"/>
  <c r="AI24" i="397" s="1"/>
  <c r="R35" i="397"/>
  <c r="T11" i="397"/>
  <c r="S11" i="397"/>
  <c r="AH35" i="397"/>
  <c r="AQ11" i="397"/>
  <c r="AQ35" i="397" s="1"/>
  <c r="I33" i="397"/>
  <c r="I34" i="397"/>
  <c r="AG35" i="397"/>
  <c r="S35" i="397" l="1"/>
  <c r="T35" i="397"/>
  <c r="AI11" i="397"/>
  <c r="AP10" i="396" l="1"/>
  <c r="AP35" i="396" s="1"/>
  <c r="AG10" i="396"/>
  <c r="V12" i="396"/>
  <c r="V13" i="396"/>
  <c r="V14" i="396"/>
  <c r="V11" i="396"/>
  <c r="Q10" i="396"/>
  <c r="AR35" i="396"/>
  <c r="AG35" i="396"/>
  <c r="AQ34" i="396"/>
  <c r="AH34" i="396"/>
  <c r="V34" i="396"/>
  <c r="R34" i="396"/>
  <c r="K34" i="396"/>
  <c r="J34" i="396"/>
  <c r="I34" i="396"/>
  <c r="G34" i="396"/>
  <c r="E34" i="396"/>
  <c r="AQ33" i="396"/>
  <c r="AH33" i="396"/>
  <c r="V33" i="396"/>
  <c r="R33" i="396"/>
  <c r="K33" i="396"/>
  <c r="J33" i="396"/>
  <c r="I33" i="396"/>
  <c r="G33" i="396"/>
  <c r="E33" i="396"/>
  <c r="AW32" i="396"/>
  <c r="AQ32" i="396"/>
  <c r="AH32" i="396"/>
  <c r="V32" i="396"/>
  <c r="R32" i="396"/>
  <c r="K32" i="396"/>
  <c r="J32" i="396"/>
  <c r="I32" i="396" s="1"/>
  <c r="G32" i="396"/>
  <c r="E32" i="396"/>
  <c r="AQ31" i="396"/>
  <c r="AH31" i="396"/>
  <c r="V31" i="396"/>
  <c r="R31" i="396"/>
  <c r="K31" i="396"/>
  <c r="J31" i="396"/>
  <c r="I31" i="396" s="1"/>
  <c r="G31" i="396"/>
  <c r="E31" i="396"/>
  <c r="AQ30" i="396"/>
  <c r="AH30" i="396"/>
  <c r="V30" i="396"/>
  <c r="R30" i="396"/>
  <c r="K30" i="396"/>
  <c r="J30" i="396"/>
  <c r="I30" i="396" s="1"/>
  <c r="G30" i="396"/>
  <c r="E30" i="396"/>
  <c r="AQ29" i="396"/>
  <c r="AH29" i="396"/>
  <c r="V29" i="396"/>
  <c r="R29" i="396"/>
  <c r="K29" i="396"/>
  <c r="J29" i="396"/>
  <c r="I29" i="396" s="1"/>
  <c r="G29" i="396"/>
  <c r="E29" i="396"/>
  <c r="AQ28" i="396"/>
  <c r="AH28" i="396"/>
  <c r="V28" i="396"/>
  <c r="R28" i="396"/>
  <c r="K28" i="396"/>
  <c r="J28" i="396"/>
  <c r="I28" i="396" s="1"/>
  <c r="G28" i="396"/>
  <c r="E28" i="396"/>
  <c r="AQ27" i="396"/>
  <c r="AH27" i="396"/>
  <c r="V27" i="396"/>
  <c r="R27" i="396"/>
  <c r="K27" i="396"/>
  <c r="J27" i="396"/>
  <c r="I27" i="396" s="1"/>
  <c r="G27" i="396"/>
  <c r="E27" i="396"/>
  <c r="AQ26" i="396"/>
  <c r="AH26" i="396"/>
  <c r="V26" i="396"/>
  <c r="R26" i="396"/>
  <c r="K26" i="396"/>
  <c r="J26" i="396"/>
  <c r="I26" i="396" s="1"/>
  <c r="G26" i="396"/>
  <c r="E26" i="396"/>
  <c r="AQ25" i="396"/>
  <c r="AH25" i="396"/>
  <c r="V25" i="396"/>
  <c r="R25" i="396"/>
  <c r="K25" i="396"/>
  <c r="J25" i="396"/>
  <c r="I25" i="396" s="1"/>
  <c r="G25" i="396"/>
  <c r="E25" i="396"/>
  <c r="AQ24" i="396"/>
  <c r="AH24" i="396"/>
  <c r="V24" i="396"/>
  <c r="R24" i="396"/>
  <c r="K24" i="396"/>
  <c r="J24" i="396"/>
  <c r="I24" i="396" s="1"/>
  <c r="G24" i="396"/>
  <c r="E24" i="396"/>
  <c r="AQ23" i="396"/>
  <c r="AH23" i="396"/>
  <c r="V23" i="396"/>
  <c r="R23" i="396"/>
  <c r="K23" i="396"/>
  <c r="J23" i="396"/>
  <c r="I23" i="396" s="1"/>
  <c r="G23" i="396"/>
  <c r="E23" i="396"/>
  <c r="AQ22" i="396"/>
  <c r="AH22" i="396"/>
  <c r="V22" i="396"/>
  <c r="R22" i="396"/>
  <c r="K22" i="396"/>
  <c r="J22" i="396"/>
  <c r="I22" i="396" s="1"/>
  <c r="G22" i="396"/>
  <c r="E22" i="396"/>
  <c r="AQ21" i="396"/>
  <c r="AH21" i="396"/>
  <c r="V21" i="396"/>
  <c r="R21" i="396"/>
  <c r="K21" i="396"/>
  <c r="J21" i="396"/>
  <c r="I21" i="396" s="1"/>
  <c r="G21" i="396"/>
  <c r="E21" i="396"/>
  <c r="AQ20" i="396"/>
  <c r="AH20" i="396"/>
  <c r="V20" i="396"/>
  <c r="R20" i="396"/>
  <c r="K20" i="396"/>
  <c r="J20" i="396"/>
  <c r="I20" i="396" s="1"/>
  <c r="G20" i="396"/>
  <c r="E20" i="396"/>
  <c r="AQ19" i="396"/>
  <c r="AH19" i="396"/>
  <c r="V19" i="396"/>
  <c r="R19" i="396"/>
  <c r="K19" i="396"/>
  <c r="J19" i="396"/>
  <c r="I19" i="396" s="1"/>
  <c r="G19" i="396"/>
  <c r="E19" i="396"/>
  <c r="AQ18" i="396"/>
  <c r="AH18" i="396"/>
  <c r="V18" i="396"/>
  <c r="R18" i="396"/>
  <c r="K18" i="396"/>
  <c r="J18" i="396"/>
  <c r="I18" i="396" s="1"/>
  <c r="G18" i="396"/>
  <c r="E18" i="396"/>
  <c r="AQ17" i="396"/>
  <c r="AH17" i="396"/>
  <c r="V17" i="396"/>
  <c r="R17" i="396"/>
  <c r="K17" i="396"/>
  <c r="J17" i="396"/>
  <c r="I17" i="396" s="1"/>
  <c r="G17" i="396"/>
  <c r="E17" i="396"/>
  <c r="AQ16" i="396"/>
  <c r="AH16" i="396"/>
  <c r="V16" i="396"/>
  <c r="R16" i="396"/>
  <c r="K16" i="396"/>
  <c r="J16" i="396"/>
  <c r="I16" i="396" s="1"/>
  <c r="G16" i="396"/>
  <c r="E16" i="396"/>
  <c r="AQ15" i="396"/>
  <c r="AH15" i="396"/>
  <c r="V15" i="396"/>
  <c r="R15" i="396"/>
  <c r="K15" i="396"/>
  <c r="J15" i="396"/>
  <c r="I15" i="396" s="1"/>
  <c r="G15" i="396"/>
  <c r="E15" i="396"/>
  <c r="AQ14" i="396"/>
  <c r="AH14" i="396"/>
  <c r="R14" i="396"/>
  <c r="J14" i="396"/>
  <c r="K14" i="396" s="1"/>
  <c r="G14" i="396"/>
  <c r="E14" i="396"/>
  <c r="AQ13" i="396"/>
  <c r="AH13" i="396"/>
  <c r="R13" i="396"/>
  <c r="J13" i="396"/>
  <c r="K13" i="396" s="1"/>
  <c r="I13" i="396"/>
  <c r="G13" i="396"/>
  <c r="E13" i="396"/>
  <c r="AQ12" i="396"/>
  <c r="AH12" i="396"/>
  <c r="R12" i="396"/>
  <c r="K12" i="396"/>
  <c r="J12" i="396"/>
  <c r="I12" i="396"/>
  <c r="G12" i="396"/>
  <c r="E12" i="396"/>
  <c r="AH11" i="396"/>
  <c r="K11" i="396"/>
  <c r="J11" i="396"/>
  <c r="I11" i="396" s="1"/>
  <c r="G11" i="396"/>
  <c r="E11" i="396"/>
  <c r="R11" i="396"/>
  <c r="AG8" i="396"/>
  <c r="AP10" i="395"/>
  <c r="AG10" i="395"/>
  <c r="S34" i="396" l="1"/>
  <c r="S33" i="396"/>
  <c r="T32" i="396"/>
  <c r="T31" i="396"/>
  <c r="T30" i="396"/>
  <c r="T29" i="396"/>
  <c r="T28" i="396"/>
  <c r="T27" i="396"/>
  <c r="T26" i="396"/>
  <c r="AI26" i="396" s="1"/>
  <c r="T25" i="396"/>
  <c r="T24" i="396"/>
  <c r="T23" i="396"/>
  <c r="AI23" i="396" s="1"/>
  <c r="T22" i="396"/>
  <c r="T21" i="396"/>
  <c r="T20" i="396"/>
  <c r="T19" i="396"/>
  <c r="T18" i="396"/>
  <c r="AI18" i="396" s="1"/>
  <c r="T17" i="396"/>
  <c r="T16" i="396"/>
  <c r="AI16" i="396" s="1"/>
  <c r="T15" i="396"/>
  <c r="T14" i="396"/>
  <c r="T13" i="396"/>
  <c r="S12" i="396"/>
  <c r="AI13" i="396"/>
  <c r="AH35" i="396"/>
  <c r="S13" i="396"/>
  <c r="S14" i="396"/>
  <c r="T33" i="396"/>
  <c r="AI33" i="396" s="1"/>
  <c r="T34" i="396"/>
  <c r="AI34" i="396" s="1"/>
  <c r="AI14" i="396"/>
  <c r="AI15" i="396"/>
  <c r="AI17" i="396"/>
  <c r="AI19" i="396"/>
  <c r="AI20" i="396"/>
  <c r="AI21" i="396"/>
  <c r="AI22" i="396"/>
  <c r="AI24" i="396"/>
  <c r="AI25" i="396"/>
  <c r="AI27" i="396"/>
  <c r="AI28" i="396"/>
  <c r="AI29" i="396"/>
  <c r="AI30" i="396"/>
  <c r="AI31" i="396"/>
  <c r="AI32" i="396"/>
  <c r="R35" i="396"/>
  <c r="T11" i="396"/>
  <c r="S11" i="396"/>
  <c r="AQ11" i="396"/>
  <c r="AQ35" i="396" s="1"/>
  <c r="T12" i="396"/>
  <c r="AI12" i="396" s="1"/>
  <c r="S15" i="396"/>
  <c r="S16" i="396"/>
  <c r="S17" i="396"/>
  <c r="S18" i="396"/>
  <c r="S19" i="396"/>
  <c r="S20" i="396"/>
  <c r="S21" i="396"/>
  <c r="S22" i="396"/>
  <c r="S23" i="396"/>
  <c r="S24" i="396"/>
  <c r="S25" i="396"/>
  <c r="S26" i="396"/>
  <c r="S27" i="396"/>
  <c r="S28" i="396"/>
  <c r="S29" i="396"/>
  <c r="S30" i="396"/>
  <c r="S31" i="396"/>
  <c r="S32" i="396"/>
  <c r="I14" i="396"/>
  <c r="T35" i="396" l="1"/>
  <c r="AI35" i="396" s="1"/>
  <c r="S35" i="396"/>
  <c r="AI11" i="396"/>
  <c r="AQ15" i="395" l="1"/>
  <c r="R11" i="395" l="1"/>
  <c r="AR35" i="395"/>
  <c r="AQ34" i="395"/>
  <c r="AH34" i="395"/>
  <c r="V34" i="395"/>
  <c r="R34" i="395"/>
  <c r="J34" i="395"/>
  <c r="K34" i="395" s="1"/>
  <c r="I34" i="395"/>
  <c r="G34" i="395"/>
  <c r="E34" i="395"/>
  <c r="AQ33" i="395"/>
  <c r="AH33" i="395"/>
  <c r="V33" i="395"/>
  <c r="R33" i="395"/>
  <c r="J33" i="395"/>
  <c r="K33" i="395" s="1"/>
  <c r="I33" i="395"/>
  <c r="G33" i="395"/>
  <c r="E33" i="395"/>
  <c r="AW32" i="395"/>
  <c r="AQ32" i="395"/>
  <c r="AH32" i="395"/>
  <c r="V32" i="395"/>
  <c r="R32" i="395"/>
  <c r="S32" i="395" s="1"/>
  <c r="J32" i="395"/>
  <c r="I32" i="395" s="1"/>
  <c r="G32" i="395"/>
  <c r="E32" i="395"/>
  <c r="AQ31" i="395"/>
  <c r="AH31" i="395"/>
  <c r="V31" i="395"/>
  <c r="R31" i="395"/>
  <c r="S31" i="395" s="1"/>
  <c r="J31" i="395"/>
  <c r="I31" i="395" s="1"/>
  <c r="G31" i="395"/>
  <c r="E31" i="395"/>
  <c r="AQ30" i="395"/>
  <c r="AH30" i="395"/>
  <c r="V30" i="395"/>
  <c r="R30" i="395"/>
  <c r="S30" i="395" s="1"/>
  <c r="J30" i="395"/>
  <c r="I30" i="395" s="1"/>
  <c r="G30" i="395"/>
  <c r="E30" i="395"/>
  <c r="AQ29" i="395"/>
  <c r="AH29" i="395"/>
  <c r="V29" i="395"/>
  <c r="R29" i="395"/>
  <c r="S29" i="395" s="1"/>
  <c r="J29" i="395"/>
  <c r="I29" i="395" s="1"/>
  <c r="G29" i="395"/>
  <c r="E29" i="395"/>
  <c r="AQ28" i="395"/>
  <c r="AH28" i="395"/>
  <c r="V28" i="395"/>
  <c r="R28" i="395"/>
  <c r="S28" i="395" s="1"/>
  <c r="J28" i="395"/>
  <c r="I28" i="395" s="1"/>
  <c r="G28" i="395"/>
  <c r="E28" i="395"/>
  <c r="AQ27" i="395"/>
  <c r="AH27" i="395"/>
  <c r="V27" i="395"/>
  <c r="R27" i="395"/>
  <c r="S27" i="395" s="1"/>
  <c r="J27" i="395"/>
  <c r="I27" i="395" s="1"/>
  <c r="G27" i="395"/>
  <c r="E27" i="395"/>
  <c r="AQ26" i="395"/>
  <c r="AH26" i="395"/>
  <c r="V26" i="395"/>
  <c r="R26" i="395"/>
  <c r="S26" i="395" s="1"/>
  <c r="J26" i="395"/>
  <c r="I26" i="395" s="1"/>
  <c r="G26" i="395"/>
  <c r="E26" i="395"/>
  <c r="AQ25" i="395"/>
  <c r="AH25" i="395"/>
  <c r="V25" i="395"/>
  <c r="R25" i="395"/>
  <c r="S25" i="395" s="1"/>
  <c r="J25" i="395"/>
  <c r="I25" i="395" s="1"/>
  <c r="G25" i="395"/>
  <c r="E25" i="395"/>
  <c r="AQ24" i="395"/>
  <c r="AH24" i="395"/>
  <c r="V24" i="395"/>
  <c r="R24" i="395"/>
  <c r="S24" i="395" s="1"/>
  <c r="J24" i="395"/>
  <c r="I24" i="395" s="1"/>
  <c r="G24" i="395"/>
  <c r="E24" i="395"/>
  <c r="AQ23" i="395"/>
  <c r="AH23" i="395"/>
  <c r="V23" i="395"/>
  <c r="R23" i="395"/>
  <c r="S23" i="395" s="1"/>
  <c r="J23" i="395"/>
  <c r="I23" i="395" s="1"/>
  <c r="G23" i="395"/>
  <c r="E23" i="395"/>
  <c r="AQ22" i="395"/>
  <c r="AH22" i="395"/>
  <c r="V22" i="395"/>
  <c r="R22" i="395"/>
  <c r="S22" i="395" s="1"/>
  <c r="J22" i="395"/>
  <c r="I22" i="395" s="1"/>
  <c r="G22" i="395"/>
  <c r="E22" i="395"/>
  <c r="AQ21" i="395"/>
  <c r="AH21" i="395"/>
  <c r="V21" i="395"/>
  <c r="R21" i="395"/>
  <c r="S21" i="395" s="1"/>
  <c r="J21" i="395"/>
  <c r="I21" i="395" s="1"/>
  <c r="G21" i="395"/>
  <c r="E21" i="395"/>
  <c r="AQ20" i="395"/>
  <c r="AH20" i="395"/>
  <c r="V20" i="395"/>
  <c r="R20" i="395"/>
  <c r="S20" i="395" s="1"/>
  <c r="J20" i="395"/>
  <c r="I20" i="395" s="1"/>
  <c r="G20" i="395"/>
  <c r="E20" i="395"/>
  <c r="AQ19" i="395"/>
  <c r="AH19" i="395"/>
  <c r="V19" i="395"/>
  <c r="R19" i="395"/>
  <c r="S19" i="395" s="1"/>
  <c r="J19" i="395"/>
  <c r="I19" i="395" s="1"/>
  <c r="G19" i="395"/>
  <c r="E19" i="395"/>
  <c r="AQ18" i="395"/>
  <c r="AH18" i="395"/>
  <c r="V18" i="395"/>
  <c r="R18" i="395"/>
  <c r="S18" i="395" s="1"/>
  <c r="J18" i="395"/>
  <c r="I18" i="395" s="1"/>
  <c r="G18" i="395"/>
  <c r="E18" i="395"/>
  <c r="AQ17" i="395"/>
  <c r="AH17" i="395"/>
  <c r="V17" i="395"/>
  <c r="R17" i="395"/>
  <c r="S17" i="395" s="1"/>
  <c r="J17" i="395"/>
  <c r="I17" i="395" s="1"/>
  <c r="G17" i="395"/>
  <c r="E17" i="395"/>
  <c r="AQ16" i="395"/>
  <c r="AH16" i="395"/>
  <c r="V16" i="395"/>
  <c r="R16" i="395"/>
  <c r="S16" i="395" s="1"/>
  <c r="J16" i="395"/>
  <c r="K16" i="395" s="1"/>
  <c r="G16" i="395"/>
  <c r="E16" i="395"/>
  <c r="AH15" i="395"/>
  <c r="V15" i="395"/>
  <c r="R15" i="395"/>
  <c r="T15" i="395" s="1"/>
  <c r="J15" i="395"/>
  <c r="K15" i="395" s="1"/>
  <c r="G15" i="395"/>
  <c r="E15" i="395"/>
  <c r="AQ14" i="395"/>
  <c r="AH14" i="395"/>
  <c r="R14" i="395"/>
  <c r="T14" i="395" s="1"/>
  <c r="J14" i="395"/>
  <c r="K14" i="395" s="1"/>
  <c r="I14" i="395"/>
  <c r="G14" i="395"/>
  <c r="E14" i="395"/>
  <c r="AQ13" i="395"/>
  <c r="AH13" i="395"/>
  <c r="R13" i="395"/>
  <c r="T13" i="395" s="1"/>
  <c r="J13" i="395"/>
  <c r="K13" i="395" s="1"/>
  <c r="G13" i="395"/>
  <c r="E13" i="395"/>
  <c r="AQ12" i="395"/>
  <c r="AH12" i="395"/>
  <c r="R12" i="395"/>
  <c r="S12" i="395" s="1"/>
  <c r="J12" i="395"/>
  <c r="K12" i="395" s="1"/>
  <c r="G12" i="395"/>
  <c r="E12" i="395"/>
  <c r="J11" i="395"/>
  <c r="K11" i="395" s="1"/>
  <c r="G11" i="395"/>
  <c r="E11" i="395"/>
  <c r="AQ11" i="395"/>
  <c r="AG8" i="395"/>
  <c r="T34" i="395" l="1"/>
  <c r="AI34" i="395" s="1"/>
  <c r="T33" i="395"/>
  <c r="AI33" i="395" s="1"/>
  <c r="I13" i="395"/>
  <c r="I15" i="395"/>
  <c r="K28" i="395"/>
  <c r="K29" i="395"/>
  <c r="T27" i="395"/>
  <c r="AI27" i="395" s="1"/>
  <c r="T29" i="395"/>
  <c r="AI29" i="395" s="1"/>
  <c r="K32" i="395"/>
  <c r="I12" i="395"/>
  <c r="K17" i="395"/>
  <c r="K18" i="395"/>
  <c r="K19" i="395"/>
  <c r="K20" i="395"/>
  <c r="K21" i="395"/>
  <c r="K22" i="395"/>
  <c r="K23" i="395"/>
  <c r="K24" i="395"/>
  <c r="K25" i="395"/>
  <c r="K26" i="395"/>
  <c r="K27" i="395"/>
  <c r="T31" i="395"/>
  <c r="AI31" i="395" s="1"/>
  <c r="K30" i="395"/>
  <c r="K31" i="395"/>
  <c r="S34" i="395"/>
  <c r="T23" i="395"/>
  <c r="AI23" i="395" s="1"/>
  <c r="T19" i="395"/>
  <c r="AI19" i="395" s="1"/>
  <c r="AQ35" i="395"/>
  <c r="S15" i="395"/>
  <c r="AI15" i="395"/>
  <c r="I11" i="395"/>
  <c r="AI14" i="395"/>
  <c r="AI13" i="395"/>
  <c r="S14" i="395"/>
  <c r="T16" i="395"/>
  <c r="AI16" i="395" s="1"/>
  <c r="S13" i="395"/>
  <c r="T17" i="395"/>
  <c r="AI17" i="395" s="1"/>
  <c r="T21" i="395"/>
  <c r="AI21" i="395" s="1"/>
  <c r="T25" i="395"/>
  <c r="AI25" i="395" s="1"/>
  <c r="T18" i="395"/>
  <c r="AI18" i="395" s="1"/>
  <c r="T22" i="395"/>
  <c r="AI22" i="395" s="1"/>
  <c r="T26" i="395"/>
  <c r="AI26" i="395" s="1"/>
  <c r="T30" i="395"/>
  <c r="AI30" i="395" s="1"/>
  <c r="S33" i="395"/>
  <c r="T12" i="395"/>
  <c r="AI12" i="395" s="1"/>
  <c r="T20" i="395"/>
  <c r="AI20" i="395" s="1"/>
  <c r="T24" i="395"/>
  <c r="AI24" i="395" s="1"/>
  <c r="T28" i="395"/>
  <c r="AI28" i="395" s="1"/>
  <c r="T32" i="395"/>
  <c r="AI32" i="395" s="1"/>
  <c r="S11" i="395"/>
  <c r="R35" i="395"/>
  <c r="T11" i="395"/>
  <c r="AH11" i="395"/>
  <c r="I16" i="395"/>
  <c r="AP35" i="395"/>
  <c r="AG35" i="395"/>
  <c r="T35" i="395" l="1"/>
  <c r="S35" i="395"/>
  <c r="AH35" i="395"/>
  <c r="AI11" i="395"/>
  <c r="AI35" i="395" l="1"/>
</calcChain>
</file>

<file path=xl/comments1.xml><?xml version="1.0" encoding="utf-8"?>
<comments xmlns="http://schemas.openxmlformats.org/spreadsheetml/2006/main">
  <authors>
    <author>Fidel A. Ramos</author>
  </authors>
  <commentList>
    <comment ref="Q27" authorId="0">
      <text>
        <r>
          <rPr>
            <sz val="9"/>
            <color indexed="81"/>
            <rFont val="Tahoma"/>
            <family val="2"/>
          </rPr>
          <t xml:space="preserve">RESET THE FLOW METERS AT 5PM
</t>
        </r>
      </text>
    </comment>
  </commentList>
</comments>
</file>

<file path=xl/sharedStrings.xml><?xml version="1.0" encoding="utf-8"?>
<sst xmlns="http://schemas.openxmlformats.org/spreadsheetml/2006/main" count="11386" uniqueCount="262">
  <si>
    <t>ENGINEER / OPERATOR ON DUTY</t>
  </si>
  <si>
    <t>BDOM DAILY OPERATION REPORT</t>
  </si>
  <si>
    <t>6am - 2pm</t>
  </si>
  <si>
    <t>WATER NETWORK</t>
  </si>
  <si>
    <t>2pm - 10pm</t>
  </si>
  <si>
    <t>10pm - 6am</t>
  </si>
  <si>
    <t xml:space="preserve">LOCATION: </t>
  </si>
  <si>
    <t>Villamor Pump Station and Reservoir</t>
  </si>
  <si>
    <t>DATE</t>
  </si>
  <si>
    <t>UNIT</t>
  </si>
  <si>
    <t>OPERATIONAL STATUS</t>
  </si>
  <si>
    <t>Min</t>
  </si>
  <si>
    <t>Target</t>
  </si>
  <si>
    <t>Max</t>
  </si>
  <si>
    <t>Suction Line  (900mm)</t>
  </si>
  <si>
    <t>Discharge Line  (1600mm)</t>
  </si>
  <si>
    <t>Reservoir MIN/MAX (m)</t>
  </si>
  <si>
    <t>Operational Pumps</t>
  </si>
  <si>
    <t>Green</t>
  </si>
  <si>
    <t>Orange</t>
  </si>
  <si>
    <t>RED</t>
  </si>
  <si>
    <t>MIN SPEED (RPM)</t>
  </si>
  <si>
    <t>MULTIPLIER</t>
  </si>
  <si>
    <t>Totalizer KWHR</t>
  </si>
  <si>
    <t>Max KwHr</t>
  </si>
  <si>
    <t>Max KwHr/ML</t>
  </si>
  <si>
    <t>VALVE SETTING</t>
  </si>
  <si>
    <t>RESERVOIR REFILL</t>
  </si>
  <si>
    <t>Res. Chl.</t>
  </si>
  <si>
    <t>m of H2O</t>
  </si>
  <si>
    <t>MLD</t>
  </si>
  <si>
    <t>m3</t>
  </si>
  <si>
    <t>ML</t>
  </si>
  <si>
    <t>1.3m - 10m</t>
  </si>
  <si>
    <t>3B+2S</t>
  </si>
  <si>
    <t>&gt;0 to &lt;1185</t>
  </si>
  <si>
    <t>0% - 100%</t>
  </si>
  <si>
    <t>0.3 - 1.5</t>
  </si>
  <si>
    <t>PLANT STATUS</t>
  </si>
  <si>
    <t>Time</t>
  </si>
  <si>
    <t>Suction</t>
  </si>
  <si>
    <t>Discharge</t>
  </si>
  <si>
    <t>Plant Status</t>
  </si>
  <si>
    <t xml:space="preserve">Pressure Requirement </t>
  </si>
  <si>
    <t>Change in Pressure Setting / Requirement</t>
  </si>
  <si>
    <t>Instructed By:</t>
  </si>
  <si>
    <t>i2o pressure</t>
  </si>
  <si>
    <t>Suction Flow Rate</t>
  </si>
  <si>
    <t>Discharge  Flow Rate</t>
  </si>
  <si>
    <t>Total Production</t>
  </si>
  <si>
    <t>Hourly Production (1600mm)</t>
  </si>
  <si>
    <t>Reservoir Level A</t>
  </si>
  <si>
    <t>Reservoir Level B</t>
  </si>
  <si>
    <t>No of units in operation</t>
  </si>
  <si>
    <t>Motor Speed  (RPM)</t>
  </si>
  <si>
    <t>Power Consumption Meralco rdg</t>
  </si>
  <si>
    <t>Power Consumption ATS rdg (KWHr)</t>
  </si>
  <si>
    <t>Hourly Energy Consumption (KWHr)</t>
  </si>
  <si>
    <r>
      <t xml:space="preserve">Hourly KWHr per Production
</t>
    </r>
    <r>
      <rPr>
        <b/>
        <sz val="9"/>
        <rFont val="Calibri"/>
        <family val="2"/>
        <scheme val="minor"/>
      </rPr>
      <t>KWHr/ML</t>
    </r>
  </si>
  <si>
    <t>MOV 1 SP1</t>
  </si>
  <si>
    <t>MOV 2 SP2</t>
  </si>
  <si>
    <t>MOV 3 BP1</t>
  </si>
  <si>
    <t>MOV 4 BP2</t>
  </si>
  <si>
    <t>MOV 5 BP3</t>
  </si>
  <si>
    <t>Reservoir      Inlet        XCVI</t>
  </si>
  <si>
    <t>Totalizer Reading</t>
  </si>
  <si>
    <t>Reservoir  Hourly Refill         XCV4</t>
  </si>
  <si>
    <t>Chlorine Residual</t>
  </si>
  <si>
    <t>Hourly Remarks</t>
  </si>
  <si>
    <t>Details</t>
  </si>
  <si>
    <t>Code</t>
  </si>
  <si>
    <t>SOUTH BOOSTER OPERATION OPERATORS</t>
  </si>
  <si>
    <t>From</t>
  </si>
  <si>
    <t>To</t>
  </si>
  <si>
    <t>psi</t>
  </si>
  <si>
    <t>(m)</t>
  </si>
  <si>
    <t>SP1</t>
  </si>
  <si>
    <t>SP2</t>
  </si>
  <si>
    <t>BP1</t>
  </si>
  <si>
    <t>BP2</t>
  </si>
  <si>
    <t>BP3</t>
  </si>
  <si>
    <t>BP4</t>
  </si>
  <si>
    <t>BP5</t>
  </si>
  <si>
    <t>BP6</t>
  </si>
  <si>
    <t>DVO</t>
  </si>
  <si>
    <t>mg /l</t>
  </si>
  <si>
    <t>Automatic - i2O</t>
  </si>
  <si>
    <t>AI</t>
  </si>
  <si>
    <t>Automatic - Pressure Setting</t>
  </si>
  <si>
    <t>A.ONG</t>
  </si>
  <si>
    <t>N/A</t>
  </si>
  <si>
    <t>AP</t>
  </si>
  <si>
    <t>Manual Operation</t>
  </si>
  <si>
    <t>MO</t>
  </si>
  <si>
    <t>Scheduled Shutdown</t>
  </si>
  <si>
    <t>SS</t>
  </si>
  <si>
    <t>Start Up Error</t>
  </si>
  <si>
    <t>SU</t>
  </si>
  <si>
    <t>Shutdown Error</t>
  </si>
  <si>
    <t>SE</t>
  </si>
  <si>
    <t xml:space="preserve">A ONG </t>
  </si>
  <si>
    <t>Normal operation schedule</t>
  </si>
  <si>
    <t>Error - General</t>
  </si>
  <si>
    <t>E</t>
  </si>
  <si>
    <t>Power Interruption</t>
  </si>
  <si>
    <t>PI</t>
  </si>
  <si>
    <t>Water Interruption</t>
  </si>
  <si>
    <t>WI</t>
  </si>
  <si>
    <t>Equipment Maintenance</t>
  </si>
  <si>
    <t>EM</t>
  </si>
  <si>
    <t>UNITS</t>
  </si>
  <si>
    <t>PRESSURE</t>
  </si>
  <si>
    <t>Atmospheric Pressure</t>
  </si>
  <si>
    <t>Additional 3psi to normal target discharge pressure as request OF Engr. Edmundo Llagas Jr  (SPM)</t>
  </si>
  <si>
    <t>bar</t>
  </si>
  <si>
    <t>atm</t>
  </si>
  <si>
    <t>kPA</t>
  </si>
  <si>
    <t>Convert Pressure (Enter Unit and Value)</t>
  </si>
  <si>
    <t>A ONG</t>
  </si>
  <si>
    <t>FLOW</t>
  </si>
  <si>
    <t>TOTAL</t>
  </si>
  <si>
    <r>
      <t>m</t>
    </r>
    <r>
      <rPr>
        <vertAlign val="superscript"/>
        <sz val="9"/>
        <color theme="1"/>
        <rFont val="Calibri"/>
        <family val="2"/>
        <scheme val="minor"/>
      </rPr>
      <t>3</t>
    </r>
    <r>
      <rPr>
        <sz val="9"/>
        <color theme="1"/>
        <rFont val="Calibri"/>
        <family val="2"/>
        <scheme val="minor"/>
      </rPr>
      <t>/hr</t>
    </r>
  </si>
  <si>
    <t>NOTABLE REMARKS FOR THE DAY :</t>
  </si>
  <si>
    <t>Liter/sec</t>
  </si>
  <si>
    <t>2B</t>
  </si>
  <si>
    <t xml:space="preserve">  </t>
  </si>
  <si>
    <t>FIDEL RAMOS</t>
  </si>
  <si>
    <t>TARGET DISCHARGE PRESSURE SET TO  75 PSI @ 5:01 AM AS PER SCHEDULE</t>
  </si>
  <si>
    <t>GLITTERS SY</t>
  </si>
  <si>
    <t>ANDRO MIRAFLOR</t>
  </si>
  <si>
    <t>3B+1S</t>
  </si>
  <si>
    <t>Additional 3 psi to target discharge pressure from 12:01 am to 5am as per request of Engr.Frances Morla (SPM-South), due to shifting of WSR and Posadas Influence area.</t>
  </si>
  <si>
    <t>Target Discharge Pressure set to 66psi @ 12:01 am as per request of Engr.FRANCIS MORLA (SPM-South)</t>
  </si>
  <si>
    <t>PAUL LABIAN</t>
  </si>
  <si>
    <t>2B+1S</t>
  </si>
  <si>
    <t xml:space="preserve"> </t>
  </si>
  <si>
    <t>BP1 - STARTED @ 6:00 AM TO MEET 83 PSI TARGET DISCHARGE PRESSURE</t>
  </si>
  <si>
    <t>TARGET DISCHARGE PRESSURE SET TO  81 PSI @ 12:01 PM TO 5:01 PM AS PER SCHEDULE</t>
  </si>
  <si>
    <t>TARGET DISCHARGE PRESSURE SET TO 78 PSI @ 5:01 PM TO 7:01PM AS PER SCHEDULE</t>
  </si>
  <si>
    <t>TARGET DISCHARGE PRESSURE SET TO 76 PSI @ 7:01 PM TO 10:01 PM AS PER SCHEDULE</t>
  </si>
  <si>
    <t>SP1 - STOPPED @ 10:00 PM DUE TO EXCESS CAPACITY</t>
  </si>
  <si>
    <t>BP3 - STARTED @ 6:00 AM TO MEET 83 PSI TARGET DISCHARGE PRESSURE</t>
  </si>
  <si>
    <t>TARGET DISCHARGE PRESSURE SET TO  83 PSI @ 6:00 AM TO 12:01 PM AS PER SCHEDULE</t>
  </si>
  <si>
    <t>SP2 - STOPPED @ 10:00 PM DUE TO EXCESS CAPACITY</t>
  </si>
  <si>
    <t>XCV1- CLOSED @ 5:00 AM,WATER  ELEVATION  (9.5M)</t>
  </si>
  <si>
    <t>BP1 - STOPPED @ 8:00 PM DUE TO HIGH DISCHARGE</t>
  </si>
  <si>
    <t>BP3 - STOPPED @ 8:00 PM DUE TO HIGH DISCHARGE</t>
  </si>
  <si>
    <t>XCV2- INCREASE OPENING  @ 12:00 AM (70%)</t>
  </si>
  <si>
    <t>XCV1- INCREASE OPENING  @ 12:00 AM (90%)</t>
  </si>
  <si>
    <t>XCV1- INCREASE OPENING  @ 12:00 AM (95%)</t>
  </si>
  <si>
    <t>XCV1- CLOSED @ 5:0 AM,WATER  ELEVATION  (9.0M)</t>
  </si>
  <si>
    <t>SP1- STARTED @ 7:23 AM TO MEET 83 PSI TARGET DISCHARGE PRESSURE</t>
  </si>
  <si>
    <t>Additional 3 psi to target discharge pressure from 12:01 PM to 5am (MAY 1, 2016) as per request of Engr. Frances Morla (SPM-South), due to shifting of WSR and Posadas Influence area.</t>
  </si>
  <si>
    <t>XCV2 -OPENED @ 10:01 PM (60%)</t>
  </si>
  <si>
    <t>TARGET DISCHARGE PRESSURE SET TO 75PSI @ 10:01 PM TO 12:01 PM AS PER SCHEDULE</t>
  </si>
  <si>
    <t>Target Discharge Pressure set to 75psi @ 12:01 am as per request of Engr.FRANCIS MORLA (SPM-South)</t>
  </si>
  <si>
    <t>SP2- STARTED @ 6:01 AM TO MEET 83 PSI TARGET DISCHARGE PRESSURE</t>
  </si>
  <si>
    <t>Additional 3 psi to target discharge pressure from 12:01 PM to 5am (MAY 2, 2016) as per request of Engr. Frances Morla (SPM-South), due to shifting of WSR and Posadas Influence area.</t>
  </si>
  <si>
    <t>XCV2- CLOSED @ 5:30 AM,WATER  ELEVATION  (9.0M)</t>
  </si>
  <si>
    <t>XCV1 -OPENED @ 10:01 PM (60%)</t>
  </si>
  <si>
    <t>SP2 - STOPPED @ 9:14 PM DUE TO EXCESS CAPACITY</t>
  </si>
  <si>
    <t>SP1- STARTED @ 6:01 AM TO MEET 83 PSI TARGET DISCHARGE PRESSURE</t>
  </si>
  <si>
    <t>Additional 3 psi to target discharge pressure from 12:01 PM to 5am (MAY 3, 2016) as per request of Engr. Frances Morla (SPM-South), due to shifting of WSR and Posadas Influence area.</t>
  </si>
  <si>
    <t>SP1 - STOPPED @ 9:37 PM DUE TO EXCESS CAPACITY</t>
  </si>
  <si>
    <t>XCV2- CLOSED @ 5:30 AM,WATER  ELEVATION  (9.5M)</t>
  </si>
  <si>
    <t>Additional 3 psi to target discharge pressure from 12:01 PM to 5am (MAY 4, 2016) as per request of Engr. Frances Morla (SPM-South), due to shifting of WSR and Posadas Influence area.</t>
  </si>
  <si>
    <t>XCV2 -OPENED @ 10:01 PM (85%)</t>
  </si>
  <si>
    <t>Additional 3 psi to target discharge pressure from 12:01 PM to 5am (MAY 5, 2016) as per request of Engr. Frances Morla (SPM-South), due to shifting of WSR and Posadas Influence area.</t>
  </si>
  <si>
    <t>XCV2 -OPENED @ 10:01 PM (75%)</t>
  </si>
  <si>
    <t>XCV1- CLOSED @ 5:00 AM,WATER  ELEVATION  (8.0M)</t>
  </si>
  <si>
    <t>XCV2- INCREASE OPENING  @ 12:00 AM (80%)</t>
  </si>
  <si>
    <t>XCV2- CLOSED @ 3:30 AM,WATER  ELEVATION  (9.5M)</t>
  </si>
  <si>
    <t>Additional 3 psi to target discharge pressure from 12:01 PM to 5am (MAY 6, 2016) as per request of Engr. Frances Morla (SPM-South), due to shifting of WSR and Posadas Influence area.</t>
  </si>
  <si>
    <t>PAUL LABIAN/ANDRO MIRAFLOR</t>
  </si>
  <si>
    <t>XCV1 -OPENED @ 10:01 PM (70%)</t>
  </si>
  <si>
    <t>XCV1- INCREASE OPENING  @ 12:00 AM (75%)</t>
  </si>
  <si>
    <t>XCV1- CLOSED @ 4:00 AM,WATER  ELEVATION  (9.5M)</t>
  </si>
  <si>
    <t>Additional 3 psi to target discharge pressure from 12:01 PM to 5am (MAY 7, 2016) as per request of Engr. Frances Morla (SPM-South), due to shifting of WSR and Posadas Influence area.</t>
  </si>
  <si>
    <t>POWER FLUCTUATION @ 5:30PM</t>
  </si>
  <si>
    <t>MERALCO RESUMED @ 5:33 PM</t>
  </si>
  <si>
    <t>BP1 - STARTED @5:35 PM</t>
  </si>
  <si>
    <t>BP3 - STARTED @5:37 PM</t>
  </si>
  <si>
    <t>SP2- STARTED @ 5:39 PM</t>
  </si>
  <si>
    <t>BP3 - STOPPED @ 7:00 PM DUE TO HIGH DISCHARGE</t>
  </si>
  <si>
    <t>GENSET  RESUMED @ 5:30 PM</t>
  </si>
  <si>
    <t xml:space="preserve"> 3 BOOSTER STOPPED @ 5:30 PM</t>
  </si>
  <si>
    <t>BP1 - STOPPED @ 7:00 PM DUE TO HIGH DISCHARGE</t>
  </si>
  <si>
    <t>XCV2 -OPENED @ 10:01 PM (70%)</t>
  </si>
  <si>
    <t>XCV2- INCREASE OPENING  @ 12:00 AM (75%)</t>
  </si>
  <si>
    <t>XCV2- CLOSED @ 4:00 AM,WATER  ELEVATION  (9.5M)</t>
  </si>
  <si>
    <t>3B</t>
  </si>
  <si>
    <t>SP1- STARTED @ 7:00 AM TO MEET 83 PSI TARGET DISCHARGE PRESSURE</t>
  </si>
  <si>
    <t>Additional 3 psi to target discharge pressure from 12:01 PM to 5am (MAY 9, 2016) as per request of Engr. Frances Morla (SPM-South), due to shifting of WSR and Posadas Influence area.</t>
  </si>
  <si>
    <t>Additional 3 psi to target discharge pressure from 12:01 PM to 5am (MAY 8, 2016) as per request of Engr. Frances Morla (SPM-South), due to shifting of WSR and Posadas Influence area.</t>
  </si>
  <si>
    <t>SP2- STARTED @ 7:00 AM TO MEET 83 PSI TARGET DISCHARGE PRESSURE</t>
  </si>
  <si>
    <t>XCV2 -OPENED @ 10:01 PM (88%)</t>
  </si>
  <si>
    <t>XCV2- INCREASE OPENING  @ 12:00 AM (95%)</t>
  </si>
  <si>
    <t>XCV2- CLOSED @ 2:51 AM,WATER  ELEVATION  (9.5M)</t>
  </si>
  <si>
    <t>SP1- STARTED @ 6:00 AM TO MEET 83 PSI TARGET DISCHARGE PRESSURE</t>
  </si>
  <si>
    <t>Additional 3 psi to target discharge pressure from 12:01 PM to 5am (MAY 10, 2016) as per request of Engr. Frances Morla (SPM-South), due to shifting of WSR and Posadas Influence area.</t>
  </si>
  <si>
    <t>BP1 - STOPPED @ 9:00 PM DUE TO HIGH DISCHARGE</t>
  </si>
  <si>
    <t>Additional 3 psi to target discharge pressure from 12:01 PM to 5am (MAY 11, 2016) as per request of Engr. Frances Morla (SPM-South), due to shifting of WSR and Posadas Influence area.</t>
  </si>
  <si>
    <t>SP2- STOPPED @ 12:00 PM DUE TO PREVENTIVE MAINTENACE</t>
  </si>
  <si>
    <t>SP1- STARTED @ 12:01 PM TO MEET 83 PSI TARGET DISCHARGE PRESSURE</t>
  </si>
  <si>
    <t>SP1- STOPPED @ 9:00 PM DUE TO PREVENTIVE MAINTENACE</t>
  </si>
  <si>
    <t>Change operation as per advise sir Alvin Cruz effective May 11, 2016 from 10pm to 5am the PSI is 83psi and the change operation will be waiting the advised of SPM.</t>
  </si>
  <si>
    <t>XCV1- CLOSED @ 3:20 AM,WATER  ELEVATION  (9.5M)</t>
  </si>
  <si>
    <t>TARGET DISCHARGE PRESSURE SET TO 83PSI @ 10:01 PM TO 5:01 AM AS PER SCHEDULE</t>
  </si>
  <si>
    <t>XCV2- CLOSED @ 3:00 AM,WATER  ELEVATION  (9.5M)</t>
  </si>
  <si>
    <t>Additional 3 psi to target discharge pressure from 12:01 PM to 5am (MAY 12, 2016) as per request of Engr. Frances Morla (SPM-South), due to shifting of WSR and Posadas Influence area.</t>
  </si>
  <si>
    <t>BP3 - STARTED @ 10:01 PM DUE TO HIGH DISCHARGE</t>
  </si>
  <si>
    <t>XCV2 -OPENED @ 10:02 PM (70%)</t>
  </si>
  <si>
    <t>Target Discharge Pressure set to 83psi @ 12:01 am as per request of Engr.FRANCIS MORLA (SPM-South)</t>
  </si>
  <si>
    <t>XCV1- CLOSED @ 3:00 AM,WATER  ELEVATION  (9.5M)</t>
  </si>
  <si>
    <t>SP1 - STARTED @ 10:01 PM DUE TO MONTHLY PREVENTIVE MAINTENANCE</t>
  </si>
  <si>
    <t>Additional 3 psi to target discharge pressure from 12:01 PM to 5am (MAY 13, 2016) as per request of Engr. Frances Morla (SPM-South), due to shifting of WSR and Posadas Influence area.</t>
  </si>
  <si>
    <t>BP3 - STOPPED @ 11:00 PM DUE MONTHLY PREVENTIVE MAINTENANCE</t>
  </si>
  <si>
    <t>BP1 - STARTED @ 11:01 PM DUE MONTHLY PREVENTIVE MAINTENANCE</t>
  </si>
  <si>
    <t>BP3 - STARTED @ 1:00 AM DUE MONTHLY PREVENTIVE MAINTENANCE</t>
  </si>
  <si>
    <t>BP2 - STOPPED @ 1:01 AM DUE MONTHLY PREVENTIVE MAINTENANCE</t>
  </si>
  <si>
    <t>BP2 - STARTED @ 2:00 AM DUE MONTHLY PREVENTIVE MAINTENANCE</t>
  </si>
  <si>
    <t>SP1 - STOPPED @ 2:01 AM DUE MONTHLY PREVENTIVE MAINTENANCE</t>
  </si>
  <si>
    <t>Additional 3 psi to target discharge pressure from 12:01 PM to 5am (MAY 14, 2016) as per request of Engr. Frances Morla (SPM-South), due to shifting of WSR and Posadas Influence area.</t>
  </si>
  <si>
    <t>BP1 - STARTED @ 10:00 PM DUE TO HIGH DISCHARGE</t>
  </si>
  <si>
    <t>SP1 - STOPPED @ 10:01 PM DUE TO EXCESS CAPACITY</t>
  </si>
  <si>
    <t>RESET THE FLOW METERS @ 5:00PM</t>
  </si>
  <si>
    <t>BP3 - STARTED @ 10:00 PM DUE TO HIGH DISCHARGE</t>
  </si>
  <si>
    <t>XCV2 -OPENED @ 10:01 PM (80%)</t>
  </si>
  <si>
    <t>XCV2- INCREASE OPENING  @ 12:00 AM (93%)</t>
  </si>
  <si>
    <t>XCV2- CLOSED @ 4:20 AM,WATER  ELEVATION  (9.5M)</t>
  </si>
  <si>
    <t>SP2 - STOPPED @ 10:01 PM DUE TO EXCESS CAPACITY</t>
  </si>
  <si>
    <t>Additional 3 psi to target discharge pressure from 12:01 PM to 5am (MAY 17, 2016) as per request of Engr. Frances Morla (SPM-South), due to shifting of WSR and Posadas Influence area.</t>
  </si>
  <si>
    <t>Additional 3 psi to target discharge pressure from 12:01 PM to 5am (MAY 16, 2016) as per request of Engr. Frances Morla (SPM-South), due to shifting of WSR and Posadas Influence area.</t>
  </si>
  <si>
    <t>Additional 3 psi to target discharge pressure from 12:01 PM to 5am (MAY 15, 2016) as per request of Engr. Frances Morla (SPM-South), due to shifting of WSR and Posadas Influence area.</t>
  </si>
  <si>
    <t>Additional 3 psi to target discharge pressure from 12:01 PM to 5am (MAY 18, 2016) as per request of Engr. Frances Morla (SPM-South), due to shifting of WSR and Posadas Influence area.</t>
  </si>
  <si>
    <t>XCV2- CLOSED @ 4:15 AM,WATER  ELEVATION  (9.5M)</t>
  </si>
  <si>
    <t>SP2- STARTED @ 6:12 AM TO MEET 83 PSI TARGET DISCHARGE PRESSURE</t>
  </si>
  <si>
    <t>Additional 3 psi to target discharge pressure from 12:01 PM to 5am (MAY 19, 2016) as per request of Engr. Frances Morla (SPM-South), due to shifting of WSR and Posadas Influence area.</t>
  </si>
  <si>
    <t>XCV1- CLOSED @ 4:15 AM,WATER  ELEVATION  (9.5M)</t>
  </si>
  <si>
    <t>Additional 3 psi to target discharge pressure from 12:01 PM to 5am (MAY 20, 2016) as per request of Engr. Frances Morla (SPM-South), due to shifting of WSR and Posadas Influence area.</t>
  </si>
  <si>
    <t>Change operation as per advise sir Alvin Cruz effective May 20, 2016 ONLY from 3am to 5am the PSI is 75psi and the change operation will be waiting the advised of SPM.</t>
  </si>
  <si>
    <t>XCV1 -OPENED @ 10:02 PM (75%)</t>
  </si>
  <si>
    <t>XCV1- CLOSED @ 4:20 AM,WATER  ELEVATION  (9.5M)</t>
  </si>
  <si>
    <t>XCV1- INCREASE OPENING  @ 12:00 AM (85%)</t>
  </si>
  <si>
    <t>SP1- STARTED @ 7:01 AM TO MEET 83 PSI TARGET DISCHARGE PRESSURE</t>
  </si>
  <si>
    <t>XCV2 -OPENED @ 10:02 PM (75%)</t>
  </si>
  <si>
    <t>Additional 3 psi to target discharge pressure from 12:01 PM to 5am (MAY 22, 2016) as per request of Engr. Frances Morla (SPM-South), due to shifting of WSR and Posadas Influence area.</t>
  </si>
  <si>
    <t>Additional 3 psi to target discharge pressure from 12:01 PM to 5am (MAY 23, 2016) as per request of Engr. Frances Morla (SPM-South), due to shifting of WSR and Posadas Influence area.</t>
  </si>
  <si>
    <t>XCV1 -OPENED @ 10:02 PM (80%)</t>
  </si>
  <si>
    <t>XCV2 -OPENED @ 10:02 PM (80%)</t>
  </si>
  <si>
    <t>Additional 3 psi to target discharge pressure from 12:01 PM to 5am (MAY 24, 2016) as per request of Engr. Frances Morla (SPM-South), due to shifting of WSR and Posadas Influence area.</t>
  </si>
  <si>
    <t>Additional 3 psi to target discharge pressure from 12:01 PM to 5am (MAY 25, 2016) as per request of Engr. Frances Morla (SPM-South), due to shifting of WSR and Posadas Influence area.</t>
  </si>
  <si>
    <t>XCV1- INCREASE OPENING  @ 12:00 AM (80%)</t>
  </si>
  <si>
    <t>Additional 3 psi to target discharge pressure from 12:01 PM to 5am (MAY 26, 2016) as per request of Engr. Frances Morla (SPM-South), due to shifting of WSR and Posadas Influence area.</t>
  </si>
  <si>
    <t>SP2- STARTED @ 6:00 AM TO MEET 83 PSI TARGET DISCHARGE PRESSURE</t>
  </si>
  <si>
    <t>Additional 3 psi to target discharge pressure from 12:01 PM to 5am (MAY 27, 2016) as per request of Engr. Frances Morla (SPM-South), due to shifting of WSR and Posadas Influence area.</t>
  </si>
  <si>
    <t>Additional 3 psi to target discharge pressure from 12:01 PM to 5am (MAY 28, 2016) as per request of Engr. Frances Morla (SPM-South), due to shifting of WSR and Posadas Influence area.</t>
  </si>
  <si>
    <t>Additional 3 psi to target discharge pressure from 12:01 PM to 5am (MAY 29, 2016) as per request of Engr. Frances Morla (SPM-South), due to shifting of WSR and Posadas Influence area.</t>
  </si>
  <si>
    <t>Additional 3 psi to target discharge pressure from 12:01 PM to 5am (MAY 30, 2016) as per request of Engr. Frances Morla (SPM-South), due to shifting of WSR and Posadas Influence area.</t>
  </si>
  <si>
    <t>XCV2- INCREASE OPENING  @ 12:00 AM (83%)</t>
  </si>
  <si>
    <t>XCV2- CLOSED @ 3:45 AM,WATER  ELEVATION  (9.5M)</t>
  </si>
  <si>
    <t>Additional 3 psi to target discharge pressure from 12:01 PM to 5am (MAY 31, 2016) as per request of Engr. Frances Morla (SPM-South), due to shifting of WSR and Posadas Influence 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</si>
</sst>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m/d/yyyy;@"/>
    <numFmt numFmtId="165" formatCode="[$-3409]dddd\,\ mmmm\ dd\,\ yyyy;@"/>
    <numFmt numFmtId="166" formatCode="_(* #,##0_);_(* \(#,##0\);_(* &quot;-&quot;??_);_(@_)"/>
    <numFmt numFmtId="167" formatCode="0.0"/>
    <numFmt numFmtId="168" formatCode="#,##0.000_);\(#,##0.000\)"/>
  </numFmts>
  <fonts count="6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9"/>
      <color theme="1"/>
      <name val="Calibri"/>
      <family val="2"/>
      <scheme val="minor"/>
    </font>
    <font>
      <b/>
      <sz val="16"/>
      <color theme="1"/>
      <name val="Calibri"/>
      <family val="2"/>
      <scheme val="minor"/>
    </font>
    <font>
      <b/>
      <i/>
      <sz val="9"/>
      <color rgb="FFFF0000"/>
      <name val="Calibri"/>
      <family val="2"/>
      <scheme val="minor"/>
    </font>
    <font>
      <i/>
      <sz val="9"/>
      <color rgb="FFFF0000"/>
      <name val="Calibri"/>
      <family val="2"/>
      <scheme val="minor"/>
    </font>
    <font>
      <i/>
      <sz val="9"/>
      <color theme="1"/>
      <name val="Calibri"/>
      <family val="2"/>
      <scheme val="minor"/>
    </font>
    <font>
      <b/>
      <i/>
      <sz val="9"/>
      <color theme="1"/>
      <name val="Calibri"/>
      <family val="2"/>
      <scheme val="minor"/>
    </font>
    <font>
      <b/>
      <sz val="10"/>
      <color theme="1"/>
      <name val="Calibri"/>
      <family val="2"/>
      <scheme val="minor"/>
    </font>
    <font>
      <b/>
      <sz val="9"/>
      <color theme="1" tint="0.249977111117893"/>
      <name val="Calibri"/>
      <family val="2"/>
      <scheme val="minor"/>
    </font>
    <font>
      <b/>
      <sz val="9"/>
      <color rgb="FFFF0000"/>
      <name val="Calibri"/>
      <family val="2"/>
      <scheme val="minor"/>
    </font>
    <font>
      <b/>
      <sz val="9"/>
      <name val="Calibri"/>
      <family val="2"/>
      <scheme val="minor"/>
    </font>
    <font>
      <u/>
      <sz val="11"/>
      <color theme="10"/>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sz val="9"/>
      <name val="Calibri"/>
      <family val="2"/>
      <scheme val="minor"/>
    </font>
    <font>
      <sz val="11"/>
      <color rgb="FF000000"/>
      <name val="Calibri"/>
      <family val="2"/>
      <scheme val="minor"/>
    </font>
    <font>
      <b/>
      <sz val="10"/>
      <color rgb="FFFF0000"/>
      <name val="Calibri"/>
      <family val="2"/>
      <scheme val="minor"/>
    </font>
    <font>
      <b/>
      <sz val="11"/>
      <color rgb="FFFF0000"/>
      <name val="Calibri"/>
      <family val="2"/>
      <scheme val="minor"/>
    </font>
    <font>
      <vertAlign val="superscript"/>
      <sz val="9"/>
      <color theme="1"/>
      <name val="Calibri"/>
      <family val="2"/>
      <scheme val="minor"/>
    </font>
    <font>
      <b/>
      <i/>
      <sz val="9"/>
      <color rgb="FFC00000"/>
      <name val="Calibri"/>
      <family val="2"/>
      <scheme val="minor"/>
    </font>
    <font>
      <sz val="10"/>
      <name val="Arial"/>
      <family val="2"/>
    </font>
    <font>
      <i/>
      <sz val="10"/>
      <color rgb="FFFF0000"/>
      <name val="Calibri"/>
      <family val="2"/>
      <scheme val="minor"/>
    </font>
    <font>
      <i/>
      <sz val="10"/>
      <name val="Calibri"/>
      <family val="2"/>
      <scheme val="minor"/>
    </font>
    <font>
      <i/>
      <sz val="10"/>
      <color theme="1"/>
      <name val="Calibri"/>
      <family val="2"/>
      <scheme val="minor"/>
    </font>
    <font>
      <b/>
      <i/>
      <sz val="10"/>
      <color rgb="FFFF0000"/>
      <name val="Calibri"/>
      <family val="2"/>
      <scheme val="minor"/>
    </font>
    <font>
      <b/>
      <i/>
      <sz val="10"/>
      <color rgb="FFC0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indexed="8"/>
      <name val="Calibri"/>
      <family val="2"/>
    </font>
    <font>
      <sz val="12"/>
      <color indexed="8"/>
      <name val="Calibri"/>
      <family val="2"/>
    </font>
    <font>
      <sz val="10"/>
      <name val="Arial"/>
      <family val="2"/>
    </font>
    <font>
      <sz val="11"/>
      <name val="Calibri"/>
      <family val="2"/>
      <scheme val="minor"/>
    </font>
    <font>
      <b/>
      <u/>
      <sz val="9"/>
      <color theme="1"/>
      <name val="Calibri"/>
      <family val="2"/>
      <scheme val="minor"/>
    </font>
    <font>
      <sz val="10"/>
      <color theme="1"/>
      <name val="Calibri"/>
      <family val="2"/>
      <scheme val="minor"/>
    </font>
    <font>
      <i/>
      <sz val="10"/>
      <color rgb="FF002060"/>
      <name val="Calibri"/>
      <family val="2"/>
      <scheme val="minor"/>
    </font>
    <font>
      <sz val="11"/>
      <color rgb="FF002060"/>
      <name val="Calibri"/>
      <family val="2"/>
      <scheme val="minor"/>
    </font>
    <font>
      <b/>
      <i/>
      <sz val="10"/>
      <color rgb="FF002060"/>
      <name val="Calibri"/>
      <family val="2"/>
      <scheme val="minor"/>
    </font>
    <font>
      <b/>
      <sz val="11"/>
      <color rgb="FF002060"/>
      <name val="Calibri"/>
      <family val="2"/>
      <scheme val="minor"/>
    </font>
    <font>
      <i/>
      <sz val="10"/>
      <color rgb="FF0070C0"/>
      <name val="Calibri"/>
      <family val="2"/>
      <scheme val="minor"/>
    </font>
    <font>
      <sz val="11"/>
      <color rgb="FF0070C0"/>
      <name val="Calibri"/>
      <family val="2"/>
      <scheme val="minor"/>
    </font>
    <font>
      <b/>
      <i/>
      <sz val="10"/>
      <color rgb="FF0070C0"/>
      <name val="Calibri"/>
      <family val="2"/>
      <scheme val="minor"/>
    </font>
    <font>
      <i/>
      <sz val="10"/>
      <color theme="1" tint="4.9989318521683403E-2"/>
      <name val="Calibri"/>
      <family val="2"/>
      <scheme val="minor"/>
    </font>
    <font>
      <b/>
      <sz val="10"/>
      <name val="Calibri"/>
      <family val="2"/>
      <scheme val="minor"/>
    </font>
    <font>
      <sz val="9"/>
      <color indexed="81"/>
      <name val="Tahoma"/>
      <family val="2"/>
    </font>
  </fonts>
  <fills count="55">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E5B6B5"/>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rgb="FF99FF99"/>
        <bgColor indexed="64"/>
      </patternFill>
    </fill>
    <fill>
      <patternFill patternType="solid">
        <fgColor rgb="FF00B050"/>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tint="-4.9989318521683403E-2"/>
        <bgColor indexed="64"/>
      </patternFill>
    </fill>
    <fill>
      <patternFill patternType="solid">
        <fgColor rgb="FF0070C0"/>
        <bgColor indexed="64"/>
      </patternFill>
    </fill>
    <fill>
      <patternFill patternType="solid">
        <fgColor rgb="FF7030A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43" fontId="1" fillId="0" borderId="0" applyFont="0" applyFill="0" applyBorder="0" applyAlignment="0" applyProtection="0"/>
    <xf numFmtId="9" fontId="1" fillId="0" borderId="0" applyFont="0" applyFill="0" applyBorder="0" applyAlignment="0" applyProtection="0"/>
    <xf numFmtId="0" fontId="16" fillId="0" borderId="0" applyNumberFormat="0" applyFill="0" applyBorder="0" applyAlignment="0" applyProtection="0"/>
    <xf numFmtId="0" fontId="26" fillId="0" borderId="0"/>
    <xf numFmtId="0" fontId="32" fillId="0" borderId="0" applyNumberFormat="0" applyFill="0" applyBorder="0" applyAlignment="0" applyProtection="0"/>
    <xf numFmtId="0" fontId="33" fillId="0" borderId="13" applyNumberFormat="0" applyFill="0" applyAlignment="0" applyProtection="0"/>
    <xf numFmtId="0" fontId="34" fillId="0" borderId="14" applyNumberFormat="0" applyFill="0" applyAlignment="0" applyProtection="0"/>
    <xf numFmtId="0" fontId="35" fillId="0" borderId="15" applyNumberFormat="0" applyFill="0" applyAlignment="0" applyProtection="0"/>
    <xf numFmtId="0" fontId="35" fillId="0" borderId="0" applyNumberFormat="0" applyFill="0" applyBorder="0" applyAlignment="0" applyProtection="0"/>
    <xf numFmtId="0" fontId="36" fillId="20" borderId="0" applyNumberFormat="0" applyBorder="0" applyAlignment="0" applyProtection="0"/>
    <xf numFmtId="0" fontId="37" fillId="21" borderId="0" applyNumberFormat="0" applyBorder="0" applyAlignment="0" applyProtection="0"/>
    <xf numFmtId="0" fontId="38" fillId="22" borderId="0" applyNumberFormat="0" applyBorder="0" applyAlignment="0" applyProtection="0"/>
    <xf numFmtId="0" fontId="39" fillId="23" borderId="16" applyNumberFormat="0" applyAlignment="0" applyProtection="0"/>
    <xf numFmtId="0" fontId="40" fillId="24" borderId="17" applyNumberFormat="0" applyAlignment="0" applyProtection="0"/>
    <xf numFmtId="0" fontId="41" fillId="24" borderId="16" applyNumberFormat="0" applyAlignment="0" applyProtection="0"/>
    <xf numFmtId="0" fontId="42" fillId="0" borderId="18" applyNumberFormat="0" applyFill="0" applyAlignment="0" applyProtection="0"/>
    <xf numFmtId="0" fontId="43" fillId="25" borderId="19" applyNumberFormat="0" applyAlignment="0" applyProtection="0"/>
    <xf numFmtId="0" fontId="2" fillId="0" borderId="0" applyNumberFormat="0" applyFill="0" applyBorder="0" applyAlignment="0" applyProtection="0"/>
    <xf numFmtId="0" fontId="44" fillId="0" borderId="0" applyNumberFormat="0" applyFill="0" applyBorder="0" applyAlignment="0" applyProtection="0"/>
    <xf numFmtId="0" fontId="3" fillId="0" borderId="21" applyNumberFormat="0" applyFill="0" applyAlignment="0" applyProtection="0"/>
    <xf numFmtId="0" fontId="4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45" fillId="42" borderId="0" applyNumberFormat="0" applyBorder="0" applyAlignment="0" applyProtection="0"/>
    <xf numFmtId="0" fontId="45"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45" fillId="46" borderId="0" applyNumberFormat="0" applyBorder="0" applyAlignment="0" applyProtection="0"/>
    <xf numFmtId="0" fontId="45"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45" fillId="50" borderId="0" applyNumberFormat="0" applyBorder="0" applyAlignment="0" applyProtection="0"/>
    <xf numFmtId="0" fontId="47" fillId="0" borderId="0"/>
    <xf numFmtId="0" fontId="26" fillId="0" borderId="0"/>
    <xf numFmtId="0" fontId="26" fillId="0" borderId="0"/>
    <xf numFmtId="0" fontId="26" fillId="0" borderId="0"/>
    <xf numFmtId="0" fontId="46" fillId="26" borderId="20" applyNumberFormat="0" applyFont="0" applyAlignment="0" applyProtection="0"/>
    <xf numFmtId="0" fontId="26" fillId="0" borderId="0"/>
    <xf numFmtId="43" fontId="1" fillId="0" borderId="0" applyFont="0" applyFill="0" applyBorder="0" applyAlignment="0" applyProtection="0"/>
    <xf numFmtId="0" fontId="1" fillId="0" borderId="0"/>
    <xf numFmtId="43" fontId="48" fillId="0" borderId="0" applyFont="0" applyFill="0" applyBorder="0" applyAlignment="0" applyProtection="0"/>
    <xf numFmtId="0" fontId="48" fillId="0" borderId="0"/>
    <xf numFmtId="43" fontId="26" fillId="0" borderId="0" applyFont="0" applyFill="0" applyBorder="0" applyAlignment="0" applyProtection="0"/>
    <xf numFmtId="0" fontId="26" fillId="0" borderId="0"/>
  </cellStyleXfs>
  <cellXfs count="289">
    <xf numFmtId="0" fontId="0" fillId="0" borderId="0" xfId="0"/>
    <xf numFmtId="1" fontId="5" fillId="51" borderId="1" xfId="0" applyNumberFormat="1" applyFont="1" applyFill="1" applyBorder="1" applyAlignment="1">
      <alignment horizontal="center" vertical="center"/>
    </xf>
    <xf numFmtId="0" fontId="4" fillId="0" borderId="0" xfId="0" applyFont="1" applyFill="1"/>
    <xf numFmtId="0" fontId="6" fillId="0" borderId="0" xfId="0" applyFont="1" applyAlignment="1">
      <alignment horizontal="left"/>
    </xf>
    <xf numFmtId="0" fontId="7" fillId="0" borderId="0" xfId="0" applyFont="1" applyAlignment="1">
      <alignment vertical="center"/>
    </xf>
    <xf numFmtId="0" fontId="5" fillId="0" borderId="0" xfId="0" applyFont="1" applyAlignment="1">
      <alignment horizontal="center" vertical="center"/>
    </xf>
    <xf numFmtId="0" fontId="8" fillId="0" borderId="0" xfId="0" applyFont="1" applyBorder="1" applyAlignment="1">
      <alignment vertical="center"/>
    </xf>
    <xf numFmtId="0" fontId="9" fillId="0" borderId="0" xfId="0" applyFont="1" applyBorder="1" applyAlignment="1">
      <alignment vertical="center"/>
    </xf>
    <xf numFmtId="0" fontId="10" fillId="0" borderId="0" xfId="0" applyFont="1" applyBorder="1" applyAlignment="1">
      <alignment vertical="center"/>
    </xf>
    <xf numFmtId="0" fontId="10" fillId="0" borderId="0" xfId="0" applyFont="1" applyBorder="1" applyAlignment="1">
      <alignment horizontal="center" vertical="center"/>
    </xf>
    <xf numFmtId="0" fontId="11" fillId="0" borderId="0" xfId="0" applyFont="1" applyBorder="1" applyAlignment="1">
      <alignment horizontal="left" vertical="center"/>
    </xf>
    <xf numFmtId="0" fontId="11" fillId="0" borderId="0" xfId="0" applyFont="1" applyBorder="1" applyAlignment="1">
      <alignment horizontal="center" vertical="center"/>
    </xf>
    <xf numFmtId="0" fontId="5" fillId="0" borderId="0" xfId="0" applyFont="1" applyAlignment="1">
      <alignment wrapText="1"/>
    </xf>
    <xf numFmtId="0" fontId="7" fillId="0" borderId="0" xfId="0" applyFont="1" applyAlignment="1">
      <alignment horizontal="left" vertical="center"/>
    </xf>
    <xf numFmtId="0" fontId="12" fillId="0" borderId="0" xfId="0" applyFont="1" applyBorder="1" applyAlignment="1">
      <alignment horizontal="left" vertical="center"/>
    </xf>
    <xf numFmtId="0" fontId="7" fillId="0" borderId="0" xfId="0" applyFont="1" applyBorder="1" applyAlignment="1">
      <alignment vertical="center"/>
    </xf>
    <xf numFmtId="0" fontId="6" fillId="0" borderId="1" xfId="0" applyFont="1" applyBorder="1" applyAlignment="1">
      <alignment horizontal="center" vertical="center"/>
    </xf>
    <xf numFmtId="0" fontId="6" fillId="0" borderId="0" xfId="0" applyFont="1" applyFill="1" applyBorder="1" applyAlignment="1">
      <alignment vertical="center"/>
    </xf>
    <xf numFmtId="0" fontId="13" fillId="0" borderId="0" xfId="0" applyFont="1" applyAlignment="1">
      <alignment horizontal="left"/>
    </xf>
    <xf numFmtId="0" fontId="6" fillId="0" borderId="0" xfId="0" applyFont="1" applyBorder="1" applyAlignment="1">
      <alignment horizontal="left"/>
    </xf>
    <xf numFmtId="0" fontId="5" fillId="0" borderId="0" xfId="0" applyFont="1" applyBorder="1"/>
    <xf numFmtId="0" fontId="10" fillId="0" borderId="0" xfId="0" applyFont="1" applyBorder="1" applyAlignment="1">
      <alignment vertical="center" wrapText="1"/>
    </xf>
    <xf numFmtId="0" fontId="14" fillId="0" borderId="0" xfId="0" applyFont="1" applyFill="1" applyBorder="1" applyAlignment="1">
      <alignment vertical="center"/>
    </xf>
    <xf numFmtId="0" fontId="14" fillId="0" borderId="0" xfId="0" applyFont="1" applyFill="1" applyBorder="1" applyAlignment="1">
      <alignment horizontal="center" vertical="center"/>
    </xf>
    <xf numFmtId="0" fontId="0" fillId="0" borderId="0" xfId="0" applyAlignment="1">
      <alignment wrapText="1"/>
    </xf>
    <xf numFmtId="0" fontId="11" fillId="0" borderId="0" xfId="0" applyFont="1" applyBorder="1" applyAlignment="1"/>
    <xf numFmtId="0" fontId="11" fillId="0" borderId="0" xfId="0" applyFont="1" applyBorder="1" applyAlignment="1">
      <alignment wrapText="1"/>
    </xf>
    <xf numFmtId="0" fontId="5" fillId="0" borderId="0" xfId="0" applyFont="1" applyAlignment="1">
      <alignment horizontal="center" vertical="center" wrapText="1"/>
    </xf>
    <xf numFmtId="0" fontId="6" fillId="4" borderId="1" xfId="0" applyFont="1" applyFill="1" applyBorder="1" applyAlignment="1">
      <alignment horizontal="center" vertical="center"/>
    </xf>
    <xf numFmtId="0" fontId="6" fillId="0" borderId="0" xfId="0" applyFont="1" applyAlignment="1"/>
    <xf numFmtId="166" fontId="6" fillId="4" borderId="1" xfId="1" applyNumberFormat="1" applyFont="1" applyFill="1" applyBorder="1" applyAlignment="1">
      <alignment horizontal="center" vertical="center"/>
    </xf>
    <xf numFmtId="2" fontId="6" fillId="4" borderId="1" xfId="0" applyNumberFormat="1" applyFont="1" applyFill="1" applyBorder="1" applyAlignment="1">
      <alignment horizontal="center" vertical="center"/>
    </xf>
    <xf numFmtId="0" fontId="14" fillId="0" borderId="0" xfId="0" applyFont="1" applyAlignment="1">
      <alignment horizontal="center"/>
    </xf>
    <xf numFmtId="0" fontId="6" fillId="3" borderId="1" xfId="0" applyFont="1" applyFill="1" applyBorder="1" applyAlignment="1" applyProtection="1">
      <alignment horizontal="center" vertical="center" wrapText="1"/>
    </xf>
    <xf numFmtId="0" fontId="17" fillId="6" borderId="5" xfId="0" applyFont="1" applyFill="1" applyBorder="1" applyAlignment="1">
      <alignment horizontal="center" vertical="center" wrapText="1"/>
    </xf>
    <xf numFmtId="0" fontId="6" fillId="6" borderId="1" xfId="0" applyFont="1" applyFill="1" applyBorder="1" applyAlignment="1" applyProtection="1">
      <alignment horizontal="center" vertical="center"/>
      <protection hidden="1"/>
    </xf>
    <xf numFmtId="0" fontId="3" fillId="6" borderId="1" xfId="0" applyFont="1" applyFill="1" applyBorder="1" applyAlignment="1">
      <alignment horizontal="center" vertical="center"/>
    </xf>
    <xf numFmtId="0" fontId="6" fillId="6"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wrapText="1"/>
    </xf>
    <xf numFmtId="0" fontId="6" fillId="2" borderId="1" xfId="0" applyFont="1" applyFill="1" applyBorder="1" applyAlignment="1" applyProtection="1">
      <alignment horizontal="center" vertical="center"/>
      <protection hidden="1"/>
    </xf>
    <xf numFmtId="18" fontId="5" fillId="8" borderId="1" xfId="0" applyNumberFormat="1" applyFont="1" applyFill="1" applyBorder="1" applyAlignment="1">
      <alignment horizontal="center" vertical="center"/>
    </xf>
    <xf numFmtId="167" fontId="5" fillId="5" borderId="1" xfId="0" applyNumberFormat="1" applyFont="1" applyFill="1" applyBorder="1" applyAlignment="1">
      <alignment horizontal="center" vertical="center"/>
    </xf>
    <xf numFmtId="167" fontId="18" fillId="11" borderId="1" xfId="0" applyNumberFormat="1" applyFont="1" applyFill="1" applyBorder="1" applyAlignment="1" applyProtection="1">
      <alignment horizontal="center" vertical="center"/>
    </xf>
    <xf numFmtId="167" fontId="19" fillId="11" borderId="1" xfId="0" applyNumberFormat="1" applyFont="1" applyFill="1" applyBorder="1" applyAlignment="1" applyProtection="1">
      <alignment horizontal="center" vertical="center"/>
    </xf>
    <xf numFmtId="167" fontId="5" fillId="12" borderId="1" xfId="0" applyNumberFormat="1" applyFont="1" applyFill="1" applyBorder="1" applyAlignment="1" applyProtection="1">
      <alignment horizontal="center" vertical="center"/>
    </xf>
    <xf numFmtId="167" fontId="5" fillId="12" borderId="1" xfId="0" applyNumberFormat="1" applyFont="1" applyFill="1" applyBorder="1" applyAlignment="1">
      <alignment horizontal="center" vertical="center"/>
    </xf>
    <xf numFmtId="1" fontId="20" fillId="7" borderId="1" xfId="0" applyNumberFormat="1" applyFont="1" applyFill="1" applyBorder="1" applyAlignment="1">
      <alignment horizontal="center" vertical="center"/>
    </xf>
    <xf numFmtId="168" fontId="5" fillId="13" borderId="1" xfId="1" applyNumberFormat="1" applyFont="1" applyFill="1" applyBorder="1" applyAlignment="1">
      <alignment horizontal="center" vertical="center"/>
    </xf>
    <xf numFmtId="0" fontId="5" fillId="5" borderId="1" xfId="2" applyNumberFormat="1" applyFont="1" applyFill="1" applyBorder="1" applyAlignment="1">
      <alignment horizontal="center" vertical="center" wrapText="1"/>
    </xf>
    <xf numFmtId="0" fontId="20" fillId="14" borderId="1" xfId="0" applyFont="1" applyFill="1" applyBorder="1" applyAlignment="1">
      <alignment horizontal="center" vertical="center"/>
    </xf>
    <xf numFmtId="43" fontId="20" fillId="14" borderId="1" xfId="0" applyNumberFormat="1" applyFont="1" applyFill="1" applyBorder="1" applyAlignment="1">
      <alignment horizontal="center" vertical="center"/>
    </xf>
    <xf numFmtId="0" fontId="0" fillId="15" borderId="1" xfId="0" applyFont="1" applyFill="1" applyBorder="1" applyAlignment="1">
      <alignment horizontal="center" vertical="center"/>
    </xf>
    <xf numFmtId="0" fontId="5" fillId="2" borderId="1" xfId="0" applyFont="1" applyFill="1" applyBorder="1" applyAlignment="1">
      <alignment horizontal="left" vertical="center" wrapText="1"/>
    </xf>
    <xf numFmtId="2" fontId="0" fillId="16" borderId="1" xfId="0" applyNumberFormat="1" applyFont="1" applyFill="1" applyBorder="1" applyAlignment="1">
      <alignment horizontal="center" vertical="center"/>
    </xf>
    <xf numFmtId="0" fontId="10" fillId="0" borderId="0" xfId="0" applyFont="1"/>
    <xf numFmtId="0" fontId="6" fillId="0" borderId="0" xfId="0" applyFont="1"/>
    <xf numFmtId="0" fontId="6" fillId="6" borderId="1" xfId="0" applyFont="1" applyFill="1" applyBorder="1"/>
    <xf numFmtId="0" fontId="6" fillId="6" borderId="1" xfId="0" applyFont="1" applyFill="1" applyBorder="1" applyAlignment="1">
      <alignment horizontal="center" vertical="center"/>
    </xf>
    <xf numFmtId="0" fontId="5" fillId="2" borderId="1" xfId="0" applyFont="1" applyFill="1" applyBorder="1"/>
    <xf numFmtId="0" fontId="0" fillId="6" borderId="1" xfId="0" applyFont="1" applyFill="1" applyBorder="1" applyAlignment="1">
      <alignment horizontal="center" vertical="center"/>
    </xf>
    <xf numFmtId="0" fontId="0" fillId="2" borderId="1" xfId="0" applyFont="1" applyFill="1" applyBorder="1" applyAlignment="1">
      <alignment horizontal="center" vertical="center"/>
    </xf>
    <xf numFmtId="167" fontId="5" fillId="12" borderId="2" xfId="0" applyNumberFormat="1" applyFont="1" applyFill="1" applyBorder="1" applyAlignment="1">
      <alignment horizontal="center" vertical="center"/>
    </xf>
    <xf numFmtId="0" fontId="5" fillId="6" borderId="1" xfId="0" applyFont="1" applyFill="1" applyBorder="1"/>
    <xf numFmtId="167" fontId="12" fillId="6" borderId="1" xfId="0" applyNumberFormat="1" applyFont="1" applyFill="1" applyBorder="1" applyAlignment="1">
      <alignment horizontal="center" vertical="center"/>
    </xf>
    <xf numFmtId="166" fontId="22" fillId="14" borderId="1" xfId="1" applyNumberFormat="1" applyFont="1" applyFill="1" applyBorder="1" applyAlignment="1">
      <alignment horizontal="center" vertical="center"/>
    </xf>
    <xf numFmtId="2" fontId="12" fillId="14" borderId="1" xfId="0" applyNumberFormat="1" applyFont="1" applyFill="1" applyBorder="1" applyAlignment="1">
      <alignment horizontal="center" vertical="center"/>
    </xf>
    <xf numFmtId="0" fontId="0" fillId="6" borderId="1" xfId="0" applyFill="1" applyBorder="1" applyAlignment="1">
      <alignment horizontal="center"/>
    </xf>
    <xf numFmtId="166" fontId="12" fillId="14" borderId="1" xfId="1" applyNumberFormat="1" applyFont="1" applyFill="1" applyBorder="1" applyAlignment="1">
      <alignment horizontal="center" vertical="center"/>
    </xf>
    <xf numFmtId="43" fontId="12" fillId="14" borderId="1" xfId="1" applyNumberFormat="1" applyFont="1" applyFill="1" applyBorder="1" applyAlignment="1">
      <alignment horizontal="center" vertical="center"/>
    </xf>
    <xf numFmtId="0" fontId="0" fillId="6" borderId="1" xfId="0" applyFill="1" applyBorder="1"/>
    <xf numFmtId="1" fontId="0" fillId="6" borderId="3" xfId="0" applyNumberFormat="1" applyFill="1" applyBorder="1" applyAlignment="1">
      <alignment horizontal="center"/>
    </xf>
    <xf numFmtId="1" fontId="23" fillId="18" borderId="1" xfId="0" applyNumberFormat="1" applyFont="1" applyFill="1" applyBorder="1" applyAlignment="1"/>
    <xf numFmtId="2" fontId="22" fillId="14" borderId="1" xfId="0" applyNumberFormat="1" applyFont="1" applyFill="1" applyBorder="1" applyAlignment="1">
      <alignment horizontal="center" vertical="center"/>
    </xf>
    <xf numFmtId="0" fontId="5" fillId="2" borderId="1" xfId="0" applyFont="1" applyFill="1" applyBorder="1" applyAlignment="1">
      <alignment horizontal="left" vertical="center"/>
    </xf>
    <xf numFmtId="0" fontId="5" fillId="0" borderId="0" xfId="0" applyFont="1" applyFill="1"/>
    <xf numFmtId="0" fontId="6" fillId="0" borderId="0" xfId="0" applyFont="1" applyFill="1" applyAlignment="1">
      <alignment horizontal="center"/>
    </xf>
    <xf numFmtId="0" fontId="6" fillId="0" borderId="0" xfId="0" applyFont="1" applyFill="1" applyBorder="1" applyAlignment="1"/>
    <xf numFmtId="0" fontId="6" fillId="0" borderId="0" xfId="0" applyFont="1" applyFill="1" applyBorder="1" applyAlignment="1">
      <alignment horizontal="center" vertical="center"/>
    </xf>
    <xf numFmtId="43" fontId="6" fillId="19" borderId="0" xfId="1" applyFont="1" applyFill="1" applyBorder="1" applyAlignment="1">
      <alignment horizontal="center"/>
    </xf>
    <xf numFmtId="0" fontId="31" fillId="0" borderId="11" xfId="0" applyFont="1" applyFill="1" applyBorder="1" applyAlignment="1"/>
    <xf numFmtId="0" fontId="27" fillId="19" borderId="0" xfId="0" applyFont="1" applyFill="1" applyBorder="1" applyAlignment="1"/>
    <xf numFmtId="0" fontId="49" fillId="2" borderId="1" xfId="0" applyFont="1" applyFill="1" applyBorder="1" applyAlignment="1">
      <alignment horizontal="center" vertical="center"/>
    </xf>
    <xf numFmtId="0" fontId="28" fillId="0" borderId="11" xfId="0" applyFont="1" applyBorder="1"/>
    <xf numFmtId="0" fontId="29" fillId="19" borderId="3" xfId="0" applyFont="1" applyFill="1" applyBorder="1" applyAlignment="1">
      <alignment horizontal="left"/>
    </xf>
    <xf numFmtId="0" fontId="27" fillId="19" borderId="11" xfId="4" applyFont="1" applyFill="1" applyBorder="1" applyAlignment="1">
      <alignment horizontal="left"/>
    </xf>
    <xf numFmtId="0" fontId="5" fillId="0" borderId="11" xfId="0" applyFont="1" applyBorder="1"/>
    <xf numFmtId="0" fontId="50" fillId="0" borderId="11" xfId="0" applyFont="1" applyBorder="1"/>
    <xf numFmtId="1" fontId="5" fillId="17" borderId="1" xfId="0" applyNumberFormat="1"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4" xfId="0" applyFont="1" applyFill="1" applyBorder="1" applyAlignment="1">
      <alignment horizontal="center" vertical="center"/>
    </xf>
    <xf numFmtId="0" fontId="0" fillId="6" borderId="2" xfId="0" applyFill="1" applyBorder="1"/>
    <xf numFmtId="0" fontId="5" fillId="6" borderId="2" xfId="0" applyFont="1" applyFill="1" applyBorder="1"/>
    <xf numFmtId="0" fontId="5" fillId="6" borderId="4" xfId="0" applyFont="1" applyFill="1" applyBorder="1"/>
    <xf numFmtId="167" fontId="5" fillId="6" borderId="2" xfId="0" applyNumberFormat="1" applyFont="1" applyFill="1" applyBorder="1"/>
    <xf numFmtId="167" fontId="5" fillId="6" borderId="3" xfId="0" applyNumberFormat="1" applyFont="1" applyFill="1" applyBorder="1"/>
    <xf numFmtId="167" fontId="5" fillId="6" borderId="4" xfId="0" applyNumberFormat="1" applyFont="1" applyFill="1" applyBorder="1"/>
    <xf numFmtId="0" fontId="0" fillId="0" borderId="0" xfId="0"/>
    <xf numFmtId="9" fontId="5" fillId="5" borderId="1" xfId="2" applyFont="1" applyFill="1" applyBorder="1" applyAlignment="1">
      <alignment horizontal="center" vertical="center" wrapText="1"/>
    </xf>
    <xf numFmtId="0" fontId="5" fillId="0" borderId="0" xfId="0" applyFont="1"/>
    <xf numFmtId="1" fontId="5" fillId="10" borderId="1" xfId="0" applyNumberFormat="1" applyFont="1" applyFill="1" applyBorder="1" applyAlignment="1">
      <alignment horizontal="center" vertical="center"/>
    </xf>
    <xf numFmtId="0" fontId="21" fillId="0" borderId="0" xfId="0" applyFont="1" applyFill="1" applyBorder="1" applyAlignment="1">
      <alignment horizontal="center" vertical="center"/>
    </xf>
    <xf numFmtId="0" fontId="25" fillId="0" borderId="0" xfId="0" applyFont="1" applyFill="1" applyBorder="1" applyAlignment="1"/>
    <xf numFmtId="9" fontId="25" fillId="0" borderId="0" xfId="2" applyFont="1" applyFill="1" applyBorder="1" applyAlignment="1"/>
    <xf numFmtId="9" fontId="25" fillId="0" borderId="0" xfId="2" applyFont="1" applyFill="1" applyBorder="1" applyAlignment="1">
      <alignment wrapText="1"/>
    </xf>
    <xf numFmtId="0" fontId="28" fillId="19" borderId="11" xfId="4" applyFont="1" applyFill="1" applyBorder="1" applyAlignment="1">
      <alignment horizontal="left"/>
    </xf>
    <xf numFmtId="0" fontId="29" fillId="19" borderId="11" xfId="0" applyFont="1" applyFill="1" applyBorder="1" applyAlignment="1">
      <alignment horizontal="left"/>
    </xf>
    <xf numFmtId="0" fontId="30" fillId="0" borderId="3" xfId="0" applyFont="1" applyFill="1" applyBorder="1" applyAlignment="1"/>
    <xf numFmtId="0" fontId="30" fillId="0" borderId="11" xfId="0" applyFont="1" applyFill="1" applyBorder="1" applyAlignment="1"/>
    <xf numFmtId="0" fontId="29" fillId="19" borderId="11" xfId="4" applyFont="1" applyFill="1" applyBorder="1" applyAlignment="1">
      <alignment horizontal="left"/>
    </xf>
    <xf numFmtId="1" fontId="5" fillId="9" borderId="1" xfId="0" applyNumberFormat="1" applyFont="1" applyFill="1" applyBorder="1" applyAlignment="1">
      <alignment horizontal="center" vertical="center"/>
    </xf>
    <xf numFmtId="1" fontId="5" fillId="7" borderId="1" xfId="0" applyNumberFormat="1" applyFont="1" applyFill="1" applyBorder="1" applyAlignment="1">
      <alignment horizontal="center" vertical="center"/>
    </xf>
    <xf numFmtId="167" fontId="5" fillId="2" borderId="1" xfId="0" applyNumberFormat="1"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1" fontId="5" fillId="5" borderId="1" xfId="2"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0" fillId="19" borderId="3" xfId="0" applyFill="1" applyBorder="1"/>
    <xf numFmtId="2" fontId="51" fillId="16" borderId="1" xfId="0" applyNumberFormat="1" applyFont="1" applyFill="1" applyBorder="1" applyAlignment="1">
      <alignment horizontal="center" vertical="center"/>
    </xf>
    <xf numFmtId="1" fontId="5" fillId="6" borderId="1" xfId="0" applyNumberFormat="1" applyFont="1" applyFill="1" applyBorder="1" applyAlignment="1">
      <alignment horizontal="center" vertical="center"/>
    </xf>
    <xf numFmtId="0" fontId="30" fillId="19" borderId="11" xfId="0" applyFont="1" applyFill="1" applyBorder="1" applyAlignment="1"/>
    <xf numFmtId="0" fontId="0" fillId="19" borderId="0" xfId="0" applyFill="1"/>
    <xf numFmtId="0" fontId="31" fillId="19" borderId="11" xfId="0" applyFont="1" applyFill="1" applyBorder="1" applyAlignment="1"/>
    <xf numFmtId="1" fontId="5" fillId="3" borderId="1" xfId="0" applyNumberFormat="1" applyFont="1" applyFill="1" applyBorder="1" applyAlignment="1">
      <alignment horizontal="center" vertical="center"/>
    </xf>
    <xf numFmtId="0" fontId="52" fillId="19" borderId="11" xfId="4" applyFont="1" applyFill="1" applyBorder="1" applyAlignment="1">
      <alignment horizontal="left"/>
    </xf>
    <xf numFmtId="0" fontId="52" fillId="19" borderId="11" xfId="0" applyFont="1" applyFill="1" applyBorder="1" applyAlignment="1">
      <alignment horizontal="left"/>
    </xf>
    <xf numFmtId="0" fontId="54" fillId="0" borderId="11" xfId="0" applyFont="1" applyFill="1" applyBorder="1" applyAlignment="1"/>
    <xf numFmtId="0" fontId="29" fillId="0" borderId="11" xfId="4" applyFont="1" applyFill="1" applyBorder="1" applyAlignment="1">
      <alignment horizontal="left"/>
    </xf>
    <xf numFmtId="0" fontId="5" fillId="2" borderId="0" xfId="0" applyFont="1" applyFill="1" applyBorder="1" applyAlignment="1">
      <alignment horizontal="left" vertical="center"/>
    </xf>
    <xf numFmtId="0" fontId="52" fillId="0" borderId="11" xfId="4" applyFont="1" applyFill="1" applyBorder="1" applyAlignment="1">
      <alignment horizontal="left"/>
    </xf>
    <xf numFmtId="0" fontId="52" fillId="0" borderId="11" xfId="0" applyFont="1" applyFill="1" applyBorder="1" applyAlignment="1">
      <alignment horizontal="left"/>
    </xf>
    <xf numFmtId="0" fontId="54" fillId="0" borderId="3" xfId="4" applyFont="1" applyFill="1" applyBorder="1" applyAlignment="1">
      <alignment horizontal="left"/>
    </xf>
    <xf numFmtId="0" fontId="52" fillId="0" borderId="3" xfId="4" applyFont="1" applyFill="1" applyBorder="1" applyAlignment="1">
      <alignment horizontal="left"/>
    </xf>
    <xf numFmtId="0" fontId="29" fillId="19" borderId="3" xfId="4" applyFont="1" applyFill="1" applyBorder="1" applyAlignment="1">
      <alignment horizontal="left"/>
    </xf>
    <xf numFmtId="0" fontId="28" fillId="19" borderId="3" xfId="4" applyFont="1" applyFill="1" applyBorder="1" applyAlignment="1">
      <alignment horizontal="left"/>
    </xf>
    <xf numFmtId="0" fontId="52" fillId="19" borderId="3" xfId="4" applyFont="1" applyFill="1" applyBorder="1" applyAlignment="1">
      <alignment horizontal="left"/>
    </xf>
    <xf numFmtId="0" fontId="56" fillId="19" borderId="3" xfId="4" applyFont="1" applyFill="1" applyBorder="1" applyAlignment="1">
      <alignment horizontal="left"/>
    </xf>
    <xf numFmtId="0" fontId="56" fillId="19" borderId="11" xfId="4" applyFont="1" applyFill="1" applyBorder="1" applyAlignment="1">
      <alignment horizontal="left"/>
    </xf>
    <xf numFmtId="0" fontId="56" fillId="19" borderId="0" xfId="4" applyFont="1" applyFill="1" applyBorder="1" applyAlignment="1">
      <alignment horizontal="left"/>
    </xf>
    <xf numFmtId="0" fontId="28" fillId="19" borderId="0" xfId="4" applyFont="1" applyFill="1" applyBorder="1" applyAlignment="1">
      <alignment horizontal="left"/>
    </xf>
    <xf numFmtId="0" fontId="0" fillId="19" borderId="0" xfId="0" applyFill="1" applyBorder="1"/>
    <xf numFmtId="0" fontId="29" fillId="19" borderId="0" xfId="0" applyFont="1" applyFill="1" applyBorder="1" applyAlignment="1">
      <alignment horizontal="left"/>
    </xf>
    <xf numFmtId="0" fontId="30" fillId="0" borderId="0" xfId="0" applyFont="1" applyFill="1" applyBorder="1" applyAlignment="1"/>
    <xf numFmtId="0" fontId="31" fillId="0" borderId="0" xfId="0" applyFont="1" applyFill="1" applyBorder="1" applyAlignment="1"/>
    <xf numFmtId="0" fontId="59" fillId="52" borderId="3" xfId="4" applyFont="1" applyFill="1" applyBorder="1" applyAlignment="1">
      <alignment horizontal="left"/>
    </xf>
    <xf numFmtId="0" fontId="56" fillId="52" borderId="11" xfId="4" applyFont="1" applyFill="1" applyBorder="1" applyAlignment="1">
      <alignment horizontal="left"/>
    </xf>
    <xf numFmtId="0" fontId="29" fillId="52" borderId="11" xfId="4" applyFont="1" applyFill="1" applyBorder="1" applyAlignment="1">
      <alignment horizontal="left"/>
    </xf>
    <xf numFmtId="0" fontId="53" fillId="52" borderId="11" xfId="0" applyFont="1" applyFill="1" applyBorder="1"/>
    <xf numFmtId="0" fontId="52" fillId="52" borderId="11" xfId="4" applyFont="1" applyFill="1" applyBorder="1" applyAlignment="1">
      <alignment horizontal="left"/>
    </xf>
    <xf numFmtId="0" fontId="58" fillId="52" borderId="3" xfId="4" applyFont="1" applyFill="1" applyBorder="1" applyAlignment="1">
      <alignment horizontal="left"/>
    </xf>
    <xf numFmtId="0" fontId="55" fillId="52" borderId="3" xfId="0" applyFont="1" applyFill="1" applyBorder="1"/>
    <xf numFmtId="0" fontId="54" fillId="52" borderId="3" xfId="4" applyFont="1" applyFill="1" applyBorder="1" applyAlignment="1">
      <alignment horizontal="left"/>
    </xf>
    <xf numFmtId="0" fontId="56" fillId="52" borderId="3" xfId="4" applyFont="1" applyFill="1" applyBorder="1" applyAlignment="1">
      <alignment horizontal="left"/>
    </xf>
    <xf numFmtId="0" fontId="53" fillId="52" borderId="3" xfId="0" applyFont="1" applyFill="1" applyBorder="1"/>
    <xf numFmtId="0" fontId="52" fillId="52" borderId="3" xfId="4" applyFont="1" applyFill="1" applyBorder="1" applyAlignment="1">
      <alignment horizontal="left"/>
    </xf>
    <xf numFmtId="0" fontId="0" fillId="52" borderId="11" xfId="0" applyFill="1" applyBorder="1"/>
    <xf numFmtId="0" fontId="57" fillId="52" borderId="11" xfId="0" applyFont="1" applyFill="1" applyBorder="1"/>
    <xf numFmtId="0" fontId="27" fillId="52" borderId="3" xfId="4" applyFont="1" applyFill="1" applyBorder="1" applyAlignment="1">
      <alignment horizontal="left"/>
    </xf>
    <xf numFmtId="0" fontId="29" fillId="52" borderId="3" xfId="4" applyFont="1" applyFill="1" applyBorder="1" applyAlignment="1">
      <alignment horizontal="left"/>
    </xf>
    <xf numFmtId="0" fontId="28" fillId="52" borderId="3" xfId="4" applyFont="1" applyFill="1" applyBorder="1" applyAlignment="1">
      <alignment horizontal="left"/>
    </xf>
    <xf numFmtId="0" fontId="0" fillId="52" borderId="3" xfId="0" applyFill="1" applyBorder="1"/>
    <xf numFmtId="0" fontId="6" fillId="3"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27" fillId="19" borderId="3" xfId="4" applyFont="1" applyFill="1" applyBorder="1" applyAlignment="1">
      <alignment horizontal="left"/>
    </xf>
    <xf numFmtId="0" fontId="6" fillId="6"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27" fillId="19" borderId="3" xfId="4" applyFont="1" applyFill="1" applyBorder="1" applyAlignment="1">
      <alignment horizontal="left"/>
    </xf>
    <xf numFmtId="0" fontId="6" fillId="6" borderId="1" xfId="0" applyFont="1" applyFill="1" applyBorder="1" applyAlignment="1">
      <alignment horizontal="center" vertical="center" wrapText="1"/>
    </xf>
    <xf numFmtId="1" fontId="5" fillId="53" borderId="1" xfId="0" applyNumberFormat="1" applyFont="1" applyFill="1" applyBorder="1" applyAlignment="1">
      <alignment horizontal="center" vertical="center"/>
    </xf>
    <xf numFmtId="1" fontId="5" fillId="16" borderId="1" xfId="0" applyNumberFormat="1" applyFont="1" applyFill="1" applyBorder="1" applyAlignment="1">
      <alignment horizontal="center" vertical="center"/>
    </xf>
    <xf numFmtId="1" fontId="5" fillId="54" borderId="1" xfId="0" applyNumberFormat="1" applyFont="1" applyFill="1" applyBorder="1" applyAlignment="1">
      <alignment horizontal="center" vertical="center"/>
    </xf>
    <xf numFmtId="0" fontId="6" fillId="3"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9" fontId="5" fillId="4" borderId="1" xfId="2" applyFont="1" applyFill="1" applyBorder="1" applyAlignment="1">
      <alignment horizontal="center" vertical="center" wrapText="1"/>
    </xf>
    <xf numFmtId="43" fontId="15" fillId="4" borderId="1" xfId="0" applyNumberFormat="1" applyFont="1" applyFill="1" applyBorder="1" applyAlignment="1">
      <alignment horizontal="center" vertical="center"/>
    </xf>
    <xf numFmtId="166" fontId="60" fillId="14" borderId="1" xfId="1" applyNumberFormat="1" applyFont="1" applyFill="1" applyBorder="1" applyAlignment="1">
      <alignment horizontal="center" vertical="center"/>
    </xf>
    <xf numFmtId="0" fontId="6" fillId="3"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28" fillId="16" borderId="3" xfId="4" applyFont="1" applyFill="1" applyBorder="1" applyAlignment="1">
      <alignment horizontal="left"/>
    </xf>
    <xf numFmtId="0" fontId="28" fillId="16" borderId="11" xfId="4" applyFont="1" applyFill="1" applyBorder="1" applyAlignment="1">
      <alignment horizontal="left"/>
    </xf>
    <xf numFmtId="0" fontId="49" fillId="16" borderId="11" xfId="0" applyFont="1" applyFill="1" applyBorder="1"/>
    <xf numFmtId="0" fontId="49" fillId="19" borderId="11" xfId="0" applyFont="1" applyFill="1" applyBorder="1"/>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28" fillId="19" borderId="11" xfId="0" applyFont="1" applyFill="1" applyBorder="1" applyAlignment="1">
      <alignment horizontal="left"/>
    </xf>
    <xf numFmtId="0" fontId="49" fillId="53" borderId="0" xfId="0" applyFont="1" applyFill="1" applyAlignment="1">
      <alignment vertical="center"/>
    </xf>
    <xf numFmtId="0" fontId="28" fillId="53" borderId="11" xfId="4" applyFont="1" applyFill="1" applyBorder="1" applyAlignment="1">
      <alignment horizontal="left"/>
    </xf>
    <xf numFmtId="0" fontId="49" fillId="53" borderId="11" xfId="0" applyFont="1" applyFill="1" applyBorder="1"/>
    <xf numFmtId="0" fontId="52" fillId="53" borderId="11" xfId="4" applyFont="1" applyFill="1" applyBorder="1" applyAlignment="1">
      <alignment horizontal="left"/>
    </xf>
    <xf numFmtId="0" fontId="52" fillId="53" borderId="11" xfId="0" applyFont="1" applyFill="1" applyBorder="1" applyAlignment="1">
      <alignment horizontal="left"/>
    </xf>
    <xf numFmtId="0" fontId="49" fillId="12" borderId="0" xfId="0" applyFont="1" applyFill="1" applyAlignment="1">
      <alignment vertical="center"/>
    </xf>
    <xf numFmtId="0" fontId="28" fillId="12" borderId="11" xfId="4" applyFont="1" applyFill="1" applyBorder="1" applyAlignment="1">
      <alignment horizontal="left"/>
    </xf>
    <xf numFmtId="0" fontId="49" fillId="12" borderId="11" xfId="0" applyFont="1" applyFill="1" applyBorder="1"/>
    <xf numFmtId="0" fontId="52" fillId="12" borderId="11" xfId="4" applyFont="1" applyFill="1" applyBorder="1" applyAlignment="1">
      <alignment horizontal="left"/>
    </xf>
    <xf numFmtId="0" fontId="52" fillId="12" borderId="11" xfId="0" applyFont="1" applyFill="1" applyBorder="1" applyAlignment="1">
      <alignment horizontal="left"/>
    </xf>
    <xf numFmtId="0" fontId="52" fillId="16" borderId="11" xfId="4" applyFont="1" applyFill="1" applyBorder="1" applyAlignment="1">
      <alignment horizontal="left"/>
    </xf>
    <xf numFmtId="0" fontId="56" fillId="16" borderId="11" xfId="4" applyFont="1" applyFill="1" applyBorder="1" applyAlignment="1">
      <alignment horizontal="left"/>
    </xf>
    <xf numFmtId="0" fontId="29" fillId="16" borderId="11" xfId="4" applyFont="1" applyFill="1" applyBorder="1" applyAlignment="1">
      <alignment horizontal="left"/>
    </xf>
    <xf numFmtId="0" fontId="53" fillId="16" borderId="11" xfId="0" applyFont="1" applyFill="1" applyBorder="1"/>
    <xf numFmtId="0" fontId="29" fillId="16" borderId="3" xfId="4" applyFont="1" applyFill="1" applyBorder="1" applyAlignment="1">
      <alignment horizontal="left"/>
    </xf>
    <xf numFmtId="0" fontId="6" fillId="3"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5" fillId="19" borderId="11" xfId="0" applyFont="1" applyFill="1" applyBorder="1"/>
    <xf numFmtId="0" fontId="53" fillId="19" borderId="11" xfId="0" applyFont="1" applyFill="1" applyBorder="1"/>
    <xf numFmtId="0" fontId="58" fillId="19" borderId="3" xfId="4" applyFont="1" applyFill="1" applyBorder="1" applyAlignment="1">
      <alignment horizontal="left"/>
    </xf>
    <xf numFmtId="0" fontId="55" fillId="19" borderId="3" xfId="0" applyFont="1" applyFill="1" applyBorder="1"/>
    <xf numFmtId="0" fontId="54" fillId="19" borderId="3" xfId="4" applyFont="1" applyFill="1" applyBorder="1" applyAlignment="1">
      <alignment horizontal="left"/>
    </xf>
    <xf numFmtId="0" fontId="53" fillId="19" borderId="3" xfId="0" applyFont="1" applyFill="1" applyBorder="1"/>
    <xf numFmtId="0" fontId="0" fillId="19" borderId="11" xfId="0" applyFill="1" applyBorder="1"/>
    <xf numFmtId="0" fontId="54" fillId="12" borderId="11" xfId="0" applyFont="1" applyFill="1" applyBorder="1" applyAlignment="1"/>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54" fillId="19" borderId="11" xfId="0" applyFont="1" applyFill="1" applyBorder="1" applyAlignment="1"/>
    <xf numFmtId="0" fontId="56" fillId="12" borderId="11" xfId="4" applyFont="1" applyFill="1" applyBorder="1" applyAlignment="1">
      <alignment horizontal="left"/>
    </xf>
    <xf numFmtId="0" fontId="53" fillId="12" borderId="11" xfId="0" applyFont="1" applyFill="1" applyBorder="1"/>
    <xf numFmtId="0" fontId="29" fillId="12" borderId="11" xfId="0" applyFont="1" applyFill="1" applyBorder="1" applyAlignment="1">
      <alignment horizontal="left"/>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164" fontId="6" fillId="2" borderId="4" xfId="0" applyNumberFormat="1" applyFont="1" applyFill="1" applyBorder="1" applyAlignment="1">
      <alignment horizontal="center" vertical="center"/>
    </xf>
    <xf numFmtId="164" fontId="6" fillId="2" borderId="1" xfId="0" applyNumberFormat="1" applyFont="1" applyFill="1" applyBorder="1" applyAlignment="1">
      <alignment horizontal="center" vertical="center"/>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3" xfId="0" applyFont="1" applyFill="1" applyBorder="1" applyAlignment="1">
      <alignment horizontal="center" vertical="center" wrapText="1"/>
    </xf>
    <xf numFmtId="165" fontId="6" fillId="4" borderId="2" xfId="0" applyNumberFormat="1" applyFont="1" applyFill="1" applyBorder="1" applyAlignment="1">
      <alignment horizontal="center" vertical="center"/>
    </xf>
    <xf numFmtId="165" fontId="6" fillId="4" borderId="4" xfId="0" applyNumberFormat="1"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5" fillId="5" borderId="2" xfId="2" applyNumberFormat="1" applyFont="1" applyFill="1" applyBorder="1" applyAlignment="1">
      <alignment horizontal="center" vertical="center" wrapText="1"/>
    </xf>
    <xf numFmtId="0" fontId="5" fillId="5" borderId="4" xfId="2" applyNumberFormat="1" applyFont="1" applyFill="1" applyBorder="1" applyAlignment="1">
      <alignment horizontal="center" vertical="center" wrapText="1"/>
    </xf>
    <xf numFmtId="0" fontId="15" fillId="5" borderId="2" xfId="0" applyNumberFormat="1" applyFont="1" applyFill="1" applyBorder="1" applyAlignment="1">
      <alignment horizontal="center" vertical="center"/>
    </xf>
    <xf numFmtId="0" fontId="15" fillId="5" borderId="4" xfId="0" applyNumberFormat="1" applyFont="1" applyFill="1" applyBorder="1" applyAlignment="1">
      <alignment horizontal="center" vertical="center"/>
    </xf>
    <xf numFmtId="0" fontId="6" fillId="4" borderId="2" xfId="0" applyNumberFormat="1" applyFont="1" applyFill="1" applyBorder="1" applyAlignment="1">
      <alignment horizontal="center" vertical="center"/>
    </xf>
    <xf numFmtId="0" fontId="6" fillId="4" borderId="4" xfId="0" applyNumberFormat="1" applyFont="1" applyFill="1" applyBorder="1" applyAlignment="1">
      <alignment horizontal="center" vertical="center"/>
    </xf>
    <xf numFmtId="0" fontId="6" fillId="6" borderId="2"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16" fillId="6" borderId="5" xfId="3" quotePrefix="1" applyFill="1" applyBorder="1" applyAlignment="1">
      <alignment horizontal="center" vertical="center" wrapText="1"/>
    </xf>
    <xf numFmtId="0" fontId="16" fillId="6" borderId="9" xfId="3" quotePrefix="1" applyFill="1" applyBorder="1" applyAlignment="1">
      <alignment horizontal="center" vertical="center" wrapText="1"/>
    </xf>
    <xf numFmtId="0" fontId="6" fillId="6" borderId="3"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12" fillId="14" borderId="2" xfId="0" applyFont="1" applyFill="1" applyBorder="1" applyAlignment="1">
      <alignment horizontal="center" vertical="center"/>
    </xf>
    <xf numFmtId="0" fontId="12" fillId="14" borderId="3" xfId="0" applyFont="1" applyFill="1" applyBorder="1" applyAlignment="1">
      <alignment horizontal="center" vertical="center"/>
    </xf>
    <xf numFmtId="0" fontId="12" fillId="14" borderId="4" xfId="0" applyFont="1" applyFill="1" applyBorder="1" applyAlignment="1">
      <alignment horizontal="center" vertical="center"/>
    </xf>
    <xf numFmtId="0" fontId="6" fillId="6"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2" xfId="0" applyNumberFormat="1" applyFont="1" applyFill="1" applyBorder="1" applyAlignment="1">
      <alignment horizontal="center" vertical="center" wrapText="1"/>
    </xf>
    <xf numFmtId="0" fontId="6" fillId="6" borderId="3"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wrapText="1"/>
    </xf>
    <xf numFmtId="0" fontId="15" fillId="6" borderId="5" xfId="0" applyFont="1" applyFill="1" applyBorder="1" applyAlignment="1">
      <alignment horizontal="center" vertical="center" wrapText="1"/>
    </xf>
    <xf numFmtId="0" fontId="15" fillId="6" borderId="9" xfId="0" applyFont="1" applyFill="1" applyBorder="1" applyAlignment="1">
      <alignment horizontal="center" vertical="center" wrapText="1"/>
    </xf>
  </cellXfs>
  <cellStyles count="5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1" builtinId="27" customBuiltin="1"/>
    <cellStyle name="Calculation" xfId="15" builtinId="22" customBuiltin="1"/>
    <cellStyle name="Check Cell" xfId="17" builtinId="23" customBuiltin="1"/>
    <cellStyle name="Comma" xfId="1" builtinId="3"/>
    <cellStyle name="Comma 2" xfId="51"/>
    <cellStyle name="Comma 3" xfId="53"/>
    <cellStyle name="Comma 3 2" xfId="55"/>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3" builtinId="8"/>
    <cellStyle name="Input" xfId="13" builtinId="20" customBuiltin="1"/>
    <cellStyle name="Linked Cell" xfId="16" builtinId="24" customBuiltin="1"/>
    <cellStyle name="Neutral" xfId="12" builtinId="28" customBuiltin="1"/>
    <cellStyle name="Normal" xfId="0" builtinId="0"/>
    <cellStyle name="Normal 2" xfId="50"/>
    <cellStyle name="Normal 2 2" xfId="48"/>
    <cellStyle name="Normal 2 3" xfId="45"/>
    <cellStyle name="Normal 2 4" xfId="52"/>
    <cellStyle name="Normal 2_JUNE 16-22" xfId="47"/>
    <cellStyle name="Normal 3" xfId="4"/>
    <cellStyle name="Normal 4" xfId="54"/>
    <cellStyle name="Normal 4 2" xfId="56"/>
    <cellStyle name="Normal 5" xfId="46"/>
    <cellStyle name="Note 2" xfId="49"/>
    <cellStyle name="Output" xfId="14" builtinId="21" customBuiltin="1"/>
    <cellStyle name="Percent" xfId="2" builtinId="5"/>
    <cellStyle name="Title" xfId="5" builtinId="15" customBuiltin="1"/>
    <cellStyle name="Total" xfId="20" builtinId="25" customBuiltin="1"/>
    <cellStyle name="Warning Text" xfId="18" builtinId="11" customBuiltin="1"/>
  </cellStyles>
  <dxfs count="31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s>
  <tableStyles count="0" defaultTableStyle="TableStyleMedium2" defaultPivotStyle="PivotStyleLight16"/>
  <colors>
    <mruColors>
      <color rgb="FF00FF00"/>
      <color rgb="FF0000FF"/>
      <color rgb="FFF2DCE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VILLAMOR%20DAILY%20DATA%20-%20APR%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1"/>
      <sheetName val="APR 2"/>
      <sheetName val="APR 3"/>
      <sheetName val="APR 4"/>
      <sheetName val="APR 5"/>
      <sheetName val="APR 6"/>
      <sheetName val="APR 7"/>
      <sheetName val="APR 8"/>
      <sheetName val="APR 9"/>
      <sheetName val="APR 10"/>
      <sheetName val="APR 11"/>
      <sheetName val="APR 12"/>
      <sheetName val="APR 13"/>
      <sheetName val="APR 14"/>
      <sheetName val="APR 15"/>
      <sheetName val="APR 16"/>
      <sheetName val="APR 17"/>
      <sheetName val="APR 18"/>
      <sheetName val="APR 19"/>
      <sheetName val="APR 20"/>
      <sheetName val="APR 21"/>
      <sheetName val="APR 22"/>
      <sheetName val="APR 23"/>
      <sheetName val="APR 24"/>
      <sheetName val="APR 25"/>
      <sheetName val="APR 26"/>
      <sheetName val="APR 27"/>
      <sheetName val="APR 28"/>
      <sheetName val="APR 29"/>
      <sheetName val="APR 30"/>
    </sheetNames>
    <sheetDataSet>
      <sheetData sheetId="0">
        <row r="11">
          <cell r="D11">
            <v>8</v>
          </cell>
        </row>
      </sheetData>
      <sheetData sheetId="1">
        <row r="11">
          <cell r="D11">
            <v>7</v>
          </cell>
        </row>
      </sheetData>
      <sheetData sheetId="2">
        <row r="11">
          <cell r="D11">
            <v>7</v>
          </cell>
        </row>
      </sheetData>
      <sheetData sheetId="3">
        <row r="11">
          <cell r="D11">
            <v>8</v>
          </cell>
        </row>
      </sheetData>
      <sheetData sheetId="4">
        <row r="11">
          <cell r="D11">
            <v>7</v>
          </cell>
        </row>
      </sheetData>
      <sheetData sheetId="5">
        <row r="11">
          <cell r="D11">
            <v>7</v>
          </cell>
        </row>
      </sheetData>
      <sheetData sheetId="6">
        <row r="11">
          <cell r="D11">
            <v>7</v>
          </cell>
        </row>
      </sheetData>
      <sheetData sheetId="7">
        <row r="11">
          <cell r="D11">
            <v>6</v>
          </cell>
        </row>
      </sheetData>
      <sheetData sheetId="8">
        <row r="11">
          <cell r="D11">
            <v>6</v>
          </cell>
        </row>
      </sheetData>
      <sheetData sheetId="9">
        <row r="11">
          <cell r="D11">
            <v>6</v>
          </cell>
        </row>
      </sheetData>
      <sheetData sheetId="10">
        <row r="11">
          <cell r="D11">
            <v>7</v>
          </cell>
        </row>
      </sheetData>
      <sheetData sheetId="11">
        <row r="11">
          <cell r="D11">
            <v>5</v>
          </cell>
        </row>
      </sheetData>
      <sheetData sheetId="12">
        <row r="11">
          <cell r="D11">
            <v>6</v>
          </cell>
        </row>
      </sheetData>
      <sheetData sheetId="13">
        <row r="11">
          <cell r="D11">
            <v>5</v>
          </cell>
        </row>
      </sheetData>
      <sheetData sheetId="14">
        <row r="11">
          <cell r="D11">
            <v>4</v>
          </cell>
        </row>
      </sheetData>
      <sheetData sheetId="15">
        <row r="11">
          <cell r="D11">
            <v>5</v>
          </cell>
        </row>
      </sheetData>
      <sheetData sheetId="16">
        <row r="11">
          <cell r="D11">
            <v>8</v>
          </cell>
        </row>
      </sheetData>
      <sheetData sheetId="17">
        <row r="11">
          <cell r="D11">
            <v>6</v>
          </cell>
        </row>
      </sheetData>
      <sheetData sheetId="18">
        <row r="11">
          <cell r="D11">
            <v>5</v>
          </cell>
        </row>
      </sheetData>
      <sheetData sheetId="19">
        <row r="11">
          <cell r="D11">
            <v>5</v>
          </cell>
        </row>
      </sheetData>
      <sheetData sheetId="20">
        <row r="11">
          <cell r="D11">
            <v>5</v>
          </cell>
        </row>
      </sheetData>
      <sheetData sheetId="21">
        <row r="11">
          <cell r="D11">
            <v>5</v>
          </cell>
        </row>
      </sheetData>
      <sheetData sheetId="22">
        <row r="11">
          <cell r="D11">
            <v>5</v>
          </cell>
        </row>
      </sheetData>
      <sheetData sheetId="23">
        <row r="11">
          <cell r="D11">
            <v>6</v>
          </cell>
        </row>
      </sheetData>
      <sheetData sheetId="24">
        <row r="11">
          <cell r="D11">
            <v>7</v>
          </cell>
        </row>
      </sheetData>
      <sheetData sheetId="25">
        <row r="11">
          <cell r="D11">
            <v>5</v>
          </cell>
        </row>
      </sheetData>
      <sheetData sheetId="26">
        <row r="11">
          <cell r="D11">
            <v>4</v>
          </cell>
        </row>
      </sheetData>
      <sheetData sheetId="27">
        <row r="11">
          <cell r="D11">
            <v>4</v>
          </cell>
        </row>
      </sheetData>
      <sheetData sheetId="28">
        <row r="11">
          <cell r="D11">
            <v>4</v>
          </cell>
        </row>
      </sheetData>
      <sheetData sheetId="29">
        <row r="11">
          <cell r="D11">
            <v>6</v>
          </cell>
        </row>
        <row r="34">
          <cell r="Q34">
            <v>80389191</v>
          </cell>
          <cell r="AG34">
            <v>46100688</v>
          </cell>
          <cell r="AP34">
            <v>10735472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topLeftCell="A4" zoomScaleNormal="100" workbookViewId="0">
      <selection activeCell="Q10" sqref="Q10"/>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133</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126</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164"/>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61" t="s">
        <v>10</v>
      </c>
      <c r="I7" s="116" t="s">
        <v>11</v>
      </c>
      <c r="J7" s="116" t="s">
        <v>12</v>
      </c>
      <c r="K7" s="116" t="s">
        <v>13</v>
      </c>
      <c r="L7" s="12"/>
      <c r="M7" s="12"/>
      <c r="N7" s="12"/>
      <c r="O7" s="161"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42491</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28484</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166" t="s">
        <v>51</v>
      </c>
      <c r="V9" s="166" t="s">
        <v>52</v>
      </c>
      <c r="W9" s="283" t="s">
        <v>53</v>
      </c>
      <c r="X9" s="284" t="s">
        <v>54</v>
      </c>
      <c r="Y9" s="285"/>
      <c r="Z9" s="285"/>
      <c r="AA9" s="285"/>
      <c r="AB9" s="285"/>
      <c r="AC9" s="285"/>
      <c r="AD9" s="285"/>
      <c r="AE9" s="286"/>
      <c r="AF9" s="163" t="s">
        <v>55</v>
      </c>
      <c r="AG9" s="163" t="s">
        <v>56</v>
      </c>
      <c r="AH9" s="272" t="s">
        <v>57</v>
      </c>
      <c r="AI9" s="287" t="s">
        <v>58</v>
      </c>
      <c r="AJ9" s="166" t="s">
        <v>59</v>
      </c>
      <c r="AK9" s="166" t="s">
        <v>60</v>
      </c>
      <c r="AL9" s="166" t="s">
        <v>61</v>
      </c>
      <c r="AM9" s="166" t="s">
        <v>62</v>
      </c>
      <c r="AN9" s="166" t="s">
        <v>63</v>
      </c>
      <c r="AO9" s="166" t="s">
        <v>64</v>
      </c>
      <c r="AP9" s="166" t="s">
        <v>65</v>
      </c>
      <c r="AQ9" s="270" t="s">
        <v>66</v>
      </c>
      <c r="AR9" s="166" t="s">
        <v>67</v>
      </c>
      <c r="AS9" s="272" t="s">
        <v>68</v>
      </c>
      <c r="AV9" s="35" t="s">
        <v>69</v>
      </c>
      <c r="AW9" s="35" t="s">
        <v>70</v>
      </c>
      <c r="AY9" s="36" t="s">
        <v>71</v>
      </c>
    </row>
    <row r="10" spans="2:51" x14ac:dyDescent="0.25">
      <c r="B10" s="166" t="s">
        <v>72</v>
      </c>
      <c r="C10" s="166" t="s">
        <v>73</v>
      </c>
      <c r="D10" s="166" t="s">
        <v>74</v>
      </c>
      <c r="E10" s="166" t="s">
        <v>75</v>
      </c>
      <c r="F10" s="166" t="s">
        <v>74</v>
      </c>
      <c r="G10" s="166" t="s">
        <v>75</v>
      </c>
      <c r="H10" s="266"/>
      <c r="I10" s="166" t="s">
        <v>75</v>
      </c>
      <c r="J10" s="166" t="s">
        <v>75</v>
      </c>
      <c r="K10" s="166" t="s">
        <v>75</v>
      </c>
      <c r="L10" s="28" t="s">
        <v>29</v>
      </c>
      <c r="M10" s="269"/>
      <c r="N10" s="28" t="s">
        <v>29</v>
      </c>
      <c r="O10" s="271"/>
      <c r="P10" s="271"/>
      <c r="Q10" s="1">
        <f>'[1]APR 30'!$Q$34</f>
        <v>80389191</v>
      </c>
      <c r="R10" s="280"/>
      <c r="S10" s="281"/>
      <c r="T10" s="282"/>
      <c r="U10" s="166" t="s">
        <v>75</v>
      </c>
      <c r="V10" s="166" t="s">
        <v>75</v>
      </c>
      <c r="W10" s="283"/>
      <c r="X10" s="37" t="s">
        <v>76</v>
      </c>
      <c r="Y10" s="37" t="s">
        <v>77</v>
      </c>
      <c r="Z10" s="37" t="s">
        <v>78</v>
      </c>
      <c r="AA10" s="37" t="s">
        <v>79</v>
      </c>
      <c r="AB10" s="37" t="s">
        <v>80</v>
      </c>
      <c r="AC10" s="37" t="s">
        <v>81</v>
      </c>
      <c r="AD10" s="37" t="s">
        <v>82</v>
      </c>
      <c r="AE10" s="37" t="s">
        <v>83</v>
      </c>
      <c r="AF10" s="38"/>
      <c r="AG10" s="1">
        <f>'[1]APR 30'!AG34</f>
        <v>46100688</v>
      </c>
      <c r="AH10" s="272"/>
      <c r="AI10" s="288"/>
      <c r="AJ10" s="166" t="s">
        <v>84</v>
      </c>
      <c r="AK10" s="166" t="s">
        <v>84</v>
      </c>
      <c r="AL10" s="166" t="s">
        <v>84</v>
      </c>
      <c r="AM10" s="166" t="s">
        <v>84</v>
      </c>
      <c r="AN10" s="166" t="s">
        <v>84</v>
      </c>
      <c r="AO10" s="166" t="s">
        <v>84</v>
      </c>
      <c r="AP10" s="1">
        <f>'[1]APR 30'!AP34</f>
        <v>10735472</v>
      </c>
      <c r="AQ10" s="271"/>
      <c r="AR10" s="162" t="s">
        <v>85</v>
      </c>
      <c r="AS10" s="272"/>
      <c r="AV10" s="39" t="s">
        <v>86</v>
      </c>
      <c r="AW10" s="39" t="s">
        <v>87</v>
      </c>
      <c r="AY10" s="81" t="s">
        <v>129</v>
      </c>
    </row>
    <row r="11" spans="2:51" x14ac:dyDescent="0.25">
      <c r="B11" s="40">
        <v>2</v>
      </c>
      <c r="C11" s="40">
        <v>4.1666666666666664E-2</v>
      </c>
      <c r="D11" s="110">
        <v>4</v>
      </c>
      <c r="E11" s="41">
        <f t="shared" ref="E11:E34" si="0">D11/1.42</f>
        <v>2.8169014084507045</v>
      </c>
      <c r="F11" s="100">
        <v>75</v>
      </c>
      <c r="G11" s="41">
        <f>F11/1.42</f>
        <v>52.816901408450704</v>
      </c>
      <c r="H11" s="42" t="s">
        <v>88</v>
      </c>
      <c r="I11" s="42">
        <f>J11-(2/1.42)</f>
        <v>47.887323943661976</v>
      </c>
      <c r="J11" s="43">
        <f>(F11-5)/1.42</f>
        <v>49.295774647887328</v>
      </c>
      <c r="K11" s="42">
        <f>J11+(6/1.42)</f>
        <v>53.521126760563384</v>
      </c>
      <c r="L11" s="44">
        <v>14</v>
      </c>
      <c r="M11" s="45" t="s">
        <v>89</v>
      </c>
      <c r="N11" s="45">
        <v>11.4</v>
      </c>
      <c r="O11" s="111">
        <v>135</v>
      </c>
      <c r="P11" s="111">
        <v>105</v>
      </c>
      <c r="Q11" s="111">
        <v>80393885</v>
      </c>
      <c r="R11" s="46">
        <f>IF(ISBLANK(Q11),"-",Q11-Q10)</f>
        <v>4694</v>
      </c>
      <c r="S11" s="47">
        <f>R11*24/1000</f>
        <v>112.65600000000001</v>
      </c>
      <c r="T11" s="47">
        <f>R11/1000</f>
        <v>4.694</v>
      </c>
      <c r="U11" s="112">
        <v>4.4000000000000004</v>
      </c>
      <c r="V11" s="112">
        <v>4.4000000000000004</v>
      </c>
      <c r="W11" s="113" t="s">
        <v>124</v>
      </c>
      <c r="X11" s="115">
        <v>0</v>
      </c>
      <c r="Y11" s="115">
        <v>0</v>
      </c>
      <c r="Z11" s="115">
        <v>0</v>
      </c>
      <c r="AA11" s="115">
        <v>1185</v>
      </c>
      <c r="AB11" s="115">
        <v>1188</v>
      </c>
      <c r="AC11" s="48" t="s">
        <v>90</v>
      </c>
      <c r="AD11" s="48" t="s">
        <v>90</v>
      </c>
      <c r="AE11" s="48" t="s">
        <v>90</v>
      </c>
      <c r="AF11" s="114" t="s">
        <v>90</v>
      </c>
      <c r="AG11" s="123">
        <v>46101636</v>
      </c>
      <c r="AH11" s="49">
        <f>IF(ISBLANK(AG11),"-",AG11-AG10)</f>
        <v>948</v>
      </c>
      <c r="AI11" s="50">
        <f>AH11/T11</f>
        <v>201.95994887089901</v>
      </c>
      <c r="AJ11" s="98">
        <v>0</v>
      </c>
      <c r="AK11" s="98">
        <v>0</v>
      </c>
      <c r="AL11" s="98">
        <v>0</v>
      </c>
      <c r="AM11" s="98">
        <v>1</v>
      </c>
      <c r="AN11" s="98">
        <v>1</v>
      </c>
      <c r="AO11" s="98">
        <v>0.95</v>
      </c>
      <c r="AP11" s="115">
        <v>10736339</v>
      </c>
      <c r="AQ11" s="115">
        <f t="shared" ref="AQ11:AQ34" si="1">AP11-AP10</f>
        <v>867</v>
      </c>
      <c r="AR11" s="51"/>
      <c r="AS11" s="52" t="s">
        <v>113</v>
      </c>
      <c r="AV11" s="39" t="s">
        <v>88</v>
      </c>
      <c r="AW11" s="39" t="s">
        <v>91</v>
      </c>
      <c r="AY11" s="81" t="s">
        <v>128</v>
      </c>
    </row>
    <row r="12" spans="2:51" x14ac:dyDescent="0.25">
      <c r="B12" s="40">
        <v>2.0416666666666701</v>
      </c>
      <c r="C12" s="40">
        <v>8.3333333333333329E-2</v>
      </c>
      <c r="D12" s="110">
        <v>5</v>
      </c>
      <c r="E12" s="41">
        <f t="shared" si="0"/>
        <v>3.5211267605633805</v>
      </c>
      <c r="F12" s="10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11">
        <v>136</v>
      </c>
      <c r="P12" s="111">
        <v>107</v>
      </c>
      <c r="Q12" s="111">
        <v>80398685</v>
      </c>
      <c r="R12" s="46">
        <f t="shared" ref="R12:R34" si="4">IF(ISBLANK(Q12),"-",Q12-Q11)</f>
        <v>4800</v>
      </c>
      <c r="S12" s="47">
        <f t="shared" ref="S12:S34" si="5">R12*24/1000</f>
        <v>115.2</v>
      </c>
      <c r="T12" s="47">
        <f t="shared" ref="T12:T34" si="6">R12/1000</f>
        <v>4.8</v>
      </c>
      <c r="U12" s="112">
        <v>5.8</v>
      </c>
      <c r="V12" s="112">
        <v>5.8</v>
      </c>
      <c r="W12" s="113" t="s">
        <v>124</v>
      </c>
      <c r="X12" s="115">
        <v>0</v>
      </c>
      <c r="Y12" s="115">
        <v>0</v>
      </c>
      <c r="Z12" s="115">
        <v>0</v>
      </c>
      <c r="AA12" s="115">
        <v>1185</v>
      </c>
      <c r="AB12" s="115">
        <v>1188</v>
      </c>
      <c r="AC12" s="48" t="s">
        <v>90</v>
      </c>
      <c r="AD12" s="48" t="s">
        <v>90</v>
      </c>
      <c r="AE12" s="48" t="s">
        <v>90</v>
      </c>
      <c r="AF12" s="114" t="s">
        <v>90</v>
      </c>
      <c r="AG12" s="123">
        <v>46102540</v>
      </c>
      <c r="AH12" s="49">
        <f>IF(ISBLANK(AG12),"-",AG12-AG11)</f>
        <v>904</v>
      </c>
      <c r="AI12" s="50">
        <f t="shared" ref="AI12:AI34" si="7">AH12/T12</f>
        <v>188.33333333333334</v>
      </c>
      <c r="AJ12" s="98">
        <v>0</v>
      </c>
      <c r="AK12" s="98">
        <v>0</v>
      </c>
      <c r="AL12" s="98">
        <v>0</v>
      </c>
      <c r="AM12" s="98">
        <v>1</v>
      </c>
      <c r="AN12" s="98">
        <v>1</v>
      </c>
      <c r="AO12" s="98">
        <v>0.95</v>
      </c>
      <c r="AP12" s="115">
        <v>10737167</v>
      </c>
      <c r="AQ12" s="115">
        <f t="shared" si="1"/>
        <v>828</v>
      </c>
      <c r="AR12" s="118">
        <v>1.05</v>
      </c>
      <c r="AS12" s="52" t="s">
        <v>113</v>
      </c>
      <c r="AV12" s="39" t="s">
        <v>92</v>
      </c>
      <c r="AW12" s="39" t="s">
        <v>93</v>
      </c>
      <c r="AY12" s="81" t="s">
        <v>126</v>
      </c>
    </row>
    <row r="13" spans="2:51" x14ac:dyDescent="0.25">
      <c r="B13" s="40">
        <v>2.0833333333333299</v>
      </c>
      <c r="C13" s="40">
        <v>0.125</v>
      </c>
      <c r="D13" s="110">
        <v>6</v>
      </c>
      <c r="E13" s="41">
        <f t="shared" si="0"/>
        <v>4.2253521126760569</v>
      </c>
      <c r="F13" s="100">
        <v>75</v>
      </c>
      <c r="G13" s="41">
        <f t="shared" si="2"/>
        <v>52.816901408450704</v>
      </c>
      <c r="H13" s="42" t="s">
        <v>88</v>
      </c>
      <c r="I13" s="42">
        <f t="shared" si="3"/>
        <v>47.887323943661976</v>
      </c>
      <c r="J13" s="43">
        <f>(F13-5)/1.42</f>
        <v>49.295774647887328</v>
      </c>
      <c r="K13" s="42">
        <f>J13+(6/1.42)</f>
        <v>53.521126760563384</v>
      </c>
      <c r="L13" s="44">
        <v>14</v>
      </c>
      <c r="M13" s="45" t="s">
        <v>89</v>
      </c>
      <c r="N13" s="45">
        <v>11.2</v>
      </c>
      <c r="O13" s="111">
        <v>125</v>
      </c>
      <c r="P13" s="111">
        <v>109</v>
      </c>
      <c r="Q13" s="111">
        <v>80403385</v>
      </c>
      <c r="R13" s="46">
        <f t="shared" si="4"/>
        <v>4700</v>
      </c>
      <c r="S13" s="47">
        <f t="shared" si="5"/>
        <v>112.8</v>
      </c>
      <c r="T13" s="47">
        <f t="shared" si="6"/>
        <v>4.7</v>
      </c>
      <c r="U13" s="112">
        <v>6.9</v>
      </c>
      <c r="V13" s="112">
        <v>6.9</v>
      </c>
      <c r="W13" s="113" t="s">
        <v>124</v>
      </c>
      <c r="X13" s="115">
        <v>0</v>
      </c>
      <c r="Y13" s="115">
        <v>0</v>
      </c>
      <c r="Z13" s="115">
        <v>0</v>
      </c>
      <c r="AA13" s="115">
        <v>1185</v>
      </c>
      <c r="AB13" s="115">
        <v>1187</v>
      </c>
      <c r="AC13" s="48" t="s">
        <v>90</v>
      </c>
      <c r="AD13" s="48" t="s">
        <v>90</v>
      </c>
      <c r="AE13" s="48" t="s">
        <v>90</v>
      </c>
      <c r="AF13" s="114" t="s">
        <v>90</v>
      </c>
      <c r="AG13" s="123">
        <v>46103440</v>
      </c>
      <c r="AH13" s="49">
        <f>IF(ISBLANK(AG13),"-",AG13-AG12)</f>
        <v>900</v>
      </c>
      <c r="AI13" s="50">
        <f t="shared" si="7"/>
        <v>191.48936170212764</v>
      </c>
      <c r="AJ13" s="98">
        <v>0</v>
      </c>
      <c r="AK13" s="98">
        <v>0</v>
      </c>
      <c r="AL13" s="98">
        <v>0</v>
      </c>
      <c r="AM13" s="98">
        <v>1</v>
      </c>
      <c r="AN13" s="98">
        <v>1</v>
      </c>
      <c r="AO13" s="98">
        <v>0.95</v>
      </c>
      <c r="AP13" s="115">
        <v>10738127</v>
      </c>
      <c r="AQ13" s="115">
        <f t="shared" si="1"/>
        <v>960</v>
      </c>
      <c r="AR13" s="51"/>
      <c r="AS13" s="52" t="s">
        <v>113</v>
      </c>
      <c r="AV13" s="39" t="s">
        <v>94</v>
      </c>
      <c r="AW13" s="39" t="s">
        <v>95</v>
      </c>
      <c r="AY13" s="81" t="s">
        <v>133</v>
      </c>
    </row>
    <row r="14" spans="2:51" x14ac:dyDescent="0.25">
      <c r="B14" s="40">
        <v>2.125</v>
      </c>
      <c r="C14" s="40">
        <v>0.16666666666666699</v>
      </c>
      <c r="D14" s="110">
        <v>7</v>
      </c>
      <c r="E14" s="41">
        <f t="shared" si="0"/>
        <v>4.9295774647887329</v>
      </c>
      <c r="F14" s="100">
        <v>75</v>
      </c>
      <c r="G14" s="41">
        <f t="shared" si="2"/>
        <v>52.816901408450704</v>
      </c>
      <c r="H14" s="42" t="s">
        <v>88</v>
      </c>
      <c r="I14" s="42">
        <f t="shared" si="3"/>
        <v>47.887323943661976</v>
      </c>
      <c r="J14" s="43">
        <f>(F14-5)/1.42</f>
        <v>49.295774647887328</v>
      </c>
      <c r="K14" s="42">
        <f>J14+(6/1.42)</f>
        <v>53.521126760563384</v>
      </c>
      <c r="L14" s="44">
        <v>14</v>
      </c>
      <c r="M14" s="45" t="s">
        <v>89</v>
      </c>
      <c r="N14" s="45">
        <v>12.8</v>
      </c>
      <c r="O14" s="111">
        <v>125</v>
      </c>
      <c r="P14" s="111">
        <v>105</v>
      </c>
      <c r="Q14" s="111">
        <v>80408165</v>
      </c>
      <c r="R14" s="46">
        <f t="shared" si="4"/>
        <v>4780</v>
      </c>
      <c r="S14" s="47">
        <f t="shared" si="5"/>
        <v>114.72</v>
      </c>
      <c r="T14" s="47">
        <f t="shared" si="6"/>
        <v>4.78</v>
      </c>
      <c r="U14" s="112">
        <v>8.3000000000000007</v>
      </c>
      <c r="V14" s="112">
        <v>8.3000000000000007</v>
      </c>
      <c r="W14" s="113" t="s">
        <v>124</v>
      </c>
      <c r="X14" s="115">
        <v>0</v>
      </c>
      <c r="Y14" s="115">
        <v>0</v>
      </c>
      <c r="Z14" s="115">
        <v>0</v>
      </c>
      <c r="AA14" s="115">
        <v>1185</v>
      </c>
      <c r="AB14" s="115">
        <v>1188</v>
      </c>
      <c r="AC14" s="48" t="s">
        <v>90</v>
      </c>
      <c r="AD14" s="48" t="s">
        <v>90</v>
      </c>
      <c r="AE14" s="48" t="s">
        <v>90</v>
      </c>
      <c r="AF14" s="114" t="s">
        <v>90</v>
      </c>
      <c r="AG14" s="123">
        <v>46104362</v>
      </c>
      <c r="AH14" s="49">
        <f t="shared" ref="AH14:AH34" si="8">IF(ISBLANK(AG14),"-",AG14-AG13)</f>
        <v>922</v>
      </c>
      <c r="AI14" s="50">
        <f t="shared" si="7"/>
        <v>192.88702928870291</v>
      </c>
      <c r="AJ14" s="98">
        <v>0</v>
      </c>
      <c r="AK14" s="98">
        <v>0</v>
      </c>
      <c r="AL14" s="98">
        <v>0</v>
      </c>
      <c r="AM14" s="98">
        <v>1</v>
      </c>
      <c r="AN14" s="98">
        <v>1</v>
      </c>
      <c r="AO14" s="98">
        <v>0.95</v>
      </c>
      <c r="AP14" s="115">
        <v>10738686</v>
      </c>
      <c r="AQ14" s="115">
        <f t="shared" si="1"/>
        <v>559</v>
      </c>
      <c r="AR14" s="51"/>
      <c r="AS14" s="52" t="s">
        <v>113</v>
      </c>
      <c r="AT14" s="54"/>
      <c r="AV14" s="39" t="s">
        <v>96</v>
      </c>
      <c r="AW14" s="39" t="s">
        <v>97</v>
      </c>
      <c r="AY14" s="81"/>
    </row>
    <row r="15" spans="2:51" ht="14.25" customHeight="1" x14ac:dyDescent="0.25">
      <c r="B15" s="40">
        <v>2.1666666666666701</v>
      </c>
      <c r="C15" s="40">
        <v>0.20833333333333301</v>
      </c>
      <c r="D15" s="110">
        <v>7</v>
      </c>
      <c r="E15" s="41">
        <f t="shared" si="0"/>
        <v>4.9295774647887329</v>
      </c>
      <c r="F15" s="100">
        <v>75</v>
      </c>
      <c r="G15" s="41">
        <f t="shared" si="2"/>
        <v>52.816901408450704</v>
      </c>
      <c r="H15" s="42" t="s">
        <v>88</v>
      </c>
      <c r="I15" s="42">
        <f t="shared" si="3"/>
        <v>47.887323943661976</v>
      </c>
      <c r="J15" s="43">
        <f>(F15-5)/1.42</f>
        <v>49.295774647887328</v>
      </c>
      <c r="K15" s="42">
        <f>J15+(6/1.42)</f>
        <v>53.521126760563384</v>
      </c>
      <c r="L15" s="44">
        <v>18</v>
      </c>
      <c r="M15" s="45" t="s">
        <v>89</v>
      </c>
      <c r="N15" s="45">
        <v>13.1</v>
      </c>
      <c r="O15" s="111">
        <v>134</v>
      </c>
      <c r="P15" s="111">
        <v>106</v>
      </c>
      <c r="Q15" s="111">
        <v>80412985</v>
      </c>
      <c r="R15" s="46">
        <f t="shared" si="4"/>
        <v>4820</v>
      </c>
      <c r="S15" s="47">
        <f t="shared" si="5"/>
        <v>115.68</v>
      </c>
      <c r="T15" s="47">
        <f t="shared" si="6"/>
        <v>4.82</v>
      </c>
      <c r="U15" s="112">
        <v>9</v>
      </c>
      <c r="V15" s="112">
        <f t="shared" ref="V15:V34" si="9">U15</f>
        <v>9</v>
      </c>
      <c r="W15" s="113" t="s">
        <v>124</v>
      </c>
      <c r="X15" s="115">
        <v>0</v>
      </c>
      <c r="Y15" s="115">
        <v>0</v>
      </c>
      <c r="Z15" s="115">
        <v>0</v>
      </c>
      <c r="AA15" s="115">
        <v>1185</v>
      </c>
      <c r="AB15" s="115">
        <v>1188</v>
      </c>
      <c r="AC15" s="48" t="s">
        <v>90</v>
      </c>
      <c r="AD15" s="48" t="s">
        <v>90</v>
      </c>
      <c r="AE15" s="48" t="s">
        <v>90</v>
      </c>
      <c r="AF15" s="114" t="s">
        <v>90</v>
      </c>
      <c r="AG15" s="123">
        <v>46105300</v>
      </c>
      <c r="AH15" s="49">
        <f t="shared" si="8"/>
        <v>938</v>
      </c>
      <c r="AI15" s="50">
        <f t="shared" si="7"/>
        <v>194.60580912863068</v>
      </c>
      <c r="AJ15" s="98">
        <v>0</v>
      </c>
      <c r="AK15" s="98">
        <v>0</v>
      </c>
      <c r="AL15" s="98">
        <v>0</v>
      </c>
      <c r="AM15" s="98">
        <v>1</v>
      </c>
      <c r="AN15" s="98">
        <v>1</v>
      </c>
      <c r="AO15" s="98">
        <v>0.95</v>
      </c>
      <c r="AP15" s="115">
        <v>10739010</v>
      </c>
      <c r="AQ15" s="115">
        <f t="shared" si="1"/>
        <v>324</v>
      </c>
      <c r="AR15" s="51"/>
      <c r="AS15" s="52" t="s">
        <v>113</v>
      </c>
      <c r="AV15" s="39" t="s">
        <v>98</v>
      </c>
      <c r="AW15" s="39" t="s">
        <v>99</v>
      </c>
      <c r="AY15" s="97"/>
    </row>
    <row r="16" spans="2:51" x14ac:dyDescent="0.25">
      <c r="B16" s="40">
        <v>2.2083333333333299</v>
      </c>
      <c r="C16" s="40">
        <v>0.25</v>
      </c>
      <c r="D16" s="110">
        <v>9</v>
      </c>
      <c r="E16" s="41">
        <f t="shared" si="0"/>
        <v>6.3380281690140849</v>
      </c>
      <c r="F16" s="87">
        <v>75</v>
      </c>
      <c r="G16" s="41">
        <f t="shared" si="2"/>
        <v>52.816901408450704</v>
      </c>
      <c r="H16" s="42" t="s">
        <v>88</v>
      </c>
      <c r="I16" s="42">
        <f t="shared" si="3"/>
        <v>51.408450704225352</v>
      </c>
      <c r="J16" s="43">
        <f t="shared" ref="J16:J25" si="10">F16/1.42</f>
        <v>52.816901408450704</v>
      </c>
      <c r="K16" s="42">
        <f>J16+1.42</f>
        <v>54.236901408450706</v>
      </c>
      <c r="L16" s="44">
        <v>19</v>
      </c>
      <c r="M16" s="45" t="s">
        <v>100</v>
      </c>
      <c r="N16" s="45">
        <v>13.1</v>
      </c>
      <c r="O16" s="111">
        <v>128</v>
      </c>
      <c r="P16" s="111">
        <v>121</v>
      </c>
      <c r="Q16" s="111">
        <v>80418885</v>
      </c>
      <c r="R16" s="46">
        <f t="shared" si="4"/>
        <v>5900</v>
      </c>
      <c r="S16" s="47">
        <f t="shared" si="5"/>
        <v>141.6</v>
      </c>
      <c r="T16" s="47">
        <f t="shared" si="6"/>
        <v>5.9</v>
      </c>
      <c r="U16" s="112">
        <v>9</v>
      </c>
      <c r="V16" s="112">
        <f t="shared" si="9"/>
        <v>9</v>
      </c>
      <c r="W16" s="113" t="s">
        <v>124</v>
      </c>
      <c r="X16" s="115">
        <v>0</v>
      </c>
      <c r="Y16" s="115">
        <v>0</v>
      </c>
      <c r="Z16" s="115">
        <v>0</v>
      </c>
      <c r="AA16" s="115">
        <v>1185</v>
      </c>
      <c r="AB16" s="115">
        <v>1188</v>
      </c>
      <c r="AC16" s="48" t="s">
        <v>90</v>
      </c>
      <c r="AD16" s="48" t="s">
        <v>90</v>
      </c>
      <c r="AE16" s="48" t="s">
        <v>90</v>
      </c>
      <c r="AF16" s="114" t="s">
        <v>90</v>
      </c>
      <c r="AG16" s="123">
        <v>46106260</v>
      </c>
      <c r="AH16" s="49">
        <f t="shared" si="8"/>
        <v>960</v>
      </c>
      <c r="AI16" s="50">
        <f t="shared" si="7"/>
        <v>162.71186440677965</v>
      </c>
      <c r="AJ16" s="98">
        <v>0</v>
      </c>
      <c r="AK16" s="98">
        <v>0</v>
      </c>
      <c r="AL16" s="98">
        <v>0</v>
      </c>
      <c r="AM16" s="98">
        <v>1</v>
      </c>
      <c r="AN16" s="98">
        <v>1</v>
      </c>
      <c r="AO16" s="98">
        <v>0</v>
      </c>
      <c r="AP16" s="115">
        <v>10739010</v>
      </c>
      <c r="AQ16" s="115">
        <f t="shared" si="1"/>
        <v>0</v>
      </c>
      <c r="AR16" s="53">
        <v>1.1000000000000001</v>
      </c>
      <c r="AS16" s="52" t="s">
        <v>101</v>
      </c>
      <c r="AV16" s="39" t="s">
        <v>102</v>
      </c>
      <c r="AW16" s="39" t="s">
        <v>103</v>
      </c>
      <c r="AY16" s="97"/>
    </row>
    <row r="17" spans="1:51" x14ac:dyDescent="0.25">
      <c r="B17" s="40">
        <v>2.25</v>
      </c>
      <c r="C17" s="40">
        <v>0.29166666666666702</v>
      </c>
      <c r="D17" s="110">
        <v>7</v>
      </c>
      <c r="E17" s="41">
        <f t="shared" si="0"/>
        <v>4.9295774647887329</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147</v>
      </c>
      <c r="P17" s="111">
        <v>137</v>
      </c>
      <c r="Q17" s="111">
        <v>80424985</v>
      </c>
      <c r="R17" s="46">
        <f t="shared" si="4"/>
        <v>6100</v>
      </c>
      <c r="S17" s="47">
        <f t="shared" si="5"/>
        <v>146.4</v>
      </c>
      <c r="T17" s="47">
        <f t="shared" si="6"/>
        <v>6.1</v>
      </c>
      <c r="U17" s="112">
        <v>9</v>
      </c>
      <c r="V17" s="112">
        <f t="shared" si="9"/>
        <v>9</v>
      </c>
      <c r="W17" s="113" t="s">
        <v>130</v>
      </c>
      <c r="X17" s="115">
        <v>0</v>
      </c>
      <c r="Y17" s="115">
        <v>0</v>
      </c>
      <c r="Z17" s="115">
        <v>1187</v>
      </c>
      <c r="AA17" s="115">
        <v>1185</v>
      </c>
      <c r="AB17" s="115">
        <v>1187</v>
      </c>
      <c r="AC17" s="48" t="s">
        <v>90</v>
      </c>
      <c r="AD17" s="48" t="s">
        <v>90</v>
      </c>
      <c r="AE17" s="48" t="s">
        <v>90</v>
      </c>
      <c r="AF17" s="114" t="s">
        <v>90</v>
      </c>
      <c r="AG17" s="123">
        <v>46107484</v>
      </c>
      <c r="AH17" s="49">
        <f t="shared" si="8"/>
        <v>1224</v>
      </c>
      <c r="AI17" s="50">
        <f t="shared" si="7"/>
        <v>200.65573770491804</v>
      </c>
      <c r="AJ17" s="98">
        <v>0</v>
      </c>
      <c r="AK17" s="98">
        <v>0</v>
      </c>
      <c r="AL17" s="98">
        <v>1</v>
      </c>
      <c r="AM17" s="98">
        <v>1</v>
      </c>
      <c r="AN17" s="98">
        <v>1</v>
      </c>
      <c r="AO17" s="98">
        <v>0</v>
      </c>
      <c r="AP17" s="115">
        <v>10739010</v>
      </c>
      <c r="AQ17" s="115">
        <f t="shared" si="1"/>
        <v>0</v>
      </c>
      <c r="AR17" s="51"/>
      <c r="AS17" s="52" t="s">
        <v>101</v>
      </c>
      <c r="AT17" s="54"/>
      <c r="AV17" s="39" t="s">
        <v>104</v>
      </c>
      <c r="AW17" s="39" t="s">
        <v>105</v>
      </c>
      <c r="AY17" s="101"/>
    </row>
    <row r="18" spans="1:51" x14ac:dyDescent="0.25">
      <c r="B18" s="40">
        <v>2.2916666666666701</v>
      </c>
      <c r="C18" s="40">
        <v>0.33333333333333298</v>
      </c>
      <c r="D18" s="110">
        <v>7</v>
      </c>
      <c r="E18" s="41">
        <f t="shared" si="0"/>
        <v>4.9295774647887329</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141</v>
      </c>
      <c r="P18" s="111">
        <v>141</v>
      </c>
      <c r="Q18" s="111">
        <v>80430985</v>
      </c>
      <c r="R18" s="46">
        <f t="shared" si="4"/>
        <v>6000</v>
      </c>
      <c r="S18" s="47">
        <f t="shared" si="5"/>
        <v>144</v>
      </c>
      <c r="T18" s="47">
        <f t="shared" si="6"/>
        <v>6</v>
      </c>
      <c r="U18" s="112">
        <v>8.6999999999999993</v>
      </c>
      <c r="V18" s="112">
        <f t="shared" si="9"/>
        <v>8.6999999999999993</v>
      </c>
      <c r="W18" s="113" t="s">
        <v>130</v>
      </c>
      <c r="X18" s="115">
        <v>1007</v>
      </c>
      <c r="Y18" s="115">
        <v>0</v>
      </c>
      <c r="Z18" s="115">
        <v>1187</v>
      </c>
      <c r="AA18" s="115">
        <v>1185</v>
      </c>
      <c r="AB18" s="115">
        <v>1187</v>
      </c>
      <c r="AC18" s="48" t="s">
        <v>90</v>
      </c>
      <c r="AD18" s="48" t="s">
        <v>90</v>
      </c>
      <c r="AE18" s="48" t="s">
        <v>90</v>
      </c>
      <c r="AF18" s="114" t="s">
        <v>90</v>
      </c>
      <c r="AG18" s="123">
        <v>46108804</v>
      </c>
      <c r="AH18" s="49">
        <f t="shared" si="8"/>
        <v>1320</v>
      </c>
      <c r="AI18" s="50">
        <f t="shared" si="7"/>
        <v>220</v>
      </c>
      <c r="AJ18" s="98">
        <v>1</v>
      </c>
      <c r="AK18" s="98">
        <v>0</v>
      </c>
      <c r="AL18" s="98">
        <v>1</v>
      </c>
      <c r="AM18" s="98">
        <v>1</v>
      </c>
      <c r="AN18" s="98">
        <v>1</v>
      </c>
      <c r="AO18" s="98">
        <v>0</v>
      </c>
      <c r="AP18" s="115">
        <v>10739010</v>
      </c>
      <c r="AQ18" s="115">
        <f t="shared" si="1"/>
        <v>0</v>
      </c>
      <c r="AR18" s="51"/>
      <c r="AS18" s="52" t="s">
        <v>101</v>
      </c>
      <c r="AV18" s="39" t="s">
        <v>106</v>
      </c>
      <c r="AW18" s="39" t="s">
        <v>107</v>
      </c>
      <c r="AY18" s="101"/>
    </row>
    <row r="19" spans="1:51" x14ac:dyDescent="0.25">
      <c r="B19" s="40">
        <v>2.3333333333333299</v>
      </c>
      <c r="C19" s="40">
        <v>0.375</v>
      </c>
      <c r="D19" s="110">
        <v>6</v>
      </c>
      <c r="E19" s="41">
        <f t="shared" si="0"/>
        <v>4.2253521126760569</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138</v>
      </c>
      <c r="P19" s="111">
        <v>135</v>
      </c>
      <c r="Q19" s="111">
        <v>80436995</v>
      </c>
      <c r="R19" s="46">
        <f t="shared" si="4"/>
        <v>6010</v>
      </c>
      <c r="S19" s="47">
        <f t="shared" si="5"/>
        <v>144.24</v>
      </c>
      <c r="T19" s="47">
        <f t="shared" si="6"/>
        <v>6.01</v>
      </c>
      <c r="U19" s="112">
        <v>8.4</v>
      </c>
      <c r="V19" s="112">
        <f t="shared" si="9"/>
        <v>8.4</v>
      </c>
      <c r="W19" s="113" t="s">
        <v>130</v>
      </c>
      <c r="X19" s="115">
        <v>1030</v>
      </c>
      <c r="Y19" s="115">
        <v>0</v>
      </c>
      <c r="Z19" s="115">
        <v>1187</v>
      </c>
      <c r="AA19" s="115">
        <v>1185</v>
      </c>
      <c r="AB19" s="115">
        <v>1187</v>
      </c>
      <c r="AC19" s="48" t="s">
        <v>90</v>
      </c>
      <c r="AD19" s="48" t="s">
        <v>90</v>
      </c>
      <c r="AE19" s="48" t="s">
        <v>90</v>
      </c>
      <c r="AF19" s="114" t="s">
        <v>90</v>
      </c>
      <c r="AG19" s="123">
        <v>46110180</v>
      </c>
      <c r="AH19" s="49">
        <f t="shared" si="8"/>
        <v>1376</v>
      </c>
      <c r="AI19" s="50">
        <f t="shared" si="7"/>
        <v>228.95174708818635</v>
      </c>
      <c r="AJ19" s="98">
        <v>1</v>
      </c>
      <c r="AK19" s="98">
        <v>0</v>
      </c>
      <c r="AL19" s="98">
        <v>1</v>
      </c>
      <c r="AM19" s="98">
        <v>1</v>
      </c>
      <c r="AN19" s="98">
        <v>1</v>
      </c>
      <c r="AO19" s="98">
        <v>0</v>
      </c>
      <c r="AP19" s="115">
        <v>10739010</v>
      </c>
      <c r="AQ19" s="115">
        <f t="shared" si="1"/>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135</v>
      </c>
      <c r="P20" s="111">
        <v>140</v>
      </c>
      <c r="Q20" s="111">
        <v>80443092</v>
      </c>
      <c r="R20" s="46">
        <f t="shared" si="4"/>
        <v>6097</v>
      </c>
      <c r="S20" s="47">
        <f t="shared" si="5"/>
        <v>146.328</v>
      </c>
      <c r="T20" s="47">
        <f t="shared" si="6"/>
        <v>6.0970000000000004</v>
      </c>
      <c r="U20" s="112">
        <v>7.8</v>
      </c>
      <c r="V20" s="112">
        <f t="shared" si="9"/>
        <v>7.8</v>
      </c>
      <c r="W20" s="113" t="s">
        <v>130</v>
      </c>
      <c r="X20" s="115">
        <v>1098</v>
      </c>
      <c r="Y20" s="115">
        <v>0</v>
      </c>
      <c r="Z20" s="115">
        <v>1187</v>
      </c>
      <c r="AA20" s="115">
        <v>1185</v>
      </c>
      <c r="AB20" s="115">
        <v>1187</v>
      </c>
      <c r="AC20" s="48" t="s">
        <v>90</v>
      </c>
      <c r="AD20" s="48" t="s">
        <v>90</v>
      </c>
      <c r="AE20" s="48" t="s">
        <v>90</v>
      </c>
      <c r="AF20" s="114" t="s">
        <v>90</v>
      </c>
      <c r="AG20" s="123">
        <v>46111532</v>
      </c>
      <c r="AH20" s="49">
        <f t="shared" si="8"/>
        <v>1352</v>
      </c>
      <c r="AI20" s="50">
        <f t="shared" si="7"/>
        <v>221.74840085287846</v>
      </c>
      <c r="AJ20" s="98">
        <v>1</v>
      </c>
      <c r="AK20" s="98">
        <v>0</v>
      </c>
      <c r="AL20" s="98">
        <v>1</v>
      </c>
      <c r="AM20" s="98">
        <v>1</v>
      </c>
      <c r="AN20" s="98">
        <v>1</v>
      </c>
      <c r="AO20" s="98">
        <v>0</v>
      </c>
      <c r="AP20" s="115">
        <v>10739010</v>
      </c>
      <c r="AQ20" s="115">
        <f t="shared" si="1"/>
        <v>0</v>
      </c>
      <c r="AR20" s="53">
        <v>1.23</v>
      </c>
      <c r="AS20" s="52" t="s">
        <v>135</v>
      </c>
      <c r="AY20" s="101"/>
    </row>
    <row r="21" spans="1:51" x14ac:dyDescent="0.25">
      <c r="B21" s="40">
        <v>2.4166666666666701</v>
      </c>
      <c r="C21" s="40">
        <v>0.45833333333333298</v>
      </c>
      <c r="D21" s="110">
        <v>5</v>
      </c>
      <c r="E21" s="41">
        <f t="shared" si="0"/>
        <v>3.5211267605633805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136</v>
      </c>
      <c r="P21" s="111">
        <v>144</v>
      </c>
      <c r="Q21" s="111">
        <v>80449292</v>
      </c>
      <c r="R21" s="46">
        <f t="shared" si="4"/>
        <v>6200</v>
      </c>
      <c r="S21" s="47">
        <f t="shared" si="5"/>
        <v>148.80000000000001</v>
      </c>
      <c r="T21" s="47">
        <f t="shared" si="6"/>
        <v>6.2</v>
      </c>
      <c r="U21" s="112">
        <v>7.2</v>
      </c>
      <c r="V21" s="112">
        <f t="shared" si="9"/>
        <v>7.2</v>
      </c>
      <c r="W21" s="113" t="s">
        <v>130</v>
      </c>
      <c r="X21" s="115">
        <v>1098</v>
      </c>
      <c r="Y21" s="115">
        <v>0</v>
      </c>
      <c r="Z21" s="115">
        <v>1187</v>
      </c>
      <c r="AA21" s="115">
        <v>1185</v>
      </c>
      <c r="AB21" s="115">
        <v>1187</v>
      </c>
      <c r="AC21" s="48" t="s">
        <v>90</v>
      </c>
      <c r="AD21" s="48" t="s">
        <v>90</v>
      </c>
      <c r="AE21" s="48" t="s">
        <v>90</v>
      </c>
      <c r="AF21" s="114" t="s">
        <v>90</v>
      </c>
      <c r="AG21" s="123">
        <v>46112904</v>
      </c>
      <c r="AH21" s="49">
        <f t="shared" si="8"/>
        <v>1372</v>
      </c>
      <c r="AI21" s="50">
        <f t="shared" si="7"/>
        <v>221.29032258064515</v>
      </c>
      <c r="AJ21" s="98">
        <v>1</v>
      </c>
      <c r="AK21" s="98">
        <v>0</v>
      </c>
      <c r="AL21" s="98">
        <v>1</v>
      </c>
      <c r="AM21" s="98">
        <v>1</v>
      </c>
      <c r="AN21" s="98">
        <v>1</v>
      </c>
      <c r="AO21" s="98">
        <v>0</v>
      </c>
      <c r="AP21" s="115">
        <v>10739010</v>
      </c>
      <c r="AQ21" s="115">
        <f t="shared" si="1"/>
        <v>0</v>
      </c>
      <c r="AR21" s="51"/>
      <c r="AS21" s="52" t="s">
        <v>101</v>
      </c>
      <c r="AY21" s="101"/>
    </row>
    <row r="22" spans="1:51" x14ac:dyDescent="0.25">
      <c r="B22" s="40">
        <v>2.4583333333333299</v>
      </c>
      <c r="C22" s="40">
        <v>0.5</v>
      </c>
      <c r="D22" s="110">
        <v>5</v>
      </c>
      <c r="E22" s="41">
        <f t="shared" si="0"/>
        <v>3.5211267605633805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131</v>
      </c>
      <c r="P22" s="111">
        <v>140</v>
      </c>
      <c r="Q22" s="111">
        <v>80455352</v>
      </c>
      <c r="R22" s="46">
        <f t="shared" si="4"/>
        <v>6060</v>
      </c>
      <c r="S22" s="47">
        <f t="shared" si="5"/>
        <v>145.44</v>
      </c>
      <c r="T22" s="47">
        <f t="shared" si="6"/>
        <v>6.06</v>
      </c>
      <c r="U22" s="112">
        <v>6.6</v>
      </c>
      <c r="V22" s="112">
        <f t="shared" si="9"/>
        <v>6.6</v>
      </c>
      <c r="W22" s="113" t="s">
        <v>130</v>
      </c>
      <c r="X22" s="115">
        <v>1099</v>
      </c>
      <c r="Y22" s="115">
        <v>0</v>
      </c>
      <c r="Z22" s="115">
        <v>1187</v>
      </c>
      <c r="AA22" s="115">
        <v>1185</v>
      </c>
      <c r="AB22" s="115">
        <v>1187</v>
      </c>
      <c r="AC22" s="48" t="s">
        <v>90</v>
      </c>
      <c r="AD22" s="48" t="s">
        <v>90</v>
      </c>
      <c r="AE22" s="48" t="s">
        <v>90</v>
      </c>
      <c r="AF22" s="114" t="s">
        <v>90</v>
      </c>
      <c r="AG22" s="123">
        <v>46114284</v>
      </c>
      <c r="AH22" s="49">
        <f t="shared" si="8"/>
        <v>1380</v>
      </c>
      <c r="AI22" s="50">
        <f t="shared" si="7"/>
        <v>227.72277227722773</v>
      </c>
      <c r="AJ22" s="98">
        <v>1</v>
      </c>
      <c r="AK22" s="98">
        <v>0</v>
      </c>
      <c r="AL22" s="98">
        <v>1</v>
      </c>
      <c r="AM22" s="98">
        <v>1</v>
      </c>
      <c r="AN22" s="98">
        <v>1</v>
      </c>
      <c r="AO22" s="98">
        <v>0</v>
      </c>
      <c r="AP22" s="115">
        <v>10739010</v>
      </c>
      <c r="AQ22" s="115">
        <f t="shared" si="1"/>
        <v>0</v>
      </c>
      <c r="AR22" s="51"/>
      <c r="AS22" s="52" t="s">
        <v>101</v>
      </c>
      <c r="AV22" s="55" t="s">
        <v>110</v>
      </c>
      <c r="AY22" s="101"/>
    </row>
    <row r="23" spans="1:51" x14ac:dyDescent="0.25">
      <c r="A23" s="97" t="s">
        <v>125</v>
      </c>
      <c r="B23" s="40">
        <v>2.5</v>
      </c>
      <c r="C23" s="40">
        <v>0.54166666666666696</v>
      </c>
      <c r="D23" s="110">
        <v>5</v>
      </c>
      <c r="E23" s="41">
        <f t="shared" si="0"/>
        <v>3.5211267605633805</v>
      </c>
      <c r="F23" s="100">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133</v>
      </c>
      <c r="P23" s="111">
        <v>140</v>
      </c>
      <c r="Q23" s="111">
        <v>80461542</v>
      </c>
      <c r="R23" s="46">
        <f t="shared" si="4"/>
        <v>6190</v>
      </c>
      <c r="S23" s="47">
        <f t="shared" si="5"/>
        <v>148.56</v>
      </c>
      <c r="T23" s="47">
        <f t="shared" si="6"/>
        <v>6.19</v>
      </c>
      <c r="U23" s="112">
        <v>5.9</v>
      </c>
      <c r="V23" s="112">
        <f t="shared" si="9"/>
        <v>5.9</v>
      </c>
      <c r="W23" s="113" t="s">
        <v>130</v>
      </c>
      <c r="X23" s="115">
        <v>1097</v>
      </c>
      <c r="Y23" s="115">
        <v>0</v>
      </c>
      <c r="Z23" s="115">
        <v>1187</v>
      </c>
      <c r="AA23" s="115">
        <v>1185</v>
      </c>
      <c r="AB23" s="115">
        <v>1187</v>
      </c>
      <c r="AC23" s="48" t="s">
        <v>90</v>
      </c>
      <c r="AD23" s="48" t="s">
        <v>90</v>
      </c>
      <c r="AE23" s="48" t="s">
        <v>90</v>
      </c>
      <c r="AF23" s="114" t="s">
        <v>90</v>
      </c>
      <c r="AG23" s="123">
        <v>46115676</v>
      </c>
      <c r="AH23" s="49">
        <f t="shared" si="8"/>
        <v>1392</v>
      </c>
      <c r="AI23" s="50">
        <f t="shared" si="7"/>
        <v>224.87883683360258</v>
      </c>
      <c r="AJ23" s="98">
        <v>1</v>
      </c>
      <c r="AK23" s="98">
        <v>0</v>
      </c>
      <c r="AL23" s="98">
        <v>1</v>
      </c>
      <c r="AM23" s="98">
        <v>1</v>
      </c>
      <c r="AN23" s="98">
        <v>1</v>
      </c>
      <c r="AO23" s="98">
        <v>0</v>
      </c>
      <c r="AP23" s="115">
        <v>10739010</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00">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132</v>
      </c>
      <c r="P24" s="111">
        <v>143</v>
      </c>
      <c r="Q24" s="111">
        <v>80467662</v>
      </c>
      <c r="R24" s="46">
        <f t="shared" si="4"/>
        <v>6120</v>
      </c>
      <c r="S24" s="47">
        <f t="shared" si="5"/>
        <v>146.88</v>
      </c>
      <c r="T24" s="47">
        <f t="shared" si="6"/>
        <v>6.12</v>
      </c>
      <c r="U24" s="112">
        <v>5.0999999999999996</v>
      </c>
      <c r="V24" s="112">
        <f t="shared" si="9"/>
        <v>5.0999999999999996</v>
      </c>
      <c r="W24" s="113" t="s">
        <v>130</v>
      </c>
      <c r="X24" s="115">
        <v>1098</v>
      </c>
      <c r="Y24" s="115">
        <v>0</v>
      </c>
      <c r="Z24" s="115">
        <v>1188</v>
      </c>
      <c r="AA24" s="115">
        <v>1185</v>
      </c>
      <c r="AB24" s="115">
        <v>1187</v>
      </c>
      <c r="AC24" s="48" t="s">
        <v>90</v>
      </c>
      <c r="AD24" s="48" t="s">
        <v>90</v>
      </c>
      <c r="AE24" s="48" t="s">
        <v>90</v>
      </c>
      <c r="AF24" s="114" t="s">
        <v>90</v>
      </c>
      <c r="AG24" s="123">
        <v>46117084</v>
      </c>
      <c r="AH24" s="49">
        <f>IF(ISBLANK(AG24),"-",AG24-AG23)</f>
        <v>1408</v>
      </c>
      <c r="AI24" s="50">
        <f t="shared" si="7"/>
        <v>230.06535947712419</v>
      </c>
      <c r="AJ24" s="98">
        <v>1</v>
      </c>
      <c r="AK24" s="98">
        <v>0</v>
      </c>
      <c r="AL24" s="98">
        <v>1</v>
      </c>
      <c r="AM24" s="98">
        <v>1</v>
      </c>
      <c r="AN24" s="98">
        <v>1</v>
      </c>
      <c r="AO24" s="98">
        <v>0</v>
      </c>
      <c r="AP24" s="115">
        <v>10739010</v>
      </c>
      <c r="AQ24" s="115">
        <f t="shared" si="1"/>
        <v>0</v>
      </c>
      <c r="AR24" s="53">
        <v>1.2</v>
      </c>
      <c r="AS24" s="52" t="s">
        <v>113</v>
      </c>
      <c r="AV24" s="58" t="s">
        <v>29</v>
      </c>
      <c r="AW24" s="58">
        <v>14.7</v>
      </c>
      <c r="AY24" s="101"/>
    </row>
    <row r="25" spans="1:51" x14ac:dyDescent="0.25">
      <c r="B25" s="40">
        <v>2.5833333333333299</v>
      </c>
      <c r="C25" s="40">
        <v>0.625</v>
      </c>
      <c r="D25" s="110">
        <v>4</v>
      </c>
      <c r="E25" s="41">
        <f t="shared" si="0"/>
        <v>2.8169014084507045</v>
      </c>
      <c r="F25" s="100">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137</v>
      </c>
      <c r="P25" s="111">
        <v>132</v>
      </c>
      <c r="Q25" s="111">
        <v>80473852</v>
      </c>
      <c r="R25" s="46">
        <f t="shared" si="4"/>
        <v>6190</v>
      </c>
      <c r="S25" s="47">
        <f t="shared" si="5"/>
        <v>148.56</v>
      </c>
      <c r="T25" s="47">
        <f t="shared" si="6"/>
        <v>6.19</v>
      </c>
      <c r="U25" s="112">
        <v>4.7</v>
      </c>
      <c r="V25" s="112">
        <f t="shared" si="9"/>
        <v>4.7</v>
      </c>
      <c r="W25" s="113" t="s">
        <v>130</v>
      </c>
      <c r="X25" s="115">
        <v>1016</v>
      </c>
      <c r="Y25" s="115">
        <v>0</v>
      </c>
      <c r="Z25" s="115">
        <v>1188</v>
      </c>
      <c r="AA25" s="115">
        <v>1185</v>
      </c>
      <c r="AB25" s="115">
        <v>1187</v>
      </c>
      <c r="AC25" s="48" t="s">
        <v>90</v>
      </c>
      <c r="AD25" s="48" t="s">
        <v>90</v>
      </c>
      <c r="AE25" s="48" t="s">
        <v>90</v>
      </c>
      <c r="AF25" s="114" t="s">
        <v>90</v>
      </c>
      <c r="AG25" s="123">
        <v>46118420</v>
      </c>
      <c r="AH25" s="49">
        <f t="shared" si="8"/>
        <v>1336</v>
      </c>
      <c r="AI25" s="50">
        <f t="shared" si="7"/>
        <v>215.83198707592891</v>
      </c>
      <c r="AJ25" s="98">
        <v>1</v>
      </c>
      <c r="AK25" s="98">
        <v>0</v>
      </c>
      <c r="AL25" s="98">
        <v>1</v>
      </c>
      <c r="AM25" s="98">
        <v>1</v>
      </c>
      <c r="AN25" s="98">
        <v>1</v>
      </c>
      <c r="AO25" s="98">
        <v>0</v>
      </c>
      <c r="AP25" s="115">
        <v>10739010</v>
      </c>
      <c r="AQ25" s="115">
        <f t="shared" si="1"/>
        <v>0</v>
      </c>
      <c r="AR25" s="51"/>
      <c r="AS25" s="52" t="s">
        <v>113</v>
      </c>
      <c r="AV25" s="58" t="s">
        <v>74</v>
      </c>
      <c r="AW25" s="58">
        <v>10.36</v>
      </c>
      <c r="AY25" s="101"/>
    </row>
    <row r="26" spans="1:51" x14ac:dyDescent="0.25">
      <c r="B26" s="40">
        <v>2.625</v>
      </c>
      <c r="C26" s="40">
        <v>0.66666666666666696</v>
      </c>
      <c r="D26" s="110">
        <v>4</v>
      </c>
      <c r="E26" s="41">
        <f t="shared" si="0"/>
        <v>2.8169014084507045</v>
      </c>
      <c r="F26" s="100">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136</v>
      </c>
      <c r="P26" s="111">
        <v>144</v>
      </c>
      <c r="Q26" s="111">
        <v>80479895</v>
      </c>
      <c r="R26" s="46">
        <f t="shared" si="4"/>
        <v>6043</v>
      </c>
      <c r="S26" s="47">
        <f t="shared" si="5"/>
        <v>145.03200000000001</v>
      </c>
      <c r="T26" s="47">
        <f t="shared" si="6"/>
        <v>6.0430000000000001</v>
      </c>
      <c r="U26" s="112">
        <v>4.4000000000000004</v>
      </c>
      <c r="V26" s="112">
        <f t="shared" si="9"/>
        <v>4.4000000000000004</v>
      </c>
      <c r="W26" s="113" t="s">
        <v>130</v>
      </c>
      <c r="X26" s="115">
        <v>1016</v>
      </c>
      <c r="Y26" s="115">
        <v>0</v>
      </c>
      <c r="Z26" s="115">
        <v>1187</v>
      </c>
      <c r="AA26" s="115">
        <v>1185</v>
      </c>
      <c r="AB26" s="115">
        <v>1187</v>
      </c>
      <c r="AC26" s="48" t="s">
        <v>90</v>
      </c>
      <c r="AD26" s="48" t="s">
        <v>90</v>
      </c>
      <c r="AE26" s="48" t="s">
        <v>90</v>
      </c>
      <c r="AF26" s="114" t="s">
        <v>90</v>
      </c>
      <c r="AG26" s="123">
        <v>46119772</v>
      </c>
      <c r="AH26" s="49">
        <f t="shared" si="8"/>
        <v>1352</v>
      </c>
      <c r="AI26" s="50">
        <f t="shared" si="7"/>
        <v>223.7299354625186</v>
      </c>
      <c r="AJ26" s="98">
        <v>1</v>
      </c>
      <c r="AK26" s="98">
        <v>0</v>
      </c>
      <c r="AL26" s="98">
        <v>1</v>
      </c>
      <c r="AM26" s="98">
        <v>1</v>
      </c>
      <c r="AN26" s="98">
        <v>1</v>
      </c>
      <c r="AO26" s="98">
        <v>0</v>
      </c>
      <c r="AP26" s="115">
        <v>10739010</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00">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136</v>
      </c>
      <c r="P27" s="111">
        <v>132</v>
      </c>
      <c r="Q27" s="111">
        <v>80485995</v>
      </c>
      <c r="R27" s="46">
        <f t="shared" si="4"/>
        <v>6100</v>
      </c>
      <c r="S27" s="47">
        <f t="shared" si="5"/>
        <v>146.4</v>
      </c>
      <c r="T27" s="47">
        <f t="shared" si="6"/>
        <v>6.1</v>
      </c>
      <c r="U27" s="112">
        <v>4</v>
      </c>
      <c r="V27" s="112">
        <f t="shared" si="9"/>
        <v>4</v>
      </c>
      <c r="W27" s="113" t="s">
        <v>130</v>
      </c>
      <c r="X27" s="115">
        <v>1015</v>
      </c>
      <c r="Y27" s="115">
        <v>0</v>
      </c>
      <c r="Z27" s="115">
        <v>1187</v>
      </c>
      <c r="AA27" s="115">
        <v>1185</v>
      </c>
      <c r="AB27" s="115">
        <v>1187</v>
      </c>
      <c r="AC27" s="48" t="s">
        <v>90</v>
      </c>
      <c r="AD27" s="48" t="s">
        <v>90</v>
      </c>
      <c r="AE27" s="48" t="s">
        <v>90</v>
      </c>
      <c r="AF27" s="114" t="s">
        <v>90</v>
      </c>
      <c r="AG27" s="123">
        <v>46121128</v>
      </c>
      <c r="AH27" s="49">
        <f t="shared" si="8"/>
        <v>1356</v>
      </c>
      <c r="AI27" s="50">
        <f t="shared" si="7"/>
        <v>222.29508196721312</v>
      </c>
      <c r="AJ27" s="98">
        <v>1</v>
      </c>
      <c r="AK27" s="98">
        <v>0</v>
      </c>
      <c r="AL27" s="98">
        <v>1</v>
      </c>
      <c r="AM27" s="98">
        <v>1</v>
      </c>
      <c r="AN27" s="98">
        <v>1</v>
      </c>
      <c r="AO27" s="98">
        <v>0</v>
      </c>
      <c r="AP27" s="115">
        <v>10739010</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00">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137</v>
      </c>
      <c r="P28" s="111">
        <v>148</v>
      </c>
      <c r="Q28" s="111">
        <v>80492141</v>
      </c>
      <c r="R28" s="46">
        <f t="shared" si="4"/>
        <v>6146</v>
      </c>
      <c r="S28" s="47">
        <f t="shared" si="5"/>
        <v>147.50399999999999</v>
      </c>
      <c r="T28" s="47">
        <f t="shared" si="6"/>
        <v>6.1459999999999999</v>
      </c>
      <c r="U28" s="112">
        <v>3.6</v>
      </c>
      <c r="V28" s="112">
        <f t="shared" si="9"/>
        <v>3.6</v>
      </c>
      <c r="W28" s="113" t="s">
        <v>130</v>
      </c>
      <c r="X28" s="115">
        <v>1015</v>
      </c>
      <c r="Y28" s="115">
        <v>0</v>
      </c>
      <c r="Z28" s="115">
        <v>1187</v>
      </c>
      <c r="AA28" s="115">
        <v>1185</v>
      </c>
      <c r="AB28" s="115">
        <v>1188</v>
      </c>
      <c r="AC28" s="48" t="s">
        <v>90</v>
      </c>
      <c r="AD28" s="48" t="s">
        <v>90</v>
      </c>
      <c r="AE28" s="48" t="s">
        <v>90</v>
      </c>
      <c r="AF28" s="114" t="s">
        <v>90</v>
      </c>
      <c r="AG28" s="123">
        <v>46122460</v>
      </c>
      <c r="AH28" s="49">
        <f t="shared" si="8"/>
        <v>1332</v>
      </c>
      <c r="AI28" s="50">
        <f t="shared" si="7"/>
        <v>216.72632606573382</v>
      </c>
      <c r="AJ28" s="98">
        <v>1</v>
      </c>
      <c r="AK28" s="98">
        <v>0</v>
      </c>
      <c r="AL28" s="98">
        <v>1</v>
      </c>
      <c r="AM28" s="98">
        <v>1</v>
      </c>
      <c r="AN28" s="98">
        <v>1</v>
      </c>
      <c r="AO28" s="98">
        <v>0</v>
      </c>
      <c r="AP28" s="115">
        <v>10739010</v>
      </c>
      <c r="AQ28" s="115">
        <f t="shared" si="1"/>
        <v>0</v>
      </c>
      <c r="AR28" s="53">
        <v>1.3</v>
      </c>
      <c r="AS28" s="52" t="s">
        <v>113</v>
      </c>
      <c r="AV28" s="58" t="s">
        <v>116</v>
      </c>
      <c r="AW28" s="58">
        <v>101.325</v>
      </c>
      <c r="AY28" s="101"/>
    </row>
    <row r="29" spans="1:51" x14ac:dyDescent="0.25">
      <c r="A29" s="97" t="s">
        <v>135</v>
      </c>
      <c r="B29" s="40">
        <v>2.75</v>
      </c>
      <c r="C29" s="40">
        <v>0.79166666666666896</v>
      </c>
      <c r="D29" s="110">
        <v>4</v>
      </c>
      <c r="E29" s="41">
        <f t="shared" si="0"/>
        <v>2.8169014084507045</v>
      </c>
      <c r="F29" s="100">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137</v>
      </c>
      <c r="P29" s="111">
        <v>144</v>
      </c>
      <c r="Q29" s="111">
        <v>80498341</v>
      </c>
      <c r="R29" s="46">
        <f t="shared" si="4"/>
        <v>6200</v>
      </c>
      <c r="S29" s="47">
        <f t="shared" si="5"/>
        <v>148.80000000000001</v>
      </c>
      <c r="T29" s="47">
        <f t="shared" si="6"/>
        <v>6.2</v>
      </c>
      <c r="U29" s="112">
        <v>3.3</v>
      </c>
      <c r="V29" s="112">
        <f t="shared" si="9"/>
        <v>3.3</v>
      </c>
      <c r="W29" s="113" t="s">
        <v>130</v>
      </c>
      <c r="X29" s="115">
        <v>1014</v>
      </c>
      <c r="Y29" s="115">
        <v>0</v>
      </c>
      <c r="Z29" s="115">
        <v>1187</v>
      </c>
      <c r="AA29" s="115">
        <v>1185</v>
      </c>
      <c r="AB29" s="115">
        <v>1187</v>
      </c>
      <c r="AC29" s="48" t="s">
        <v>90</v>
      </c>
      <c r="AD29" s="48" t="s">
        <v>90</v>
      </c>
      <c r="AE29" s="48" t="s">
        <v>90</v>
      </c>
      <c r="AF29" s="114" t="s">
        <v>90</v>
      </c>
      <c r="AG29" s="123">
        <v>46123796</v>
      </c>
      <c r="AH29" s="49">
        <f t="shared" si="8"/>
        <v>1336</v>
      </c>
      <c r="AI29" s="50">
        <f t="shared" si="7"/>
        <v>215.48387096774192</v>
      </c>
      <c r="AJ29" s="98">
        <v>1</v>
      </c>
      <c r="AK29" s="98">
        <v>0</v>
      </c>
      <c r="AL29" s="98">
        <v>1</v>
      </c>
      <c r="AM29" s="98">
        <v>1</v>
      </c>
      <c r="AN29" s="98">
        <v>1</v>
      </c>
      <c r="AO29" s="98">
        <v>0</v>
      </c>
      <c r="AP29" s="115">
        <v>10739010</v>
      </c>
      <c r="AQ29" s="115">
        <f t="shared" si="1"/>
        <v>0</v>
      </c>
      <c r="AR29" s="51"/>
      <c r="AS29" s="52" t="s">
        <v>113</v>
      </c>
      <c r="AY29" s="101"/>
    </row>
    <row r="30" spans="1:51" x14ac:dyDescent="0.25">
      <c r="B30" s="40">
        <v>2.7916666666666701</v>
      </c>
      <c r="C30" s="40">
        <v>0.83333333333333703</v>
      </c>
      <c r="D30" s="110">
        <v>3</v>
      </c>
      <c r="E30" s="41">
        <f t="shared" si="0"/>
        <v>2.1126760563380285</v>
      </c>
      <c r="F30" s="10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139</v>
      </c>
      <c r="P30" s="111">
        <v>96</v>
      </c>
      <c r="Q30" s="111">
        <v>80504373</v>
      </c>
      <c r="R30" s="46">
        <f t="shared" si="4"/>
        <v>6032</v>
      </c>
      <c r="S30" s="47">
        <f t="shared" si="5"/>
        <v>144.768</v>
      </c>
      <c r="T30" s="47">
        <f t="shared" si="6"/>
        <v>6.032</v>
      </c>
      <c r="U30" s="112">
        <v>3.2</v>
      </c>
      <c r="V30" s="112">
        <f t="shared" si="9"/>
        <v>3.2</v>
      </c>
      <c r="W30" s="113" t="s">
        <v>130</v>
      </c>
      <c r="X30" s="115">
        <v>955</v>
      </c>
      <c r="Y30" s="115">
        <v>0</v>
      </c>
      <c r="Z30" s="115">
        <v>1187</v>
      </c>
      <c r="AA30" s="115">
        <v>1185</v>
      </c>
      <c r="AB30" s="115">
        <v>1188</v>
      </c>
      <c r="AC30" s="48" t="s">
        <v>90</v>
      </c>
      <c r="AD30" s="48" t="s">
        <v>90</v>
      </c>
      <c r="AE30" s="48" t="s">
        <v>90</v>
      </c>
      <c r="AF30" s="114" t="s">
        <v>90</v>
      </c>
      <c r="AG30" s="123">
        <v>46125120</v>
      </c>
      <c r="AH30" s="49">
        <f t="shared" si="8"/>
        <v>1324</v>
      </c>
      <c r="AI30" s="50">
        <f t="shared" si="7"/>
        <v>219.49602122015915</v>
      </c>
      <c r="AJ30" s="98">
        <v>1</v>
      </c>
      <c r="AK30" s="98">
        <v>0</v>
      </c>
      <c r="AL30" s="98">
        <v>1</v>
      </c>
      <c r="AM30" s="98">
        <v>1</v>
      </c>
      <c r="AN30" s="98">
        <v>1</v>
      </c>
      <c r="AO30" s="98">
        <v>0</v>
      </c>
      <c r="AP30" s="115">
        <v>10739010</v>
      </c>
      <c r="AQ30" s="115">
        <f t="shared" si="1"/>
        <v>0</v>
      </c>
      <c r="AR30" s="51"/>
      <c r="AS30" s="52" t="s">
        <v>113</v>
      </c>
      <c r="AV30" s="273" t="s">
        <v>117</v>
      </c>
      <c r="AW30" s="273"/>
      <c r="AY30" s="101"/>
    </row>
    <row r="31" spans="1:51" x14ac:dyDescent="0.25">
      <c r="B31" s="40">
        <v>2.8333333333333299</v>
      </c>
      <c r="C31" s="40">
        <v>0.875000000000004</v>
      </c>
      <c r="D31" s="110">
        <v>5</v>
      </c>
      <c r="E31" s="41">
        <f t="shared" si="0"/>
        <v>3.5211267605633805</v>
      </c>
      <c r="F31" s="100">
        <v>76</v>
      </c>
      <c r="G31" s="41">
        <f t="shared" si="2"/>
        <v>53.521126760563384</v>
      </c>
      <c r="H31" s="42" t="s">
        <v>88</v>
      </c>
      <c r="I31" s="42">
        <f t="shared" si="3"/>
        <v>50</v>
      </c>
      <c r="J31" s="43">
        <f t="shared" si="13"/>
        <v>51.408450704225352</v>
      </c>
      <c r="K31" s="42">
        <f t="shared" si="12"/>
        <v>55.633802816901408</v>
      </c>
      <c r="L31" s="44">
        <v>18</v>
      </c>
      <c r="M31" s="45" t="s">
        <v>100</v>
      </c>
      <c r="N31" s="45">
        <v>16.100000000000001</v>
      </c>
      <c r="O31" s="111">
        <v>114</v>
      </c>
      <c r="P31" s="111">
        <v>128</v>
      </c>
      <c r="Q31" s="111">
        <v>80509973</v>
      </c>
      <c r="R31" s="46">
        <f t="shared" si="4"/>
        <v>5600</v>
      </c>
      <c r="S31" s="47">
        <f t="shared" si="5"/>
        <v>134.4</v>
      </c>
      <c r="T31" s="47">
        <f t="shared" si="6"/>
        <v>5.6</v>
      </c>
      <c r="U31" s="112">
        <v>2.7</v>
      </c>
      <c r="V31" s="112">
        <f t="shared" si="9"/>
        <v>2.7</v>
      </c>
      <c r="W31" s="113" t="s">
        <v>134</v>
      </c>
      <c r="X31" s="115">
        <v>1098</v>
      </c>
      <c r="Y31" s="115">
        <v>0</v>
      </c>
      <c r="Z31" s="115">
        <v>1188</v>
      </c>
      <c r="AA31" s="115">
        <v>1185</v>
      </c>
      <c r="AB31" s="115">
        <v>0</v>
      </c>
      <c r="AC31" s="48" t="s">
        <v>90</v>
      </c>
      <c r="AD31" s="48" t="s">
        <v>90</v>
      </c>
      <c r="AE31" s="48" t="s">
        <v>90</v>
      </c>
      <c r="AF31" s="114" t="s">
        <v>90</v>
      </c>
      <c r="AG31" s="123">
        <v>46126244</v>
      </c>
      <c r="AH31" s="49">
        <f t="shared" si="8"/>
        <v>1124</v>
      </c>
      <c r="AI31" s="50">
        <f t="shared" si="7"/>
        <v>200.71428571428572</v>
      </c>
      <c r="AJ31" s="98">
        <v>1</v>
      </c>
      <c r="AK31" s="98">
        <v>0</v>
      </c>
      <c r="AL31" s="98">
        <v>1</v>
      </c>
      <c r="AM31" s="98">
        <v>1</v>
      </c>
      <c r="AN31" s="98">
        <v>0</v>
      </c>
      <c r="AO31" s="98">
        <v>0</v>
      </c>
      <c r="AP31" s="115">
        <v>10739010</v>
      </c>
      <c r="AQ31" s="115">
        <f t="shared" si="1"/>
        <v>0</v>
      </c>
      <c r="AR31" s="51"/>
      <c r="AS31" s="52" t="s">
        <v>113</v>
      </c>
      <c r="AV31" s="59" t="s">
        <v>29</v>
      </c>
      <c r="AW31" s="59" t="s">
        <v>74</v>
      </c>
      <c r="AY31" s="101"/>
    </row>
    <row r="32" spans="1:51" x14ac:dyDescent="0.25">
      <c r="B32" s="40">
        <v>2.875</v>
      </c>
      <c r="C32" s="40">
        <v>0.91666666666667096</v>
      </c>
      <c r="D32" s="110">
        <v>7</v>
      </c>
      <c r="E32" s="41">
        <f t="shared" si="0"/>
        <v>4.9295774647887329</v>
      </c>
      <c r="F32" s="100">
        <v>76</v>
      </c>
      <c r="G32" s="41">
        <f t="shared" si="2"/>
        <v>53.521126760563384</v>
      </c>
      <c r="H32" s="42" t="s">
        <v>88</v>
      </c>
      <c r="I32" s="42">
        <f t="shared" si="3"/>
        <v>50</v>
      </c>
      <c r="J32" s="43">
        <f t="shared" si="13"/>
        <v>51.408450704225352</v>
      </c>
      <c r="K32" s="42">
        <f t="shared" si="12"/>
        <v>55.633802816901408</v>
      </c>
      <c r="L32" s="44">
        <v>14</v>
      </c>
      <c r="M32" s="45" t="s">
        <v>118</v>
      </c>
      <c r="N32" s="45">
        <v>12.6</v>
      </c>
      <c r="O32" s="111">
        <v>111</v>
      </c>
      <c r="P32" s="111">
        <v>125</v>
      </c>
      <c r="Q32" s="111">
        <v>80515873</v>
      </c>
      <c r="R32" s="46">
        <f t="shared" si="4"/>
        <v>5900</v>
      </c>
      <c r="S32" s="47">
        <f t="shared" si="5"/>
        <v>141.6</v>
      </c>
      <c r="T32" s="47">
        <f t="shared" si="6"/>
        <v>5.9</v>
      </c>
      <c r="U32" s="112">
        <v>1.9</v>
      </c>
      <c r="V32" s="112">
        <f t="shared" si="9"/>
        <v>1.9</v>
      </c>
      <c r="W32" s="113" t="s">
        <v>134</v>
      </c>
      <c r="X32" s="115">
        <v>1098</v>
      </c>
      <c r="Y32" s="115">
        <v>0</v>
      </c>
      <c r="Z32" s="115">
        <v>1188</v>
      </c>
      <c r="AA32" s="115">
        <v>1185</v>
      </c>
      <c r="AB32" s="115">
        <v>0</v>
      </c>
      <c r="AC32" s="48" t="s">
        <v>90</v>
      </c>
      <c r="AD32" s="48" t="s">
        <v>90</v>
      </c>
      <c r="AE32" s="48" t="s">
        <v>90</v>
      </c>
      <c r="AF32" s="114" t="s">
        <v>90</v>
      </c>
      <c r="AG32" s="123">
        <v>46127340</v>
      </c>
      <c r="AH32" s="49">
        <f t="shared" si="8"/>
        <v>1096</v>
      </c>
      <c r="AI32" s="50">
        <f t="shared" si="7"/>
        <v>185.76271186440678</v>
      </c>
      <c r="AJ32" s="98">
        <v>1</v>
      </c>
      <c r="AK32" s="98">
        <v>0</v>
      </c>
      <c r="AL32" s="98">
        <v>1</v>
      </c>
      <c r="AM32" s="98">
        <v>1</v>
      </c>
      <c r="AN32" s="98">
        <v>0</v>
      </c>
      <c r="AO32" s="98">
        <v>0</v>
      </c>
      <c r="AP32" s="115">
        <v>10739010</v>
      </c>
      <c r="AQ32" s="115">
        <f t="shared" si="1"/>
        <v>0</v>
      </c>
      <c r="AR32" s="53">
        <v>1.1200000000000001</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5</v>
      </c>
      <c r="E33" s="41">
        <f t="shared" si="0"/>
        <v>3.5211267605633805</v>
      </c>
      <c r="F33" s="100">
        <v>75</v>
      </c>
      <c r="G33" s="41">
        <f t="shared" si="2"/>
        <v>52.816901408450704</v>
      </c>
      <c r="H33" s="42" t="s">
        <v>88</v>
      </c>
      <c r="I33" s="42">
        <f>J33-(2/1.42)</f>
        <v>47.887323943661976</v>
      </c>
      <c r="J33" s="43">
        <f>(F33-5)/1.42</f>
        <v>49.295774647887328</v>
      </c>
      <c r="K33" s="42">
        <f t="shared" si="12"/>
        <v>53.521126760563384</v>
      </c>
      <c r="L33" s="44">
        <v>14</v>
      </c>
      <c r="M33" s="45" t="s">
        <v>118</v>
      </c>
      <c r="N33" s="45">
        <v>11.9</v>
      </c>
      <c r="O33" s="111">
        <v>137</v>
      </c>
      <c r="P33" s="111">
        <v>112</v>
      </c>
      <c r="Q33" s="111">
        <v>80520473</v>
      </c>
      <c r="R33" s="46">
        <f t="shared" si="4"/>
        <v>4600</v>
      </c>
      <c r="S33" s="47">
        <f t="shared" si="5"/>
        <v>110.4</v>
      </c>
      <c r="T33" s="47">
        <f t="shared" si="6"/>
        <v>4.5999999999999996</v>
      </c>
      <c r="U33" s="112">
        <v>2.5</v>
      </c>
      <c r="V33" s="112">
        <f t="shared" si="9"/>
        <v>2.5</v>
      </c>
      <c r="W33" s="113" t="s">
        <v>124</v>
      </c>
      <c r="X33" s="115">
        <v>0</v>
      </c>
      <c r="Y33" s="115">
        <v>0</v>
      </c>
      <c r="Z33" s="115">
        <v>1188</v>
      </c>
      <c r="AA33" s="115">
        <v>1185</v>
      </c>
      <c r="AB33" s="115">
        <v>0</v>
      </c>
      <c r="AC33" s="48" t="s">
        <v>90</v>
      </c>
      <c r="AD33" s="48" t="s">
        <v>90</v>
      </c>
      <c r="AE33" s="48" t="s">
        <v>90</v>
      </c>
      <c r="AF33" s="114" t="s">
        <v>90</v>
      </c>
      <c r="AG33" s="123">
        <v>46128268</v>
      </c>
      <c r="AH33" s="49">
        <f t="shared" si="8"/>
        <v>928</v>
      </c>
      <c r="AI33" s="50">
        <f t="shared" si="7"/>
        <v>201.73913043478262</v>
      </c>
      <c r="AJ33" s="98">
        <v>0</v>
      </c>
      <c r="AK33" s="98">
        <v>0</v>
      </c>
      <c r="AL33" s="98">
        <v>1</v>
      </c>
      <c r="AM33" s="98">
        <v>1</v>
      </c>
      <c r="AN33" s="98">
        <v>0</v>
      </c>
      <c r="AO33" s="98">
        <v>0.6</v>
      </c>
      <c r="AP33" s="115">
        <v>10739576</v>
      </c>
      <c r="AQ33" s="115">
        <f t="shared" si="1"/>
        <v>566</v>
      </c>
      <c r="AR33" s="51"/>
      <c r="AS33" s="52" t="s">
        <v>113</v>
      </c>
      <c r="AY33" s="101"/>
    </row>
    <row r="34" spans="1:51" x14ac:dyDescent="0.25">
      <c r="B34" s="40">
        <v>2.9583333333333299</v>
      </c>
      <c r="C34" s="40">
        <v>1</v>
      </c>
      <c r="D34" s="110">
        <v>5</v>
      </c>
      <c r="E34" s="41">
        <f t="shared" si="0"/>
        <v>3.5211267605633805</v>
      </c>
      <c r="F34" s="100">
        <v>75</v>
      </c>
      <c r="G34" s="41">
        <f t="shared" si="2"/>
        <v>52.816901408450704</v>
      </c>
      <c r="H34" s="42" t="s">
        <v>88</v>
      </c>
      <c r="I34" s="42">
        <f t="shared" si="3"/>
        <v>47.887323943661976</v>
      </c>
      <c r="J34" s="43">
        <f>(F34-5)/1.42</f>
        <v>49.295774647887328</v>
      </c>
      <c r="K34" s="42">
        <f t="shared" si="12"/>
        <v>53.521126760563384</v>
      </c>
      <c r="L34" s="44">
        <v>14</v>
      </c>
      <c r="M34" s="45" t="s">
        <v>118</v>
      </c>
      <c r="N34" s="61">
        <v>11.5</v>
      </c>
      <c r="O34" s="111">
        <v>134</v>
      </c>
      <c r="P34" s="111">
        <v>108</v>
      </c>
      <c r="Q34" s="111">
        <v>80524473</v>
      </c>
      <c r="R34" s="46">
        <f t="shared" si="4"/>
        <v>4000</v>
      </c>
      <c r="S34" s="47">
        <f t="shared" si="5"/>
        <v>96</v>
      </c>
      <c r="T34" s="47">
        <f t="shared" si="6"/>
        <v>4</v>
      </c>
      <c r="U34" s="112">
        <v>3.4</v>
      </c>
      <c r="V34" s="112">
        <f t="shared" si="9"/>
        <v>3.4</v>
      </c>
      <c r="W34" s="113" t="s">
        <v>124</v>
      </c>
      <c r="X34" s="115">
        <v>0</v>
      </c>
      <c r="Y34" s="115">
        <v>0</v>
      </c>
      <c r="Z34" s="115">
        <v>1188</v>
      </c>
      <c r="AA34" s="115">
        <v>1185</v>
      </c>
      <c r="AB34" s="115">
        <v>0</v>
      </c>
      <c r="AC34" s="48" t="s">
        <v>90</v>
      </c>
      <c r="AD34" s="48" t="s">
        <v>90</v>
      </c>
      <c r="AE34" s="48" t="s">
        <v>90</v>
      </c>
      <c r="AF34" s="114" t="s">
        <v>90</v>
      </c>
      <c r="AG34" s="123">
        <v>46129172</v>
      </c>
      <c r="AH34" s="49">
        <f t="shared" si="8"/>
        <v>904</v>
      </c>
      <c r="AI34" s="50">
        <f t="shared" si="7"/>
        <v>226</v>
      </c>
      <c r="AJ34" s="98">
        <v>0</v>
      </c>
      <c r="AK34" s="98">
        <v>0</v>
      </c>
      <c r="AL34" s="98">
        <v>1</v>
      </c>
      <c r="AM34" s="98">
        <v>1</v>
      </c>
      <c r="AN34" s="98">
        <v>0</v>
      </c>
      <c r="AO34" s="98">
        <v>0.6</v>
      </c>
      <c r="AP34" s="115">
        <v>10740621</v>
      </c>
      <c r="AQ34" s="115">
        <f t="shared" si="1"/>
        <v>1045</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135282</v>
      </c>
      <c r="S35" s="65">
        <f>AVERAGE(S11:S34)</f>
        <v>135.28200000000001</v>
      </c>
      <c r="T35" s="65">
        <f>SUM(T11:T34)</f>
        <v>135.28200000000001</v>
      </c>
      <c r="U35" s="112"/>
      <c r="V35" s="94"/>
      <c r="W35" s="57"/>
      <c r="X35" s="88"/>
      <c r="Y35" s="89"/>
      <c r="Z35" s="89"/>
      <c r="AA35" s="89"/>
      <c r="AB35" s="90"/>
      <c r="AC35" s="88"/>
      <c r="AD35" s="89"/>
      <c r="AE35" s="90"/>
      <c r="AF35" s="91"/>
      <c r="AG35" s="66">
        <f>AG34-AG10</f>
        <v>28484</v>
      </c>
      <c r="AH35" s="67">
        <f>SUM(AH11:AH34)</f>
        <v>28484</v>
      </c>
      <c r="AI35" s="68">
        <f>$AH$35/$T35</f>
        <v>210.55277124820742</v>
      </c>
      <c r="AJ35" s="98"/>
      <c r="AK35" s="98"/>
      <c r="AL35" s="98"/>
      <c r="AM35" s="98"/>
      <c r="AN35" s="98"/>
      <c r="AO35" s="69"/>
      <c r="AP35" s="70">
        <f>AP34-AP10</f>
        <v>5149</v>
      </c>
      <c r="AQ35" s="71">
        <f>SUM(AQ11:AQ34)</f>
        <v>5149</v>
      </c>
      <c r="AR35" s="72">
        <f>AVERAGE(AR11:AR34)</f>
        <v>1.1666666666666667</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5" t="s">
        <v>132</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149</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150</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65" t="s">
        <v>127</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71" t="s">
        <v>142</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136</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33" t="s">
        <v>151</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71" t="s">
        <v>152</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137</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71" t="s">
        <v>138</v>
      </c>
      <c r="C48" s="148"/>
      <c r="D48" s="14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34" t="s">
        <v>146</v>
      </c>
      <c r="C49" s="148"/>
      <c r="D49" s="14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71" t="s">
        <v>139</v>
      </c>
      <c r="C50" s="148"/>
      <c r="D50" s="147"/>
      <c r="E50" s="148"/>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140</v>
      </c>
      <c r="C51" s="145"/>
      <c r="D51" s="156"/>
      <c r="E51" s="145"/>
      <c r="F51" s="137"/>
      <c r="G51" s="137"/>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71" t="s">
        <v>154</v>
      </c>
      <c r="C52" s="157"/>
      <c r="D52" s="145"/>
      <c r="E52" s="156"/>
      <c r="F52" s="137"/>
      <c r="G52" s="137"/>
      <c r="H52" s="137"/>
      <c r="I52" s="124"/>
      <c r="J52" s="124"/>
      <c r="K52" s="125"/>
      <c r="L52" s="125"/>
      <c r="M52" s="125"/>
      <c r="N52" s="125"/>
      <c r="O52" s="125"/>
      <c r="P52" s="125"/>
      <c r="Q52" s="125"/>
      <c r="R52" s="125"/>
      <c r="S52" s="125"/>
      <c r="T52" s="125"/>
      <c r="U52" s="126"/>
      <c r="V52" s="126"/>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33" t="s">
        <v>153</v>
      </c>
      <c r="C53" s="158"/>
      <c r="D53" s="148"/>
      <c r="E53" s="147"/>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c r="C54" s="157"/>
      <c r="D54" s="154"/>
      <c r="E54" s="153"/>
      <c r="F54" s="135"/>
      <c r="G54" s="135"/>
      <c r="H54" s="135"/>
      <c r="I54" s="135"/>
      <c r="J54" s="135"/>
      <c r="K54" s="135"/>
      <c r="L54" s="135"/>
      <c r="M54" s="135"/>
      <c r="N54" s="135"/>
      <c r="O54" s="135"/>
      <c r="P54" s="135"/>
      <c r="Q54" s="135"/>
      <c r="R54" s="135"/>
      <c r="S54" s="135"/>
      <c r="T54" s="135"/>
      <c r="U54" s="135"/>
      <c r="V54" s="135"/>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44"/>
      <c r="C55" s="154"/>
      <c r="D55" s="153"/>
      <c r="E55" s="154"/>
      <c r="F55" s="135"/>
      <c r="G55" s="135"/>
      <c r="H55" s="135"/>
      <c r="I55" s="135"/>
      <c r="J55" s="135"/>
      <c r="K55" s="135"/>
      <c r="L55" s="135"/>
      <c r="M55" s="135"/>
      <c r="N55" s="135"/>
      <c r="O55" s="135"/>
      <c r="P55" s="135"/>
      <c r="Q55" s="135"/>
      <c r="R55" s="135"/>
      <c r="S55" s="135"/>
      <c r="T55" s="135"/>
      <c r="U55" s="135"/>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B56" s="144"/>
      <c r="C56" s="154"/>
      <c r="D56" s="153"/>
      <c r="E56" s="154"/>
      <c r="F56" s="135"/>
      <c r="G56" s="124"/>
      <c r="H56" s="124"/>
      <c r="I56" s="124"/>
      <c r="J56" s="124"/>
      <c r="K56" s="124"/>
      <c r="L56" s="124"/>
      <c r="M56" s="124"/>
      <c r="N56" s="124"/>
      <c r="O56" s="124"/>
      <c r="P56" s="124"/>
      <c r="Q56" s="124"/>
      <c r="R56" s="124"/>
      <c r="S56" s="124"/>
      <c r="T56" s="124"/>
      <c r="U56" s="124"/>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A57" s="102"/>
      <c r="B57" s="144"/>
      <c r="C57" s="159"/>
      <c r="D57" s="160"/>
      <c r="E57" s="159"/>
      <c r="F57" s="134"/>
      <c r="G57" s="105"/>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65"/>
      <c r="C58" s="134"/>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65"/>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65"/>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65"/>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65"/>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4"/>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5"/>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65"/>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6"/>
      <c r="C70" s="134"/>
      <c r="D70" s="117"/>
      <c r="E70" s="134"/>
      <c r="F70" s="134"/>
      <c r="G70" s="105"/>
      <c r="H70" s="105"/>
      <c r="I70" s="105"/>
      <c r="J70" s="106"/>
      <c r="K70" s="106"/>
      <c r="L70" s="106"/>
      <c r="M70" s="106"/>
      <c r="N70" s="106"/>
      <c r="O70" s="106"/>
      <c r="P70" s="106"/>
      <c r="Q70" s="106"/>
      <c r="R70" s="106"/>
      <c r="S70" s="106"/>
      <c r="T70" s="108"/>
      <c r="U70" s="79"/>
      <c r="V70" s="79"/>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R77" s="99"/>
      <c r="S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T80" s="99"/>
      <c r="AS80" s="97"/>
      <c r="AT80" s="97"/>
      <c r="AU80" s="97"/>
      <c r="AV80" s="97"/>
      <c r="AW80" s="97"/>
      <c r="AX80" s="97"/>
      <c r="AY80" s="97"/>
    </row>
    <row r="81" spans="15:51" x14ac:dyDescent="0.25">
      <c r="O81" s="99"/>
      <c r="Q81" s="99"/>
      <c r="R81" s="99"/>
      <c r="S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Q83" s="99"/>
      <c r="R83" s="99"/>
      <c r="S83" s="99"/>
      <c r="T83" s="99"/>
      <c r="U83" s="99"/>
      <c r="AS83" s="97"/>
      <c r="AT83" s="97"/>
      <c r="AU83" s="97"/>
      <c r="AV83" s="97"/>
      <c r="AW83" s="97"/>
      <c r="AX83" s="97"/>
      <c r="AY83" s="97"/>
    </row>
    <row r="84" spans="15:51" x14ac:dyDescent="0.25">
      <c r="O84" s="12"/>
      <c r="P84" s="99"/>
      <c r="T84" s="99"/>
      <c r="U84" s="99"/>
      <c r="AS84" s="97"/>
      <c r="AT84" s="97"/>
      <c r="AU84" s="97"/>
      <c r="AV84" s="97"/>
      <c r="AW84" s="97"/>
      <c r="AX84" s="97"/>
      <c r="AY84" s="97"/>
    </row>
    <row r="96" spans="15:51" x14ac:dyDescent="0.25">
      <c r="AS96" s="97"/>
      <c r="AT96" s="97"/>
      <c r="AU96" s="97"/>
      <c r="AV96" s="97"/>
      <c r="AW96" s="97"/>
      <c r="AX96" s="97"/>
      <c r="AY96" s="97"/>
    </row>
  </sheetData>
  <protectedRanges>
    <protectedRange sqref="S57:T73"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AA54 Z46:Z51 Z55:Z56" name="Range2_2_1_10_1_1_1_2"/>
    <protectedRange sqref="N57:R73" name="Range2_12_1_6_1_1"/>
    <protectedRange sqref="L57:M73"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7:K73" name="Range2_2_12_1_4_1_1_1_1_1_1_1_1_1_1_1_1_1_1_1"/>
    <protectedRange sqref="I57:I73" name="Range2_2_12_1_7_1_1_2_2_1_2"/>
    <protectedRange sqref="F57:H73" name="Range2_2_12_1_3_1_2_1_1_1_1_2_1_1_1_1_1_1_1_1_1_1_1"/>
    <protectedRange sqref="E57:E73"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4:V54 F55:G56" name="Range2_12_5_1_1_1_2_2_1_1_1_1_1_1_1_1_1_1_1_2_1_1_1_2_1_1_1_1_1_1_1_1_1_1_1_1_1_1_1_1_2_1_1_1_1_1_1_1_1_1_2_1_1_3_1_1_1_3_1_1_1_1_1_1_1_1_1_1_1_1_1_1_1_1_1_1_1_1_1_1_2_1_1_1_1_1_1_1_1_1_1_1_2_2_1_2_1_1_1_1_1_1_1_1_1_1_1_1_1"/>
    <protectedRange sqref="T52:U53 S47:T51" name="Range2_12_5_1_1_2_1_1_1_2_1_1_1_1_1_1_1_1_1_1_1_1_1"/>
    <protectedRange sqref="O52:S53 N47:R51" name="Range2_12_1_6_1_1_2_1_1_1_2_1_1_1_1_1_1_1_1_1_1_1_1_1"/>
    <protectedRange sqref="M52:N53 L47:M51" name="Range2_2_12_1_7_1_1_3_1_1_1_2_1_1_1_1_1_1_1_1_1_1_1_1_1"/>
    <protectedRange sqref="K52:L53 J47:K51" name="Range2_2_12_1_4_1_1_1_1_1_1_1_1_1_1_1_1_1_1_1_2_1_1_1_2_1_1_1_1_1_1_1_1_1_1_1_1_1"/>
    <protectedRange sqref="J52:J53 I47:I51" name="Range2_2_12_1_7_1_1_2_2_1_2_2_1_1_1_2_1_1_1_1_1_1_1_1_1_1_1_1_1"/>
    <protectedRange sqref="H52:I53 G47:H51" name="Range2_2_12_1_3_1_2_1_1_1_1_2_1_1_1_1_1_1_1_1_1_1_1_2_1_1_1_2_1_1_1_1_1_1_1_1_1_1_1_1_1"/>
    <protectedRange sqref="G52:G53 F47:F51" name="Range2_2_12_1_3_1_2_1_1_1_1_2_1_1_1_1_1_1_1_1_1_1_1_2_2_1_1_2_1_1_1_1_1_1_1_1_1_1_1_1_1"/>
    <protectedRange sqref="F52:F53 E47:E51"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C53"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B42" name="Range2_12_5_1_1_1_1_1_2_1_1_1"/>
    <protectedRange sqref="B58"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60" name="Range2_12_5_1_1_1_2_2_1_1_1_1_1_1_1_1_1_1_1_2_1_1_1_1_1_1_1_1_1_1_1_1_1_1_1_1_1_1_1_1_1_1_1_1_1_1_1_1_1_1_1_1_1_1_1_1_1_1_1_1_1_1_1_1_1_1_1_1_1_1_1_1_1_2_1_1_1_1_1_1_1_1_1_1_1_2_1_1_1_1_1_2_1_1_1_1_1_1_1_1_1_1_1_1_1_1_1_1_1_1_1_1_1_1_1_1_1_1_1_1_1_1_2__4"/>
    <protectedRange sqref="B61"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B47" name="Range2_12_5_1_1_1_2_1_1_1_1_1_1_1_1_1_1_1_2_1_2_1_1_1_1_1_1_1_1_1_2_1_1_1_1_1_1_1_1_1_1_1_1_1_1_1_1_1_1_1_1_1_1_1_1_1_1_1_1_1_1_1_1_1_1_1_1_1_1_1_1_1_1_1_2_1_1_1_1_1_1_1_1_1_2_1_2_1_1_1_1_1_2_1_1_1_1_1_1_1_1_2_1_1_1_1_1_1_1_1_2_1_1_1_1_1_2_1_1_1_1_1_2__7"/>
    <protectedRange sqref="B48" name="Range2_12_5_1_1_1_1_1_2_1_1_1_1_1_1_1_1_1_1_1_1_1_1_1_1_1_1_1_1_2_1_1_1_1_1_1_1_1_1_1_1_1_1_3_1_1_1_2_1_1_1_1_1_1_1_1_1_1_1_1_2_1_1_1_1_1_1_1_1_1_1_1_1_1_1_1_1_1_1_1_1_1_1_1_1_1_1_1_1_3_1_2_1_1_1_2_2_1"/>
    <protectedRange sqref="B49" name="Range2_12_5_1_1_1_2_2_1_1_1_1_1_1_1_1_1_1_1_2_1_1_1_1_1_1_1_1_1_3_1_3_1_2_1_1_1_1_1_1_1_1_1_1_1_1_1_2_1_1_1_1_1_2_1_1_1_1_1_1_1_1_2_1_1_3_1_1_1_2_1_1_1_1_1_1_1_1_1_1_1_1_1_1_1_1_1_2_1_1_1_1_1_1_1_1_1_1_1_1_1_1_1_1_1_1_1_2_3_1_2_1_1_1_2_2"/>
    <protectedRange sqref="B50" name="Range2_12_5_1_1_1_1_1_2_1_1_2_1_1_1_1_1_1_1_1_1_1_1_1_1_1_1_1_1_2_1_1_1_1_1_1_1_1_1_1_1_1_1_1_3_1_1_1_2_1_1_1_1_1_1_1_1_1_2_1_1_1_1_1_1_1_1_1_1_1_1_1_1_1_1_1_1_1_1_1_1_1_1_1_1_2_1_1_1_2_2"/>
    <protectedRange sqref="B51" name="Range2_12_5_1_1_1_2_2_1_1_1_1_1_1_1_1_1_1_1_2_1_1_1_2_1_1_1_1_1_1_1_1_1_1_1_1_1_1_1_1_2_1_1_1_1_1_1_1_1_1_2_1_1_3_1_1_1_3_1_1_1_1_1_1_1_1_1_1_1_1_1_1_1_1_1_1_1_1_1_1_2_1_1_1_1_1_1_1_1_1_2_2_1_1_1_2_2"/>
    <protectedRange sqref="B52" name="Range2_12_5_1_1_1_1_1_2_1_2_1_1_1_2_1_1_1_1_1_1_1_1_1_1_2_1_1_1_1_1_2_1_1_1_1_1_1_1_2_1_1_3_1_1_1_2_1_1_1_1_1_1_1_1_1_1_1_1_1_1_1_1_1_1_1_1_1_1_1_1_1_1_1_1_1_1_1_1_2_2_1_1_1_1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3126" priority="36" operator="containsText" text="N/A">
      <formula>NOT(ISERROR(SEARCH("N/A",X11)))</formula>
    </cfRule>
    <cfRule type="cellIs" dxfId="3125" priority="49" operator="equal">
      <formula>0</formula>
    </cfRule>
  </conditionalFormatting>
  <conditionalFormatting sqref="AC11:AE34 X11:Y34 AA11:AA34">
    <cfRule type="cellIs" dxfId="3124" priority="48" operator="greaterThanOrEqual">
      <formula>1185</formula>
    </cfRule>
  </conditionalFormatting>
  <conditionalFormatting sqref="AC11:AE34 X11:Y34 AA11:AA34">
    <cfRule type="cellIs" dxfId="3123" priority="47" operator="between">
      <formula>0.1</formula>
      <formula>1184</formula>
    </cfRule>
  </conditionalFormatting>
  <conditionalFormatting sqref="X8">
    <cfRule type="cellIs" dxfId="3122" priority="46" operator="equal">
      <formula>0</formula>
    </cfRule>
  </conditionalFormatting>
  <conditionalFormatting sqref="X8">
    <cfRule type="cellIs" dxfId="3121" priority="45" operator="greaterThan">
      <formula>1179</formula>
    </cfRule>
  </conditionalFormatting>
  <conditionalFormatting sqref="X8">
    <cfRule type="cellIs" dxfId="3120" priority="44" operator="greaterThan">
      <formula>99</formula>
    </cfRule>
  </conditionalFormatting>
  <conditionalFormatting sqref="X8">
    <cfRule type="cellIs" dxfId="3119" priority="43" operator="greaterThan">
      <formula>0.99</formula>
    </cfRule>
  </conditionalFormatting>
  <conditionalFormatting sqref="AB8">
    <cfRule type="cellIs" dxfId="3118" priority="42" operator="equal">
      <formula>0</formula>
    </cfRule>
  </conditionalFormatting>
  <conditionalFormatting sqref="AB8">
    <cfRule type="cellIs" dxfId="3117" priority="41" operator="greaterThan">
      <formula>1179</formula>
    </cfRule>
  </conditionalFormatting>
  <conditionalFormatting sqref="AB8">
    <cfRule type="cellIs" dxfId="3116" priority="40" operator="greaterThan">
      <formula>99</formula>
    </cfRule>
  </conditionalFormatting>
  <conditionalFormatting sqref="AB8">
    <cfRule type="cellIs" dxfId="3115" priority="39" operator="greaterThan">
      <formula>0.99</formula>
    </cfRule>
  </conditionalFormatting>
  <conditionalFormatting sqref="AH11:AH31">
    <cfRule type="cellIs" dxfId="3114" priority="37" operator="greaterThan">
      <formula>$AH$8</formula>
    </cfRule>
    <cfRule type="cellIs" dxfId="3113" priority="38" operator="greaterThan">
      <formula>$AH$8</formula>
    </cfRule>
  </conditionalFormatting>
  <conditionalFormatting sqref="AB11:AB34">
    <cfRule type="containsText" dxfId="3112" priority="32" operator="containsText" text="N/A">
      <formula>NOT(ISERROR(SEARCH("N/A",AB11)))</formula>
    </cfRule>
    <cfRule type="cellIs" dxfId="3111" priority="35" operator="equal">
      <formula>0</formula>
    </cfRule>
  </conditionalFormatting>
  <conditionalFormatting sqref="AB11:AB34">
    <cfRule type="cellIs" dxfId="3110" priority="34" operator="greaterThanOrEqual">
      <formula>1185</formula>
    </cfRule>
  </conditionalFormatting>
  <conditionalFormatting sqref="AB11:AB34">
    <cfRule type="cellIs" dxfId="3109" priority="33" operator="between">
      <formula>0.1</formula>
      <formula>1184</formula>
    </cfRule>
  </conditionalFormatting>
  <conditionalFormatting sqref="AO11:AO34 AN11:AN35">
    <cfRule type="cellIs" dxfId="3108" priority="31" operator="equal">
      <formula>0</formula>
    </cfRule>
  </conditionalFormatting>
  <conditionalFormatting sqref="AO11:AO34 AN11:AN35">
    <cfRule type="cellIs" dxfId="3107" priority="30" operator="greaterThan">
      <formula>1179</formula>
    </cfRule>
  </conditionalFormatting>
  <conditionalFormatting sqref="AO11:AO34 AN11:AN35">
    <cfRule type="cellIs" dxfId="3106" priority="29" operator="greaterThan">
      <formula>99</formula>
    </cfRule>
  </conditionalFormatting>
  <conditionalFormatting sqref="AO11:AO34 AN11:AN35">
    <cfRule type="cellIs" dxfId="3105" priority="28" operator="greaterThan">
      <formula>0.99</formula>
    </cfRule>
  </conditionalFormatting>
  <conditionalFormatting sqref="AQ11:AQ34">
    <cfRule type="cellIs" dxfId="3104" priority="27" operator="equal">
      <formula>0</formula>
    </cfRule>
  </conditionalFormatting>
  <conditionalFormatting sqref="AQ11:AQ34">
    <cfRule type="cellIs" dxfId="3103" priority="26" operator="greaterThan">
      <formula>1179</formula>
    </cfRule>
  </conditionalFormatting>
  <conditionalFormatting sqref="AQ11:AQ34">
    <cfRule type="cellIs" dxfId="3102" priority="25" operator="greaterThan">
      <formula>99</formula>
    </cfRule>
  </conditionalFormatting>
  <conditionalFormatting sqref="AQ11:AQ34">
    <cfRule type="cellIs" dxfId="3101" priority="24" operator="greaterThan">
      <formula>0.99</formula>
    </cfRule>
  </conditionalFormatting>
  <conditionalFormatting sqref="Z11:Z34">
    <cfRule type="containsText" dxfId="3100" priority="20" operator="containsText" text="N/A">
      <formula>NOT(ISERROR(SEARCH("N/A",Z11)))</formula>
    </cfRule>
    <cfRule type="cellIs" dxfId="3099" priority="23" operator="equal">
      <formula>0</formula>
    </cfRule>
  </conditionalFormatting>
  <conditionalFormatting sqref="Z11:Z34">
    <cfRule type="cellIs" dxfId="3098" priority="22" operator="greaterThanOrEqual">
      <formula>1185</formula>
    </cfRule>
  </conditionalFormatting>
  <conditionalFormatting sqref="Z11:Z34">
    <cfRule type="cellIs" dxfId="3097" priority="21" operator="between">
      <formula>0.1</formula>
      <formula>1184</formula>
    </cfRule>
  </conditionalFormatting>
  <conditionalFormatting sqref="AJ11:AN35">
    <cfRule type="cellIs" dxfId="3096" priority="19" operator="equal">
      <formula>0</formula>
    </cfRule>
  </conditionalFormatting>
  <conditionalFormatting sqref="AJ11:AN35">
    <cfRule type="cellIs" dxfId="3095" priority="18" operator="greaterThan">
      <formula>1179</formula>
    </cfRule>
  </conditionalFormatting>
  <conditionalFormatting sqref="AJ11:AN35">
    <cfRule type="cellIs" dxfId="3094" priority="17" operator="greaterThan">
      <formula>99</formula>
    </cfRule>
  </conditionalFormatting>
  <conditionalFormatting sqref="AJ11:AN35">
    <cfRule type="cellIs" dxfId="3093" priority="16" operator="greaterThan">
      <formula>0.99</formula>
    </cfRule>
  </conditionalFormatting>
  <conditionalFormatting sqref="AP11:AP34">
    <cfRule type="cellIs" dxfId="3092" priority="15" operator="equal">
      <formula>0</formula>
    </cfRule>
  </conditionalFormatting>
  <conditionalFormatting sqref="AP11:AP34">
    <cfRule type="cellIs" dxfId="3091" priority="14" operator="greaterThan">
      <formula>1179</formula>
    </cfRule>
  </conditionalFormatting>
  <conditionalFormatting sqref="AP11:AP34">
    <cfRule type="cellIs" dxfId="3090" priority="13" operator="greaterThan">
      <formula>99</formula>
    </cfRule>
  </conditionalFormatting>
  <conditionalFormatting sqref="AP11:AP34">
    <cfRule type="cellIs" dxfId="3089" priority="12" operator="greaterThan">
      <formula>0.99</formula>
    </cfRule>
  </conditionalFormatting>
  <conditionalFormatting sqref="AH32:AH34">
    <cfRule type="cellIs" dxfId="3088" priority="10" operator="greaterThan">
      <formula>$AH$8</formula>
    </cfRule>
    <cfRule type="cellIs" dxfId="3087" priority="11" operator="greaterThan">
      <formula>$AH$8</formula>
    </cfRule>
  </conditionalFormatting>
  <conditionalFormatting sqref="AI11:AI34">
    <cfRule type="cellIs" dxfId="3086" priority="9" operator="greaterThan">
      <formula>$AI$8</formula>
    </cfRule>
  </conditionalFormatting>
  <conditionalFormatting sqref="AL11:AL34">
    <cfRule type="cellIs" dxfId="3085" priority="8" operator="equal">
      <formula>0</formula>
    </cfRule>
  </conditionalFormatting>
  <conditionalFormatting sqref="AL11:AL34">
    <cfRule type="cellIs" dxfId="3084" priority="7" operator="greaterThan">
      <formula>1179</formula>
    </cfRule>
  </conditionalFormatting>
  <conditionalFormatting sqref="AL11:AL34">
    <cfRule type="cellIs" dxfId="3083" priority="6" operator="greaterThan">
      <formula>99</formula>
    </cfRule>
  </conditionalFormatting>
  <conditionalFormatting sqref="AL11:AL34">
    <cfRule type="cellIs" dxfId="3082" priority="5" operator="greaterThan">
      <formula>0.99</formula>
    </cfRule>
  </conditionalFormatting>
  <conditionalFormatting sqref="AM16:AM34">
    <cfRule type="cellIs" dxfId="3081" priority="4" operator="equal">
      <formula>0</formula>
    </cfRule>
  </conditionalFormatting>
  <conditionalFormatting sqref="AM16:AM34">
    <cfRule type="cellIs" dxfId="3080" priority="3" operator="greaterThan">
      <formula>1179</formula>
    </cfRule>
  </conditionalFormatting>
  <conditionalFormatting sqref="AM16:AM34">
    <cfRule type="cellIs" dxfId="3079" priority="2" operator="greaterThan">
      <formula>99</formula>
    </cfRule>
  </conditionalFormatting>
  <conditionalFormatting sqref="AM16:AM34">
    <cfRule type="cellIs" dxfId="3078"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topLeftCell="A34" zoomScaleNormal="100" workbookViewId="0">
      <selection activeCell="B50" sqref="B50:B53"/>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126</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182"/>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85" t="s">
        <v>10</v>
      </c>
      <c r="I7" s="116" t="s">
        <v>11</v>
      </c>
      <c r="J7" s="116" t="s">
        <v>12</v>
      </c>
      <c r="K7" s="116" t="s">
        <v>13</v>
      </c>
      <c r="L7" s="12"/>
      <c r="M7" s="12"/>
      <c r="N7" s="12"/>
      <c r="O7" s="185"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42500</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28648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183" t="s">
        <v>51</v>
      </c>
      <c r="V9" s="183" t="s">
        <v>52</v>
      </c>
      <c r="W9" s="283" t="s">
        <v>53</v>
      </c>
      <c r="X9" s="284" t="s">
        <v>54</v>
      </c>
      <c r="Y9" s="285"/>
      <c r="Z9" s="285"/>
      <c r="AA9" s="285"/>
      <c r="AB9" s="285"/>
      <c r="AC9" s="285"/>
      <c r="AD9" s="285"/>
      <c r="AE9" s="286"/>
      <c r="AF9" s="181" t="s">
        <v>55</v>
      </c>
      <c r="AG9" s="181" t="s">
        <v>56</v>
      </c>
      <c r="AH9" s="272" t="s">
        <v>57</v>
      </c>
      <c r="AI9" s="287" t="s">
        <v>58</v>
      </c>
      <c r="AJ9" s="183" t="s">
        <v>59</v>
      </c>
      <c r="AK9" s="183" t="s">
        <v>60</v>
      </c>
      <c r="AL9" s="183" t="s">
        <v>61</v>
      </c>
      <c r="AM9" s="183" t="s">
        <v>62</v>
      </c>
      <c r="AN9" s="183" t="s">
        <v>63</v>
      </c>
      <c r="AO9" s="183" t="s">
        <v>64</v>
      </c>
      <c r="AP9" s="183" t="s">
        <v>65</v>
      </c>
      <c r="AQ9" s="270" t="s">
        <v>66</v>
      </c>
      <c r="AR9" s="183" t="s">
        <v>67</v>
      </c>
      <c r="AS9" s="272" t="s">
        <v>68</v>
      </c>
      <c r="AV9" s="35" t="s">
        <v>69</v>
      </c>
      <c r="AW9" s="35" t="s">
        <v>70</v>
      </c>
      <c r="AY9" s="36" t="s">
        <v>71</v>
      </c>
    </row>
    <row r="10" spans="2:51" x14ac:dyDescent="0.25">
      <c r="B10" s="183" t="s">
        <v>72</v>
      </c>
      <c r="C10" s="183" t="s">
        <v>73</v>
      </c>
      <c r="D10" s="183" t="s">
        <v>74</v>
      </c>
      <c r="E10" s="183" t="s">
        <v>75</v>
      </c>
      <c r="F10" s="183" t="s">
        <v>74</v>
      </c>
      <c r="G10" s="183" t="s">
        <v>75</v>
      </c>
      <c r="H10" s="266"/>
      <c r="I10" s="183" t="s">
        <v>75</v>
      </c>
      <c r="J10" s="183" t="s">
        <v>75</v>
      </c>
      <c r="K10" s="183" t="s">
        <v>75</v>
      </c>
      <c r="L10" s="28" t="s">
        <v>29</v>
      </c>
      <c r="M10" s="269"/>
      <c r="N10" s="28" t="s">
        <v>29</v>
      </c>
      <c r="O10" s="271"/>
      <c r="P10" s="271"/>
      <c r="Q10" s="1">
        <f>'MAY 9'!Q34</f>
        <v>677500</v>
      </c>
      <c r="R10" s="280"/>
      <c r="S10" s="281"/>
      <c r="T10" s="282"/>
      <c r="U10" s="183" t="s">
        <v>75</v>
      </c>
      <c r="V10" s="183" t="s">
        <v>75</v>
      </c>
      <c r="W10" s="283"/>
      <c r="X10" s="37" t="s">
        <v>76</v>
      </c>
      <c r="Y10" s="37" t="s">
        <v>77</v>
      </c>
      <c r="Z10" s="37" t="s">
        <v>78</v>
      </c>
      <c r="AA10" s="37" t="s">
        <v>79</v>
      </c>
      <c r="AB10" s="37" t="s">
        <v>80</v>
      </c>
      <c r="AC10" s="37" t="s">
        <v>81</v>
      </c>
      <c r="AD10" s="37" t="s">
        <v>82</v>
      </c>
      <c r="AE10" s="37" t="s">
        <v>83</v>
      </c>
      <c r="AF10" s="38"/>
      <c r="AG10" s="1">
        <f>'MAY 9'!AG34</f>
        <v>46356540</v>
      </c>
      <c r="AH10" s="272"/>
      <c r="AI10" s="288"/>
      <c r="AJ10" s="183" t="s">
        <v>84</v>
      </c>
      <c r="AK10" s="183" t="s">
        <v>84</v>
      </c>
      <c r="AL10" s="183" t="s">
        <v>84</v>
      </c>
      <c r="AM10" s="183" t="s">
        <v>84</v>
      </c>
      <c r="AN10" s="183" t="s">
        <v>84</v>
      </c>
      <c r="AO10" s="183" t="s">
        <v>84</v>
      </c>
      <c r="AP10" s="1">
        <f>'MAY 9'!AP34</f>
        <v>10773100</v>
      </c>
      <c r="AQ10" s="271"/>
      <c r="AR10" s="184" t="s">
        <v>85</v>
      </c>
      <c r="AS10" s="272"/>
      <c r="AV10" s="39" t="s">
        <v>86</v>
      </c>
      <c r="AW10" s="39" t="s">
        <v>87</v>
      </c>
      <c r="AY10" s="81" t="s">
        <v>129</v>
      </c>
    </row>
    <row r="11" spans="2:51" x14ac:dyDescent="0.25">
      <c r="B11" s="40">
        <v>2</v>
      </c>
      <c r="C11" s="40">
        <v>4.1666666666666664E-2</v>
      </c>
      <c r="D11" s="110">
        <v>7</v>
      </c>
      <c r="E11" s="41">
        <f t="shared" ref="E11:E34" si="0">D11/1.42</f>
        <v>4.9295774647887329</v>
      </c>
      <c r="F11" s="100">
        <v>75</v>
      </c>
      <c r="G11" s="41">
        <f>F11/1.42</f>
        <v>52.816901408450704</v>
      </c>
      <c r="H11" s="42" t="s">
        <v>88</v>
      </c>
      <c r="I11" s="42">
        <f>J11-(2/1.42)</f>
        <v>47.887323943661976</v>
      </c>
      <c r="J11" s="43">
        <f>(F11-5)/1.42</f>
        <v>49.295774647887328</v>
      </c>
      <c r="K11" s="42">
        <f>J11+(6/1.42)</f>
        <v>53.521126760563384</v>
      </c>
      <c r="L11" s="44">
        <v>14</v>
      </c>
      <c r="M11" s="45" t="s">
        <v>89</v>
      </c>
      <c r="N11" s="45">
        <v>11.4</v>
      </c>
      <c r="O11" s="111">
        <v>130</v>
      </c>
      <c r="P11" s="111">
        <v>106</v>
      </c>
      <c r="Q11" s="111">
        <v>682200</v>
      </c>
      <c r="R11" s="46">
        <f>IF(ISBLANK(Q11),"-",Q11-Q10)</f>
        <v>4700</v>
      </c>
      <c r="S11" s="47">
        <f>R11*24/1000</f>
        <v>112.8</v>
      </c>
      <c r="T11" s="47">
        <f>R11/1000</f>
        <v>4.7</v>
      </c>
      <c r="U11" s="112">
        <v>6.3</v>
      </c>
      <c r="V11" s="112">
        <f t="shared" ref="V11:V34" si="1">U11</f>
        <v>6.3</v>
      </c>
      <c r="W11" s="113" t="s">
        <v>124</v>
      </c>
      <c r="X11" s="115">
        <v>0</v>
      </c>
      <c r="Y11" s="115">
        <v>0</v>
      </c>
      <c r="Z11" s="115">
        <v>1188</v>
      </c>
      <c r="AA11" s="115">
        <v>1185</v>
      </c>
      <c r="AB11" s="115">
        <v>0</v>
      </c>
      <c r="AC11" s="48" t="s">
        <v>90</v>
      </c>
      <c r="AD11" s="48" t="s">
        <v>90</v>
      </c>
      <c r="AE11" s="48" t="s">
        <v>90</v>
      </c>
      <c r="AF11" s="114" t="s">
        <v>90</v>
      </c>
      <c r="AG11" s="123">
        <v>46357427</v>
      </c>
      <c r="AH11" s="49">
        <f>IF(ISBLANK(AG11),"-",AG11-AG10)</f>
        <v>887</v>
      </c>
      <c r="AI11" s="50">
        <f>AH11/T11</f>
        <v>188.72340425531914</v>
      </c>
      <c r="AJ11" s="98">
        <v>0</v>
      </c>
      <c r="AK11" s="98">
        <v>0</v>
      </c>
      <c r="AL11" s="98">
        <v>1</v>
      </c>
      <c r="AM11" s="98">
        <v>1</v>
      </c>
      <c r="AN11" s="98">
        <v>0</v>
      </c>
      <c r="AO11" s="98">
        <v>0.95</v>
      </c>
      <c r="AP11" s="115">
        <v>10774099</v>
      </c>
      <c r="AQ11" s="115">
        <f t="shared" ref="AQ11:AQ34" si="2">AP11-AP10</f>
        <v>999</v>
      </c>
      <c r="AR11" s="51"/>
      <c r="AS11" s="52" t="s">
        <v>113</v>
      </c>
      <c r="AV11" s="39" t="s">
        <v>88</v>
      </c>
      <c r="AW11" s="39" t="s">
        <v>91</v>
      </c>
      <c r="AY11" s="81" t="s">
        <v>128</v>
      </c>
    </row>
    <row r="12" spans="2:51" x14ac:dyDescent="0.25">
      <c r="B12" s="40">
        <v>2.0416666666666701</v>
      </c>
      <c r="C12" s="40">
        <v>8.3333333333333329E-2</v>
      </c>
      <c r="D12" s="110">
        <v>7</v>
      </c>
      <c r="E12" s="41">
        <f t="shared" si="0"/>
        <v>4.9295774647887329</v>
      </c>
      <c r="F12" s="100">
        <v>75</v>
      </c>
      <c r="G12" s="41">
        <f t="shared" ref="G12:G34" si="3">F12/1.42</f>
        <v>52.816901408450704</v>
      </c>
      <c r="H12" s="42" t="s">
        <v>88</v>
      </c>
      <c r="I12" s="42">
        <f t="shared" ref="I12:I34" si="4">J12-(2/1.42)</f>
        <v>47.887323943661976</v>
      </c>
      <c r="J12" s="43">
        <f>(F12-5)/1.42</f>
        <v>49.295774647887328</v>
      </c>
      <c r="K12" s="42">
        <f>J12+(6/1.42)</f>
        <v>53.521126760563384</v>
      </c>
      <c r="L12" s="44">
        <v>14</v>
      </c>
      <c r="M12" s="45" t="s">
        <v>89</v>
      </c>
      <c r="N12" s="45">
        <v>11.2</v>
      </c>
      <c r="O12" s="111">
        <v>129</v>
      </c>
      <c r="P12" s="111">
        <v>102</v>
      </c>
      <c r="Q12" s="111">
        <v>687032</v>
      </c>
      <c r="R12" s="46">
        <f t="shared" ref="R12:R34" si="5">IF(ISBLANK(Q12),"-",Q12-Q11)</f>
        <v>4832</v>
      </c>
      <c r="S12" s="47">
        <f t="shared" ref="S12:S34" si="6">R12*24/1000</f>
        <v>115.968</v>
      </c>
      <c r="T12" s="47">
        <f t="shared" ref="T12:T34" si="7">R12/1000</f>
        <v>4.8319999999999999</v>
      </c>
      <c r="U12" s="112">
        <v>8.1</v>
      </c>
      <c r="V12" s="112">
        <f t="shared" si="1"/>
        <v>8.1</v>
      </c>
      <c r="W12" s="113" t="s">
        <v>124</v>
      </c>
      <c r="X12" s="115">
        <v>0</v>
      </c>
      <c r="Y12" s="115">
        <v>0</v>
      </c>
      <c r="Z12" s="115">
        <v>1188</v>
      </c>
      <c r="AA12" s="115">
        <v>1185</v>
      </c>
      <c r="AB12" s="115">
        <v>0</v>
      </c>
      <c r="AC12" s="48" t="s">
        <v>90</v>
      </c>
      <c r="AD12" s="48" t="s">
        <v>90</v>
      </c>
      <c r="AE12" s="48" t="s">
        <v>90</v>
      </c>
      <c r="AF12" s="114" t="s">
        <v>90</v>
      </c>
      <c r="AG12" s="123">
        <v>46358322</v>
      </c>
      <c r="AH12" s="49">
        <f>IF(ISBLANK(AG12),"-",AG12-AG11)</f>
        <v>895</v>
      </c>
      <c r="AI12" s="50">
        <f t="shared" ref="AI12:AI34" si="8">AH12/T12</f>
        <v>185.22350993377484</v>
      </c>
      <c r="AJ12" s="98">
        <v>0</v>
      </c>
      <c r="AK12" s="98">
        <v>0</v>
      </c>
      <c r="AL12" s="98">
        <v>1</v>
      </c>
      <c r="AM12" s="98">
        <v>1</v>
      </c>
      <c r="AN12" s="98">
        <v>0</v>
      </c>
      <c r="AO12" s="98">
        <v>0.95</v>
      </c>
      <c r="AP12" s="115">
        <v>10775099</v>
      </c>
      <c r="AQ12" s="115">
        <f t="shared" si="2"/>
        <v>1000</v>
      </c>
      <c r="AR12" s="118">
        <v>1.07</v>
      </c>
      <c r="AS12" s="52" t="s">
        <v>113</v>
      </c>
      <c r="AV12" s="39" t="s">
        <v>92</v>
      </c>
      <c r="AW12" s="39" t="s">
        <v>93</v>
      </c>
      <c r="AY12" s="81" t="s">
        <v>126</v>
      </c>
    </row>
    <row r="13" spans="2:51" x14ac:dyDescent="0.25">
      <c r="B13" s="40">
        <v>2.0833333333333299</v>
      </c>
      <c r="C13" s="40">
        <v>0.125</v>
      </c>
      <c r="D13" s="110">
        <v>8</v>
      </c>
      <c r="E13" s="41">
        <f t="shared" si="0"/>
        <v>5.6338028169014089</v>
      </c>
      <c r="F13" s="100">
        <v>75</v>
      </c>
      <c r="G13" s="41">
        <f t="shared" si="3"/>
        <v>52.816901408450704</v>
      </c>
      <c r="H13" s="42" t="s">
        <v>88</v>
      </c>
      <c r="I13" s="42">
        <f t="shared" si="4"/>
        <v>47.887323943661976</v>
      </c>
      <c r="J13" s="43">
        <f>(F13-5)/1.42</f>
        <v>49.295774647887328</v>
      </c>
      <c r="K13" s="42">
        <f>J13+(6/1.42)</f>
        <v>53.521126760563384</v>
      </c>
      <c r="L13" s="44">
        <v>14</v>
      </c>
      <c r="M13" s="45" t="s">
        <v>89</v>
      </c>
      <c r="N13" s="45">
        <v>11.2</v>
      </c>
      <c r="O13" s="111">
        <v>121</v>
      </c>
      <c r="P13" s="111">
        <v>104</v>
      </c>
      <c r="Q13" s="111">
        <v>692044</v>
      </c>
      <c r="R13" s="46">
        <f t="shared" si="5"/>
        <v>5012</v>
      </c>
      <c r="S13" s="47">
        <f t="shared" si="6"/>
        <v>120.288</v>
      </c>
      <c r="T13" s="47">
        <f t="shared" si="7"/>
        <v>5.0119999999999996</v>
      </c>
      <c r="U13" s="112">
        <v>9.5</v>
      </c>
      <c r="V13" s="112">
        <f t="shared" si="1"/>
        <v>9.5</v>
      </c>
      <c r="W13" s="113" t="s">
        <v>124</v>
      </c>
      <c r="X13" s="115">
        <v>0</v>
      </c>
      <c r="Y13" s="115">
        <v>0</v>
      </c>
      <c r="Z13" s="115">
        <v>1188</v>
      </c>
      <c r="AA13" s="115">
        <v>1185</v>
      </c>
      <c r="AB13" s="115">
        <v>0</v>
      </c>
      <c r="AC13" s="48" t="s">
        <v>90</v>
      </c>
      <c r="AD13" s="48" t="s">
        <v>90</v>
      </c>
      <c r="AE13" s="48" t="s">
        <v>90</v>
      </c>
      <c r="AF13" s="114" t="s">
        <v>90</v>
      </c>
      <c r="AG13" s="123">
        <v>46359240</v>
      </c>
      <c r="AH13" s="49">
        <f>IF(ISBLANK(AG13),"-",AG13-AG12)</f>
        <v>918</v>
      </c>
      <c r="AI13" s="50">
        <f t="shared" si="8"/>
        <v>183.16041500399044</v>
      </c>
      <c r="AJ13" s="98">
        <v>0</v>
      </c>
      <c r="AK13" s="98">
        <v>0</v>
      </c>
      <c r="AL13" s="98">
        <v>1</v>
      </c>
      <c r="AM13" s="98">
        <v>1</v>
      </c>
      <c r="AN13" s="98">
        <v>0</v>
      </c>
      <c r="AO13" s="98">
        <v>0.95</v>
      </c>
      <c r="AP13" s="115">
        <v>10776092</v>
      </c>
      <c r="AQ13" s="115">
        <f t="shared" si="2"/>
        <v>993</v>
      </c>
      <c r="AR13" s="51"/>
      <c r="AS13" s="52" t="s">
        <v>113</v>
      </c>
      <c r="AV13" s="39" t="s">
        <v>94</v>
      </c>
      <c r="AW13" s="39" t="s">
        <v>95</v>
      </c>
      <c r="AY13" s="81" t="s">
        <v>133</v>
      </c>
    </row>
    <row r="14" spans="2:51" x14ac:dyDescent="0.25">
      <c r="B14" s="40">
        <v>2.125</v>
      </c>
      <c r="C14" s="40">
        <v>0.16666666666666699</v>
      </c>
      <c r="D14" s="110">
        <v>9</v>
      </c>
      <c r="E14" s="41">
        <f t="shared" si="0"/>
        <v>6.3380281690140849</v>
      </c>
      <c r="F14" s="100">
        <v>75</v>
      </c>
      <c r="G14" s="41">
        <f t="shared" si="3"/>
        <v>52.816901408450704</v>
      </c>
      <c r="H14" s="42" t="s">
        <v>88</v>
      </c>
      <c r="I14" s="42">
        <f t="shared" si="4"/>
        <v>47.887323943661976</v>
      </c>
      <c r="J14" s="43">
        <f>(F14-5)/1.42</f>
        <v>49.295774647887328</v>
      </c>
      <c r="K14" s="42">
        <f>J14+(6/1.42)</f>
        <v>53.521126760563384</v>
      </c>
      <c r="L14" s="44">
        <v>14</v>
      </c>
      <c r="M14" s="45" t="s">
        <v>89</v>
      </c>
      <c r="N14" s="45">
        <v>12.8</v>
      </c>
      <c r="O14" s="111">
        <v>105</v>
      </c>
      <c r="P14" s="111">
        <v>103</v>
      </c>
      <c r="Q14" s="111">
        <v>697311</v>
      </c>
      <c r="R14" s="46">
        <f t="shared" si="5"/>
        <v>5267</v>
      </c>
      <c r="S14" s="47">
        <f t="shared" si="6"/>
        <v>126.408</v>
      </c>
      <c r="T14" s="47">
        <f t="shared" si="7"/>
        <v>5.2670000000000003</v>
      </c>
      <c r="U14" s="112">
        <v>9.5</v>
      </c>
      <c r="V14" s="112">
        <f t="shared" si="1"/>
        <v>9.5</v>
      </c>
      <c r="W14" s="113" t="s">
        <v>124</v>
      </c>
      <c r="X14" s="115">
        <v>0</v>
      </c>
      <c r="Y14" s="115">
        <v>0</v>
      </c>
      <c r="Z14" s="115">
        <v>1067</v>
      </c>
      <c r="AA14" s="115">
        <v>1185</v>
      </c>
      <c r="AB14" s="115">
        <v>0</v>
      </c>
      <c r="AC14" s="48" t="s">
        <v>90</v>
      </c>
      <c r="AD14" s="48" t="s">
        <v>90</v>
      </c>
      <c r="AE14" s="48" t="s">
        <v>90</v>
      </c>
      <c r="AF14" s="114" t="s">
        <v>90</v>
      </c>
      <c r="AG14" s="123">
        <v>46360164</v>
      </c>
      <c r="AH14" s="49">
        <f t="shared" ref="AH14:AH34" si="9">IF(ISBLANK(AG14),"-",AG14-AG13)</f>
        <v>924</v>
      </c>
      <c r="AI14" s="50">
        <f t="shared" si="8"/>
        <v>175.43193468767799</v>
      </c>
      <c r="AJ14" s="98">
        <v>0</v>
      </c>
      <c r="AK14" s="98">
        <v>0</v>
      </c>
      <c r="AL14" s="98">
        <v>1</v>
      </c>
      <c r="AM14" s="98">
        <v>1</v>
      </c>
      <c r="AN14" s="98">
        <v>0</v>
      </c>
      <c r="AO14" s="98">
        <v>0</v>
      </c>
      <c r="AP14" s="115">
        <v>10776092</v>
      </c>
      <c r="AQ14" s="115">
        <f t="shared" si="2"/>
        <v>0</v>
      </c>
      <c r="AR14" s="51"/>
      <c r="AS14" s="52" t="s">
        <v>113</v>
      </c>
      <c r="AT14" s="54"/>
      <c r="AV14" s="39" t="s">
        <v>96</v>
      </c>
      <c r="AW14" s="39" t="s">
        <v>97</v>
      </c>
      <c r="AY14" s="81"/>
    </row>
    <row r="15" spans="2:51" ht="14.25" customHeight="1" x14ac:dyDescent="0.25">
      <c r="B15" s="40">
        <v>2.1666666666666701</v>
      </c>
      <c r="C15" s="40">
        <v>0.20833333333333301</v>
      </c>
      <c r="D15" s="110">
        <v>12</v>
      </c>
      <c r="E15" s="41">
        <f t="shared" si="0"/>
        <v>8.4507042253521139</v>
      </c>
      <c r="F15" s="100">
        <v>75</v>
      </c>
      <c r="G15" s="41">
        <f t="shared" si="3"/>
        <v>52.816901408450704</v>
      </c>
      <c r="H15" s="42" t="s">
        <v>88</v>
      </c>
      <c r="I15" s="42">
        <f t="shared" si="4"/>
        <v>47.887323943661976</v>
      </c>
      <c r="J15" s="43">
        <f>(F15-5)/1.42</f>
        <v>49.295774647887328</v>
      </c>
      <c r="K15" s="42">
        <f>J15+(6/1.42)</f>
        <v>53.521126760563384</v>
      </c>
      <c r="L15" s="44">
        <v>18</v>
      </c>
      <c r="M15" s="45" t="s">
        <v>89</v>
      </c>
      <c r="N15" s="45">
        <v>13.1</v>
      </c>
      <c r="O15" s="111">
        <v>117</v>
      </c>
      <c r="P15" s="111">
        <v>110</v>
      </c>
      <c r="Q15" s="111">
        <v>702991</v>
      </c>
      <c r="R15" s="46">
        <f t="shared" si="5"/>
        <v>5680</v>
      </c>
      <c r="S15" s="47">
        <f t="shared" si="6"/>
        <v>136.32</v>
      </c>
      <c r="T15" s="47">
        <f t="shared" si="7"/>
        <v>5.68</v>
      </c>
      <c r="U15" s="112">
        <v>9.5</v>
      </c>
      <c r="V15" s="112">
        <f t="shared" si="1"/>
        <v>9.5</v>
      </c>
      <c r="W15" s="113" t="s">
        <v>124</v>
      </c>
      <c r="X15" s="115">
        <v>0</v>
      </c>
      <c r="Y15" s="115">
        <v>0</v>
      </c>
      <c r="Z15" s="115">
        <v>1067</v>
      </c>
      <c r="AA15" s="115">
        <v>1185</v>
      </c>
      <c r="AB15" s="115">
        <v>0</v>
      </c>
      <c r="AC15" s="48" t="s">
        <v>90</v>
      </c>
      <c r="AD15" s="48" t="s">
        <v>90</v>
      </c>
      <c r="AE15" s="48" t="s">
        <v>90</v>
      </c>
      <c r="AF15" s="114" t="s">
        <v>90</v>
      </c>
      <c r="AG15" s="123">
        <v>46360968</v>
      </c>
      <c r="AH15" s="49">
        <f t="shared" si="9"/>
        <v>804</v>
      </c>
      <c r="AI15" s="50">
        <f t="shared" si="8"/>
        <v>141.5492957746479</v>
      </c>
      <c r="AJ15" s="98">
        <v>0</v>
      </c>
      <c r="AK15" s="98">
        <v>0</v>
      </c>
      <c r="AL15" s="98">
        <v>1</v>
      </c>
      <c r="AM15" s="98">
        <v>1</v>
      </c>
      <c r="AN15" s="98">
        <v>0</v>
      </c>
      <c r="AO15" s="98">
        <v>0</v>
      </c>
      <c r="AP15" s="115">
        <v>10776092</v>
      </c>
      <c r="AQ15" s="115">
        <f t="shared" si="2"/>
        <v>0</v>
      </c>
      <c r="AR15" s="51"/>
      <c r="AS15" s="52" t="s">
        <v>113</v>
      </c>
      <c r="AV15" s="39" t="s">
        <v>98</v>
      </c>
      <c r="AW15" s="39" t="s">
        <v>99</v>
      </c>
      <c r="AY15" s="97"/>
    </row>
    <row r="16" spans="2:51" x14ac:dyDescent="0.25">
      <c r="B16" s="40">
        <v>2.2083333333333299</v>
      </c>
      <c r="C16" s="40">
        <v>0.25</v>
      </c>
      <c r="D16" s="110">
        <v>11</v>
      </c>
      <c r="E16" s="41">
        <f t="shared" si="0"/>
        <v>7.746478873239437</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128</v>
      </c>
      <c r="P16" s="111">
        <v>123</v>
      </c>
      <c r="Q16" s="111">
        <v>708886</v>
      </c>
      <c r="R16" s="46">
        <f t="shared" si="5"/>
        <v>5895</v>
      </c>
      <c r="S16" s="47">
        <f t="shared" si="6"/>
        <v>141.47999999999999</v>
      </c>
      <c r="T16" s="47">
        <f t="shared" si="7"/>
        <v>5.8949999999999996</v>
      </c>
      <c r="U16" s="112">
        <v>9.4</v>
      </c>
      <c r="V16" s="112">
        <f t="shared" si="1"/>
        <v>9.4</v>
      </c>
      <c r="W16" s="113" t="s">
        <v>124</v>
      </c>
      <c r="X16" s="115">
        <v>0</v>
      </c>
      <c r="Y16" s="115">
        <v>0</v>
      </c>
      <c r="Z16" s="115">
        <v>1188</v>
      </c>
      <c r="AA16" s="115">
        <v>1185</v>
      </c>
      <c r="AB16" s="115">
        <v>0</v>
      </c>
      <c r="AC16" s="48" t="s">
        <v>90</v>
      </c>
      <c r="AD16" s="48" t="s">
        <v>90</v>
      </c>
      <c r="AE16" s="48" t="s">
        <v>90</v>
      </c>
      <c r="AF16" s="114" t="s">
        <v>90</v>
      </c>
      <c r="AG16" s="123">
        <v>46361900</v>
      </c>
      <c r="AH16" s="49">
        <f t="shared" si="9"/>
        <v>932</v>
      </c>
      <c r="AI16" s="50">
        <f t="shared" si="8"/>
        <v>158.10008481764208</v>
      </c>
      <c r="AJ16" s="98">
        <v>0</v>
      </c>
      <c r="AK16" s="98">
        <v>0</v>
      </c>
      <c r="AL16" s="98">
        <v>1</v>
      </c>
      <c r="AM16" s="98">
        <v>1</v>
      </c>
      <c r="AN16" s="98">
        <v>0</v>
      </c>
      <c r="AO16" s="98">
        <v>0</v>
      </c>
      <c r="AP16" s="115">
        <v>10776092</v>
      </c>
      <c r="AQ16" s="115">
        <f t="shared" si="2"/>
        <v>0</v>
      </c>
      <c r="AR16" s="53">
        <v>1.1399999999999999</v>
      </c>
      <c r="AS16" s="52" t="s">
        <v>101</v>
      </c>
      <c r="AV16" s="39" t="s">
        <v>102</v>
      </c>
      <c r="AW16" s="39" t="s">
        <v>103</v>
      </c>
      <c r="AY16" s="97"/>
    </row>
    <row r="17" spans="1:51" x14ac:dyDescent="0.25">
      <c r="B17" s="40">
        <v>2.25</v>
      </c>
      <c r="C17" s="40">
        <v>0.29166666666666702</v>
      </c>
      <c r="D17" s="110">
        <v>7</v>
      </c>
      <c r="E17" s="41">
        <f t="shared" si="0"/>
        <v>4.9295774647887329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142</v>
      </c>
      <c r="P17" s="111">
        <v>149</v>
      </c>
      <c r="Q17" s="111">
        <v>715024</v>
      </c>
      <c r="R17" s="46">
        <f t="shared" si="5"/>
        <v>6138</v>
      </c>
      <c r="S17" s="47">
        <f t="shared" si="6"/>
        <v>147.31200000000001</v>
      </c>
      <c r="T17" s="47">
        <f t="shared" si="7"/>
        <v>6.1379999999999999</v>
      </c>
      <c r="U17" s="112">
        <v>9</v>
      </c>
      <c r="V17" s="112">
        <f t="shared" si="1"/>
        <v>9</v>
      </c>
      <c r="W17" s="113" t="s">
        <v>130</v>
      </c>
      <c r="X17" s="115">
        <v>1015</v>
      </c>
      <c r="Y17" s="115">
        <v>0</v>
      </c>
      <c r="Z17" s="115">
        <v>1186</v>
      </c>
      <c r="AA17" s="115">
        <v>1185</v>
      </c>
      <c r="AB17" s="115">
        <v>1187</v>
      </c>
      <c r="AC17" s="48" t="s">
        <v>90</v>
      </c>
      <c r="AD17" s="48" t="s">
        <v>90</v>
      </c>
      <c r="AE17" s="48" t="s">
        <v>90</v>
      </c>
      <c r="AF17" s="114" t="s">
        <v>90</v>
      </c>
      <c r="AG17" s="123">
        <v>46363276</v>
      </c>
      <c r="AH17" s="49">
        <f t="shared" si="9"/>
        <v>1376</v>
      </c>
      <c r="AI17" s="50">
        <f t="shared" si="8"/>
        <v>224.17725643532094</v>
      </c>
      <c r="AJ17" s="98">
        <v>1</v>
      </c>
      <c r="AK17" s="98">
        <v>0</v>
      </c>
      <c r="AL17" s="98">
        <v>1</v>
      </c>
      <c r="AM17" s="98">
        <v>1</v>
      </c>
      <c r="AN17" s="98">
        <v>1</v>
      </c>
      <c r="AO17" s="98">
        <v>0</v>
      </c>
      <c r="AP17" s="115">
        <v>10776092</v>
      </c>
      <c r="AQ17" s="115">
        <f t="shared" si="2"/>
        <v>0</v>
      </c>
      <c r="AR17" s="51"/>
      <c r="AS17" s="52" t="s">
        <v>101</v>
      </c>
      <c r="AT17" s="54"/>
      <c r="AV17" s="39" t="s">
        <v>104</v>
      </c>
      <c r="AW17" s="39" t="s">
        <v>105</v>
      </c>
      <c r="AY17" s="101"/>
    </row>
    <row r="18" spans="1:51" x14ac:dyDescent="0.25">
      <c r="B18" s="40">
        <v>2.2916666666666701</v>
      </c>
      <c r="C18" s="40">
        <v>0.33333333333333298</v>
      </c>
      <c r="D18" s="110">
        <v>7</v>
      </c>
      <c r="E18" s="41">
        <f t="shared" si="0"/>
        <v>4.9295774647887329</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139</v>
      </c>
      <c r="P18" s="111">
        <v>146</v>
      </c>
      <c r="Q18" s="111">
        <v>721184</v>
      </c>
      <c r="R18" s="46">
        <f t="shared" si="5"/>
        <v>6160</v>
      </c>
      <c r="S18" s="47">
        <f t="shared" si="6"/>
        <v>147.84</v>
      </c>
      <c r="T18" s="47">
        <f t="shared" si="7"/>
        <v>6.16</v>
      </c>
      <c r="U18" s="112">
        <v>8.6</v>
      </c>
      <c r="V18" s="112">
        <f t="shared" si="1"/>
        <v>8.6</v>
      </c>
      <c r="W18" s="113" t="s">
        <v>130</v>
      </c>
      <c r="X18" s="115">
        <v>1016</v>
      </c>
      <c r="Y18" s="115">
        <v>0</v>
      </c>
      <c r="Z18" s="115">
        <v>1187</v>
      </c>
      <c r="AA18" s="115">
        <v>1185</v>
      </c>
      <c r="AB18" s="115">
        <v>1187</v>
      </c>
      <c r="AC18" s="48" t="s">
        <v>90</v>
      </c>
      <c r="AD18" s="48" t="s">
        <v>90</v>
      </c>
      <c r="AE18" s="48" t="s">
        <v>90</v>
      </c>
      <c r="AF18" s="114" t="s">
        <v>90</v>
      </c>
      <c r="AG18" s="123">
        <v>46364660</v>
      </c>
      <c r="AH18" s="49">
        <f t="shared" si="9"/>
        <v>1384</v>
      </c>
      <c r="AI18" s="50">
        <f t="shared" si="8"/>
        <v>224.67532467532467</v>
      </c>
      <c r="AJ18" s="98">
        <v>1</v>
      </c>
      <c r="AK18" s="98">
        <v>0</v>
      </c>
      <c r="AL18" s="98">
        <v>1</v>
      </c>
      <c r="AM18" s="98">
        <v>1</v>
      </c>
      <c r="AN18" s="98">
        <v>1</v>
      </c>
      <c r="AO18" s="98">
        <v>0</v>
      </c>
      <c r="AP18" s="115">
        <v>10776092</v>
      </c>
      <c r="AQ18" s="115">
        <f t="shared" si="2"/>
        <v>0</v>
      </c>
      <c r="AR18" s="51"/>
      <c r="AS18" s="52" t="s">
        <v>101</v>
      </c>
      <c r="AV18" s="39" t="s">
        <v>106</v>
      </c>
      <c r="AW18" s="39" t="s">
        <v>107</v>
      </c>
      <c r="AY18" s="101"/>
    </row>
    <row r="19" spans="1:51" x14ac:dyDescent="0.25">
      <c r="B19" s="40">
        <v>2.3333333333333299</v>
      </c>
      <c r="C19" s="40">
        <v>0.375</v>
      </c>
      <c r="D19" s="110">
        <v>6</v>
      </c>
      <c r="E19" s="41">
        <f t="shared" si="0"/>
        <v>4.2253521126760569</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140</v>
      </c>
      <c r="P19" s="111">
        <v>142</v>
      </c>
      <c r="Q19" s="111">
        <v>727422</v>
      </c>
      <c r="R19" s="46">
        <f t="shared" si="5"/>
        <v>6238</v>
      </c>
      <c r="S19" s="47">
        <f t="shared" si="6"/>
        <v>149.71199999999999</v>
      </c>
      <c r="T19" s="47">
        <f t="shared" si="7"/>
        <v>6.2380000000000004</v>
      </c>
      <c r="U19" s="112">
        <v>8.1</v>
      </c>
      <c r="V19" s="112">
        <f t="shared" si="1"/>
        <v>8.1</v>
      </c>
      <c r="W19" s="113" t="s">
        <v>130</v>
      </c>
      <c r="X19" s="115">
        <v>1017</v>
      </c>
      <c r="Y19" s="115">
        <v>0</v>
      </c>
      <c r="Z19" s="115">
        <v>1187</v>
      </c>
      <c r="AA19" s="115">
        <v>1185</v>
      </c>
      <c r="AB19" s="115">
        <v>1187</v>
      </c>
      <c r="AC19" s="48" t="s">
        <v>90</v>
      </c>
      <c r="AD19" s="48" t="s">
        <v>90</v>
      </c>
      <c r="AE19" s="48" t="s">
        <v>90</v>
      </c>
      <c r="AF19" s="114" t="s">
        <v>90</v>
      </c>
      <c r="AG19" s="123">
        <v>46366016</v>
      </c>
      <c r="AH19" s="49">
        <f t="shared" si="9"/>
        <v>1356</v>
      </c>
      <c r="AI19" s="50">
        <f t="shared" si="8"/>
        <v>217.37736453991661</v>
      </c>
      <c r="AJ19" s="98">
        <v>1</v>
      </c>
      <c r="AK19" s="98">
        <v>0</v>
      </c>
      <c r="AL19" s="98">
        <v>1</v>
      </c>
      <c r="AM19" s="98">
        <v>1</v>
      </c>
      <c r="AN19" s="98">
        <v>1</v>
      </c>
      <c r="AO19" s="98">
        <v>0</v>
      </c>
      <c r="AP19" s="115">
        <v>10776092</v>
      </c>
      <c r="AQ19" s="115">
        <f t="shared" si="2"/>
        <v>0</v>
      </c>
      <c r="AR19" s="51"/>
      <c r="AS19" s="52" t="s">
        <v>101</v>
      </c>
      <c r="AV19" s="39" t="s">
        <v>108</v>
      </c>
      <c r="AW19" s="39" t="s">
        <v>109</v>
      </c>
      <c r="AY19" s="101"/>
    </row>
    <row r="20" spans="1:51" x14ac:dyDescent="0.25">
      <c r="B20" s="40">
        <v>2.375</v>
      </c>
      <c r="C20" s="40">
        <v>0.41666666666666669</v>
      </c>
      <c r="D20" s="110">
        <v>6</v>
      </c>
      <c r="E20" s="41">
        <f t="shared" si="0"/>
        <v>4.2253521126760569</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139</v>
      </c>
      <c r="P20" s="111">
        <v>145</v>
      </c>
      <c r="Q20" s="111">
        <v>733658</v>
      </c>
      <c r="R20" s="46">
        <f t="shared" si="5"/>
        <v>6236</v>
      </c>
      <c r="S20" s="47">
        <f t="shared" si="6"/>
        <v>149.66399999999999</v>
      </c>
      <c r="T20" s="47">
        <f t="shared" si="7"/>
        <v>6.2359999999999998</v>
      </c>
      <c r="U20" s="112">
        <v>7.6</v>
      </c>
      <c r="V20" s="112">
        <f t="shared" si="1"/>
        <v>7.6</v>
      </c>
      <c r="W20" s="113" t="s">
        <v>130</v>
      </c>
      <c r="X20" s="115">
        <v>1016</v>
      </c>
      <c r="Y20" s="115">
        <v>0</v>
      </c>
      <c r="Z20" s="115">
        <v>1188</v>
      </c>
      <c r="AA20" s="115">
        <v>1185</v>
      </c>
      <c r="AB20" s="115">
        <v>1188</v>
      </c>
      <c r="AC20" s="48" t="s">
        <v>90</v>
      </c>
      <c r="AD20" s="48" t="s">
        <v>90</v>
      </c>
      <c r="AE20" s="48" t="s">
        <v>90</v>
      </c>
      <c r="AF20" s="114" t="s">
        <v>90</v>
      </c>
      <c r="AG20" s="123">
        <v>46367388</v>
      </c>
      <c r="AH20" s="49">
        <f t="shared" si="9"/>
        <v>1372</v>
      </c>
      <c r="AI20" s="50">
        <f t="shared" si="8"/>
        <v>220.01282873636947</v>
      </c>
      <c r="AJ20" s="98">
        <v>1</v>
      </c>
      <c r="AK20" s="98">
        <v>0</v>
      </c>
      <c r="AL20" s="98">
        <v>1</v>
      </c>
      <c r="AM20" s="98">
        <v>1</v>
      </c>
      <c r="AN20" s="98">
        <v>1</v>
      </c>
      <c r="AO20" s="98">
        <v>0</v>
      </c>
      <c r="AP20" s="115">
        <v>10776092</v>
      </c>
      <c r="AQ20" s="115">
        <f t="shared" si="2"/>
        <v>0</v>
      </c>
      <c r="AR20" s="53">
        <v>1.26</v>
      </c>
      <c r="AS20" s="52" t="s">
        <v>101</v>
      </c>
      <c r="AY20" s="101"/>
    </row>
    <row r="21" spans="1:51" x14ac:dyDescent="0.25">
      <c r="B21" s="40">
        <v>2.4166666666666701</v>
      </c>
      <c r="C21" s="40">
        <v>0.45833333333333298</v>
      </c>
      <c r="D21" s="110">
        <v>6</v>
      </c>
      <c r="E21" s="41">
        <f t="shared" si="0"/>
        <v>4.2253521126760569</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141</v>
      </c>
      <c r="P21" s="111">
        <v>140</v>
      </c>
      <c r="Q21" s="111">
        <v>739824</v>
      </c>
      <c r="R21" s="46">
        <f t="shared" si="5"/>
        <v>6166</v>
      </c>
      <c r="S21" s="47">
        <f t="shared" si="6"/>
        <v>147.98400000000001</v>
      </c>
      <c r="T21" s="47">
        <f t="shared" si="7"/>
        <v>6.1660000000000004</v>
      </c>
      <c r="U21" s="112">
        <v>7.2</v>
      </c>
      <c r="V21" s="112">
        <f t="shared" si="1"/>
        <v>7.2</v>
      </c>
      <c r="W21" s="113" t="s">
        <v>130</v>
      </c>
      <c r="X21" s="115">
        <v>1016</v>
      </c>
      <c r="Y21" s="115">
        <v>0</v>
      </c>
      <c r="Z21" s="115">
        <v>1188</v>
      </c>
      <c r="AA21" s="115">
        <v>1185</v>
      </c>
      <c r="AB21" s="115">
        <v>1187</v>
      </c>
      <c r="AC21" s="48" t="s">
        <v>90</v>
      </c>
      <c r="AD21" s="48" t="s">
        <v>90</v>
      </c>
      <c r="AE21" s="48" t="s">
        <v>90</v>
      </c>
      <c r="AF21" s="114" t="s">
        <v>90</v>
      </c>
      <c r="AG21" s="123">
        <v>46368748</v>
      </c>
      <c r="AH21" s="49">
        <f t="shared" si="9"/>
        <v>1360</v>
      </c>
      <c r="AI21" s="50">
        <f t="shared" si="8"/>
        <v>220.56438533895556</v>
      </c>
      <c r="AJ21" s="98">
        <v>1</v>
      </c>
      <c r="AK21" s="98">
        <v>0</v>
      </c>
      <c r="AL21" s="98">
        <v>1</v>
      </c>
      <c r="AM21" s="98">
        <v>1</v>
      </c>
      <c r="AN21" s="98">
        <v>1</v>
      </c>
      <c r="AO21" s="98">
        <v>0</v>
      </c>
      <c r="AP21" s="115">
        <v>10776092</v>
      </c>
      <c r="AQ21" s="115">
        <f t="shared" si="2"/>
        <v>0</v>
      </c>
      <c r="AR21" s="51"/>
      <c r="AS21" s="52" t="s">
        <v>101</v>
      </c>
      <c r="AY21" s="101"/>
    </row>
    <row r="22" spans="1:51" x14ac:dyDescent="0.25">
      <c r="B22" s="40">
        <v>2.4583333333333299</v>
      </c>
      <c r="C22" s="40">
        <v>0.5</v>
      </c>
      <c r="D22" s="110">
        <v>5</v>
      </c>
      <c r="E22" s="41">
        <f t="shared" si="0"/>
        <v>3.5211267605633805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135</v>
      </c>
      <c r="P22" s="111">
        <v>138</v>
      </c>
      <c r="Q22" s="111">
        <v>745964</v>
      </c>
      <c r="R22" s="46">
        <f t="shared" si="5"/>
        <v>6140</v>
      </c>
      <c r="S22" s="47">
        <f t="shared" si="6"/>
        <v>147.36000000000001</v>
      </c>
      <c r="T22" s="47">
        <f t="shared" si="7"/>
        <v>6.14</v>
      </c>
      <c r="U22" s="112">
        <v>6.7</v>
      </c>
      <c r="V22" s="112">
        <f t="shared" si="1"/>
        <v>6.7</v>
      </c>
      <c r="W22" s="113" t="s">
        <v>130</v>
      </c>
      <c r="X22" s="115">
        <v>1017</v>
      </c>
      <c r="Y22" s="115">
        <v>0</v>
      </c>
      <c r="Z22" s="115">
        <v>1187</v>
      </c>
      <c r="AA22" s="115">
        <v>1185</v>
      </c>
      <c r="AB22" s="115">
        <v>1187</v>
      </c>
      <c r="AC22" s="48" t="s">
        <v>90</v>
      </c>
      <c r="AD22" s="48" t="s">
        <v>90</v>
      </c>
      <c r="AE22" s="48" t="s">
        <v>90</v>
      </c>
      <c r="AF22" s="114" t="s">
        <v>90</v>
      </c>
      <c r="AG22" s="123">
        <v>46370068</v>
      </c>
      <c r="AH22" s="49">
        <f t="shared" si="9"/>
        <v>1320</v>
      </c>
      <c r="AI22" s="50">
        <f t="shared" si="8"/>
        <v>214.98371335504888</v>
      </c>
      <c r="AJ22" s="98">
        <v>1</v>
      </c>
      <c r="AK22" s="98">
        <v>0</v>
      </c>
      <c r="AL22" s="98">
        <v>1</v>
      </c>
      <c r="AM22" s="98">
        <v>1</v>
      </c>
      <c r="AN22" s="98">
        <v>1</v>
      </c>
      <c r="AO22" s="98">
        <v>0</v>
      </c>
      <c r="AP22" s="115">
        <v>10776092</v>
      </c>
      <c r="AQ22" s="115">
        <f t="shared" si="2"/>
        <v>0</v>
      </c>
      <c r="AR22" s="51"/>
      <c r="AS22" s="52" t="s">
        <v>101</v>
      </c>
      <c r="AV22" s="55" t="s">
        <v>110</v>
      </c>
      <c r="AY22" s="101"/>
    </row>
    <row r="23" spans="1:51" x14ac:dyDescent="0.25">
      <c r="A23" s="97" t="s">
        <v>125</v>
      </c>
      <c r="B23" s="40">
        <v>2.5</v>
      </c>
      <c r="C23" s="40">
        <v>0.54166666666666696</v>
      </c>
      <c r="D23" s="110">
        <v>5</v>
      </c>
      <c r="E23" s="41">
        <f t="shared" si="0"/>
        <v>3.5211267605633805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135</v>
      </c>
      <c r="P23" s="111">
        <v>135</v>
      </c>
      <c r="Q23" s="111">
        <v>752128</v>
      </c>
      <c r="R23" s="46">
        <f t="shared" si="5"/>
        <v>6164</v>
      </c>
      <c r="S23" s="47">
        <f t="shared" si="6"/>
        <v>147.93600000000001</v>
      </c>
      <c r="T23" s="47">
        <f t="shared" si="7"/>
        <v>6.1639999999999997</v>
      </c>
      <c r="U23" s="112">
        <v>6.2</v>
      </c>
      <c r="V23" s="112">
        <f t="shared" si="1"/>
        <v>6.2</v>
      </c>
      <c r="W23" s="113" t="s">
        <v>130</v>
      </c>
      <c r="X23" s="115">
        <v>1016</v>
      </c>
      <c r="Y23" s="115">
        <v>0</v>
      </c>
      <c r="Z23" s="115">
        <v>1187</v>
      </c>
      <c r="AA23" s="115">
        <v>1185</v>
      </c>
      <c r="AB23" s="115">
        <v>1187</v>
      </c>
      <c r="AC23" s="48" t="s">
        <v>90</v>
      </c>
      <c r="AD23" s="48" t="s">
        <v>90</v>
      </c>
      <c r="AE23" s="48" t="s">
        <v>90</v>
      </c>
      <c r="AF23" s="114" t="s">
        <v>90</v>
      </c>
      <c r="AG23" s="123">
        <v>46371456</v>
      </c>
      <c r="AH23" s="49">
        <f t="shared" si="9"/>
        <v>1388</v>
      </c>
      <c r="AI23" s="50">
        <f t="shared" si="8"/>
        <v>225.17845554834526</v>
      </c>
      <c r="AJ23" s="98">
        <v>1</v>
      </c>
      <c r="AK23" s="98">
        <v>0</v>
      </c>
      <c r="AL23" s="98">
        <v>1</v>
      </c>
      <c r="AM23" s="98">
        <v>1</v>
      </c>
      <c r="AN23" s="98">
        <v>1</v>
      </c>
      <c r="AO23" s="98">
        <v>0</v>
      </c>
      <c r="AP23" s="115">
        <v>10776092</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132</v>
      </c>
      <c r="P24" s="111">
        <v>143</v>
      </c>
      <c r="Q24" s="111">
        <v>758236</v>
      </c>
      <c r="R24" s="46">
        <f t="shared" si="5"/>
        <v>6108</v>
      </c>
      <c r="S24" s="47">
        <f t="shared" si="6"/>
        <v>146.59200000000001</v>
      </c>
      <c r="T24" s="47">
        <f t="shared" si="7"/>
        <v>6.1079999999999997</v>
      </c>
      <c r="U24" s="112">
        <v>5.8</v>
      </c>
      <c r="V24" s="112">
        <f t="shared" si="1"/>
        <v>5.8</v>
      </c>
      <c r="W24" s="113" t="s">
        <v>130</v>
      </c>
      <c r="X24" s="115">
        <v>1016</v>
      </c>
      <c r="Y24" s="115">
        <v>0</v>
      </c>
      <c r="Z24" s="115">
        <v>1187</v>
      </c>
      <c r="AA24" s="115">
        <v>1185</v>
      </c>
      <c r="AB24" s="115">
        <v>1187</v>
      </c>
      <c r="AC24" s="48" t="s">
        <v>90</v>
      </c>
      <c r="AD24" s="48" t="s">
        <v>90</v>
      </c>
      <c r="AE24" s="48" t="s">
        <v>90</v>
      </c>
      <c r="AF24" s="114" t="s">
        <v>90</v>
      </c>
      <c r="AG24" s="123">
        <v>46372800</v>
      </c>
      <c r="AH24" s="49">
        <f>IF(ISBLANK(AG24),"-",AG24-AG23)</f>
        <v>1344</v>
      </c>
      <c r="AI24" s="50">
        <f t="shared" si="8"/>
        <v>220.03929273084481</v>
      </c>
      <c r="AJ24" s="98">
        <v>1</v>
      </c>
      <c r="AK24" s="98">
        <v>0</v>
      </c>
      <c r="AL24" s="98">
        <v>1</v>
      </c>
      <c r="AM24" s="98">
        <v>1</v>
      </c>
      <c r="AN24" s="98">
        <v>1</v>
      </c>
      <c r="AO24" s="98">
        <v>0</v>
      </c>
      <c r="AP24" s="115">
        <v>10776092</v>
      </c>
      <c r="AQ24" s="115">
        <f t="shared" si="2"/>
        <v>0</v>
      </c>
      <c r="AR24" s="53">
        <v>1.27</v>
      </c>
      <c r="AS24" s="52" t="s">
        <v>113</v>
      </c>
      <c r="AV24" s="58" t="s">
        <v>29</v>
      </c>
      <c r="AW24" s="58">
        <v>14.7</v>
      </c>
      <c r="AY24" s="101"/>
    </row>
    <row r="25" spans="1:51" x14ac:dyDescent="0.25">
      <c r="B25" s="40">
        <v>2.5833333333333299</v>
      </c>
      <c r="C25" s="40">
        <v>0.625</v>
      </c>
      <c r="D25" s="110">
        <v>5</v>
      </c>
      <c r="E25" s="41">
        <f t="shared" si="0"/>
        <v>3.5211267605633805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136</v>
      </c>
      <c r="P25" s="111">
        <v>136</v>
      </c>
      <c r="Q25" s="111">
        <v>764332</v>
      </c>
      <c r="R25" s="46">
        <f t="shared" si="5"/>
        <v>6096</v>
      </c>
      <c r="S25" s="47">
        <f t="shared" si="6"/>
        <v>146.304</v>
      </c>
      <c r="T25" s="47">
        <f t="shared" si="7"/>
        <v>6.0960000000000001</v>
      </c>
      <c r="U25" s="112">
        <v>5.4</v>
      </c>
      <c r="V25" s="112">
        <f t="shared" si="1"/>
        <v>5.4</v>
      </c>
      <c r="W25" s="113" t="s">
        <v>130</v>
      </c>
      <c r="X25" s="115">
        <v>1015</v>
      </c>
      <c r="Y25" s="115">
        <v>0</v>
      </c>
      <c r="Z25" s="115">
        <v>1187</v>
      </c>
      <c r="AA25" s="115">
        <v>1185</v>
      </c>
      <c r="AB25" s="115">
        <v>1187</v>
      </c>
      <c r="AC25" s="48" t="s">
        <v>90</v>
      </c>
      <c r="AD25" s="48" t="s">
        <v>90</v>
      </c>
      <c r="AE25" s="48" t="s">
        <v>90</v>
      </c>
      <c r="AF25" s="114" t="s">
        <v>90</v>
      </c>
      <c r="AG25" s="123">
        <v>46374132</v>
      </c>
      <c r="AH25" s="49">
        <f t="shared" si="9"/>
        <v>1332</v>
      </c>
      <c r="AI25" s="50">
        <f t="shared" si="8"/>
        <v>218.50393700787401</v>
      </c>
      <c r="AJ25" s="98">
        <v>1</v>
      </c>
      <c r="AK25" s="98">
        <v>0</v>
      </c>
      <c r="AL25" s="98">
        <v>1</v>
      </c>
      <c r="AM25" s="98">
        <v>1</v>
      </c>
      <c r="AN25" s="98">
        <v>1</v>
      </c>
      <c r="AO25" s="98">
        <v>0</v>
      </c>
      <c r="AP25" s="115">
        <v>10776092</v>
      </c>
      <c r="AQ25" s="115">
        <f t="shared" si="2"/>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135</v>
      </c>
      <c r="P26" s="111">
        <v>134</v>
      </c>
      <c r="Q26" s="111">
        <v>770492</v>
      </c>
      <c r="R26" s="46">
        <f t="shared" si="5"/>
        <v>6160</v>
      </c>
      <c r="S26" s="47">
        <f t="shared" si="6"/>
        <v>147.84</v>
      </c>
      <c r="T26" s="47">
        <f t="shared" si="7"/>
        <v>6.16</v>
      </c>
      <c r="U26" s="112">
        <v>5.0999999999999996</v>
      </c>
      <c r="V26" s="112">
        <f t="shared" si="1"/>
        <v>5.0999999999999996</v>
      </c>
      <c r="W26" s="113" t="s">
        <v>130</v>
      </c>
      <c r="X26" s="115">
        <v>1015</v>
      </c>
      <c r="Y26" s="115">
        <v>0</v>
      </c>
      <c r="Z26" s="115">
        <v>1187</v>
      </c>
      <c r="AA26" s="115">
        <v>1185</v>
      </c>
      <c r="AB26" s="115">
        <v>1187</v>
      </c>
      <c r="AC26" s="48" t="s">
        <v>90</v>
      </c>
      <c r="AD26" s="48" t="s">
        <v>90</v>
      </c>
      <c r="AE26" s="48" t="s">
        <v>90</v>
      </c>
      <c r="AF26" s="114" t="s">
        <v>90</v>
      </c>
      <c r="AG26" s="123">
        <v>46375496</v>
      </c>
      <c r="AH26" s="49">
        <f t="shared" si="9"/>
        <v>1364</v>
      </c>
      <c r="AI26" s="50">
        <f t="shared" si="8"/>
        <v>221.42857142857142</v>
      </c>
      <c r="AJ26" s="98">
        <v>1</v>
      </c>
      <c r="AK26" s="98">
        <v>0</v>
      </c>
      <c r="AL26" s="98">
        <v>1</v>
      </c>
      <c r="AM26" s="98">
        <v>1</v>
      </c>
      <c r="AN26" s="98">
        <v>1</v>
      </c>
      <c r="AO26" s="98">
        <v>0</v>
      </c>
      <c r="AP26" s="115">
        <v>10776092</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135</v>
      </c>
      <c r="P27" s="111">
        <v>98</v>
      </c>
      <c r="Q27" s="111">
        <v>776602</v>
      </c>
      <c r="R27" s="46">
        <f t="shared" si="5"/>
        <v>6110</v>
      </c>
      <c r="S27" s="47">
        <f t="shared" si="6"/>
        <v>146.63999999999999</v>
      </c>
      <c r="T27" s="47">
        <f t="shared" si="7"/>
        <v>6.11</v>
      </c>
      <c r="U27" s="112">
        <v>4.7</v>
      </c>
      <c r="V27" s="112">
        <f t="shared" si="1"/>
        <v>4.7</v>
      </c>
      <c r="W27" s="113" t="s">
        <v>130</v>
      </c>
      <c r="X27" s="115">
        <v>1016</v>
      </c>
      <c r="Y27" s="115">
        <v>0</v>
      </c>
      <c r="Z27" s="115">
        <v>1187</v>
      </c>
      <c r="AA27" s="115">
        <v>1185</v>
      </c>
      <c r="AB27" s="115">
        <v>1187</v>
      </c>
      <c r="AC27" s="48" t="s">
        <v>90</v>
      </c>
      <c r="AD27" s="48" t="s">
        <v>90</v>
      </c>
      <c r="AE27" s="48" t="s">
        <v>90</v>
      </c>
      <c r="AF27" s="114" t="s">
        <v>90</v>
      </c>
      <c r="AG27" s="123">
        <v>46376823</v>
      </c>
      <c r="AH27" s="49">
        <f t="shared" si="9"/>
        <v>1327</v>
      </c>
      <c r="AI27" s="50">
        <f t="shared" si="8"/>
        <v>217.18494271685759</v>
      </c>
      <c r="AJ27" s="98">
        <v>1</v>
      </c>
      <c r="AK27" s="98">
        <v>0</v>
      </c>
      <c r="AL27" s="98">
        <v>1</v>
      </c>
      <c r="AM27" s="98">
        <v>1</v>
      </c>
      <c r="AN27" s="98">
        <v>1</v>
      </c>
      <c r="AO27" s="98">
        <v>0</v>
      </c>
      <c r="AP27" s="115">
        <v>10776092</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136</v>
      </c>
      <c r="P28" s="111">
        <v>141</v>
      </c>
      <c r="Q28" s="111">
        <v>782813</v>
      </c>
      <c r="R28" s="46">
        <f t="shared" si="5"/>
        <v>6211</v>
      </c>
      <c r="S28" s="47">
        <f t="shared" si="6"/>
        <v>149.06399999999999</v>
      </c>
      <c r="T28" s="47">
        <f t="shared" si="7"/>
        <v>6.2110000000000003</v>
      </c>
      <c r="U28" s="112">
        <v>4.3</v>
      </c>
      <c r="V28" s="112">
        <f t="shared" si="1"/>
        <v>4.3</v>
      </c>
      <c r="W28" s="113" t="s">
        <v>130</v>
      </c>
      <c r="X28" s="115">
        <v>1016</v>
      </c>
      <c r="Y28" s="115">
        <v>0</v>
      </c>
      <c r="Z28" s="115">
        <v>1187</v>
      </c>
      <c r="AA28" s="115">
        <v>1185</v>
      </c>
      <c r="AB28" s="115">
        <v>1187</v>
      </c>
      <c r="AC28" s="48" t="s">
        <v>90</v>
      </c>
      <c r="AD28" s="48" t="s">
        <v>90</v>
      </c>
      <c r="AE28" s="48" t="s">
        <v>90</v>
      </c>
      <c r="AF28" s="114" t="s">
        <v>90</v>
      </c>
      <c r="AG28" s="123">
        <v>46378188</v>
      </c>
      <c r="AH28" s="49">
        <f t="shared" si="9"/>
        <v>1365</v>
      </c>
      <c r="AI28" s="50">
        <f t="shared" si="8"/>
        <v>219.77137336982773</v>
      </c>
      <c r="AJ28" s="98">
        <v>1</v>
      </c>
      <c r="AK28" s="98">
        <v>0</v>
      </c>
      <c r="AL28" s="98">
        <v>1</v>
      </c>
      <c r="AM28" s="98">
        <v>1</v>
      </c>
      <c r="AN28" s="98">
        <v>1</v>
      </c>
      <c r="AO28" s="98">
        <v>0</v>
      </c>
      <c r="AP28" s="115">
        <v>10776092</v>
      </c>
      <c r="AQ28" s="115">
        <f t="shared" si="2"/>
        <v>0</v>
      </c>
      <c r="AR28" s="53">
        <v>1.25</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134</v>
      </c>
      <c r="P29" s="111">
        <v>140</v>
      </c>
      <c r="Q29" s="111">
        <v>788953</v>
      </c>
      <c r="R29" s="46">
        <f t="shared" si="5"/>
        <v>6140</v>
      </c>
      <c r="S29" s="47">
        <f t="shared" si="6"/>
        <v>147.36000000000001</v>
      </c>
      <c r="T29" s="47">
        <f t="shared" si="7"/>
        <v>6.14</v>
      </c>
      <c r="U29" s="112">
        <v>3.9</v>
      </c>
      <c r="V29" s="112">
        <f t="shared" si="1"/>
        <v>3.9</v>
      </c>
      <c r="W29" s="113" t="s">
        <v>130</v>
      </c>
      <c r="X29" s="115">
        <v>1035</v>
      </c>
      <c r="Y29" s="115">
        <v>0</v>
      </c>
      <c r="Z29" s="115">
        <v>1187</v>
      </c>
      <c r="AA29" s="115">
        <v>1185</v>
      </c>
      <c r="AB29" s="115">
        <v>1187</v>
      </c>
      <c r="AC29" s="48" t="s">
        <v>90</v>
      </c>
      <c r="AD29" s="48" t="s">
        <v>90</v>
      </c>
      <c r="AE29" s="48" t="s">
        <v>90</v>
      </c>
      <c r="AF29" s="114" t="s">
        <v>90</v>
      </c>
      <c r="AG29" s="123">
        <v>46379524</v>
      </c>
      <c r="AH29" s="49">
        <f t="shared" si="9"/>
        <v>1336</v>
      </c>
      <c r="AI29" s="50">
        <f t="shared" si="8"/>
        <v>217.58957654723127</v>
      </c>
      <c r="AJ29" s="98">
        <v>1</v>
      </c>
      <c r="AK29" s="98">
        <v>0</v>
      </c>
      <c r="AL29" s="98">
        <v>1</v>
      </c>
      <c r="AM29" s="98">
        <v>1</v>
      </c>
      <c r="AN29" s="98">
        <v>1</v>
      </c>
      <c r="AO29" s="98">
        <v>0</v>
      </c>
      <c r="AP29" s="115">
        <v>10776092</v>
      </c>
      <c r="AQ29" s="115">
        <f t="shared" si="2"/>
        <v>0</v>
      </c>
      <c r="AR29" s="51"/>
      <c r="AS29" s="52" t="s">
        <v>113</v>
      </c>
      <c r="AY29" s="101"/>
    </row>
    <row r="30" spans="1:51" x14ac:dyDescent="0.25">
      <c r="B30" s="40">
        <v>2.7916666666666701</v>
      </c>
      <c r="C30" s="40">
        <v>0.83333333333333703</v>
      </c>
      <c r="D30" s="110">
        <v>4</v>
      </c>
      <c r="E30" s="41">
        <f t="shared" si="0"/>
        <v>2.8169014084507045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132</v>
      </c>
      <c r="P30" s="111">
        <v>137</v>
      </c>
      <c r="Q30" s="111">
        <v>795188</v>
      </c>
      <c r="R30" s="46">
        <f t="shared" si="5"/>
        <v>6235</v>
      </c>
      <c r="S30" s="47">
        <f t="shared" si="6"/>
        <v>149.63999999999999</v>
      </c>
      <c r="T30" s="47">
        <f t="shared" si="7"/>
        <v>6.2350000000000003</v>
      </c>
      <c r="U30" s="112">
        <v>3.4</v>
      </c>
      <c r="V30" s="112">
        <f t="shared" si="1"/>
        <v>3.4</v>
      </c>
      <c r="W30" s="113" t="s">
        <v>130</v>
      </c>
      <c r="X30" s="115">
        <v>1036</v>
      </c>
      <c r="Y30" s="115">
        <v>0</v>
      </c>
      <c r="Z30" s="115">
        <v>1187</v>
      </c>
      <c r="AA30" s="115">
        <v>1185</v>
      </c>
      <c r="AB30" s="115">
        <v>1188</v>
      </c>
      <c r="AC30" s="48" t="s">
        <v>90</v>
      </c>
      <c r="AD30" s="48" t="s">
        <v>90</v>
      </c>
      <c r="AE30" s="48" t="s">
        <v>90</v>
      </c>
      <c r="AF30" s="114" t="s">
        <v>90</v>
      </c>
      <c r="AG30" s="123">
        <v>46380860</v>
      </c>
      <c r="AH30" s="49">
        <f t="shared" si="9"/>
        <v>1336</v>
      </c>
      <c r="AI30" s="50">
        <f t="shared" si="8"/>
        <v>214.27425821972733</v>
      </c>
      <c r="AJ30" s="98">
        <v>1</v>
      </c>
      <c r="AK30" s="98">
        <v>0</v>
      </c>
      <c r="AL30" s="98">
        <v>1</v>
      </c>
      <c r="AM30" s="98">
        <v>1</v>
      </c>
      <c r="AN30" s="98">
        <v>1</v>
      </c>
      <c r="AO30" s="98">
        <v>0</v>
      </c>
      <c r="AP30" s="115">
        <v>10776092</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135</v>
      </c>
      <c r="P31" s="111">
        <v>126</v>
      </c>
      <c r="Q31" s="111">
        <v>800702</v>
      </c>
      <c r="R31" s="46">
        <f t="shared" si="5"/>
        <v>5514</v>
      </c>
      <c r="S31" s="47">
        <f t="shared" si="6"/>
        <v>132.33600000000001</v>
      </c>
      <c r="T31" s="47">
        <f t="shared" si="7"/>
        <v>5.5140000000000002</v>
      </c>
      <c r="U31" s="112">
        <v>3.1</v>
      </c>
      <c r="V31" s="112">
        <f t="shared" si="1"/>
        <v>3.1</v>
      </c>
      <c r="W31" s="113" t="s">
        <v>130</v>
      </c>
      <c r="X31" s="115">
        <v>995</v>
      </c>
      <c r="Y31" s="115">
        <v>0</v>
      </c>
      <c r="Z31" s="115">
        <v>1187</v>
      </c>
      <c r="AA31" s="115">
        <v>1185</v>
      </c>
      <c r="AB31" s="115">
        <v>1187</v>
      </c>
      <c r="AC31" s="48" t="s">
        <v>90</v>
      </c>
      <c r="AD31" s="48" t="s">
        <v>90</v>
      </c>
      <c r="AE31" s="48" t="s">
        <v>90</v>
      </c>
      <c r="AF31" s="114" t="s">
        <v>90</v>
      </c>
      <c r="AG31" s="123">
        <v>46382224</v>
      </c>
      <c r="AH31" s="49">
        <f t="shared" si="9"/>
        <v>1364</v>
      </c>
      <c r="AI31" s="50">
        <f t="shared" si="8"/>
        <v>247.37033006891548</v>
      </c>
      <c r="AJ31" s="98">
        <v>1</v>
      </c>
      <c r="AK31" s="98">
        <v>0</v>
      </c>
      <c r="AL31" s="98">
        <v>1</v>
      </c>
      <c r="AM31" s="98">
        <v>1</v>
      </c>
      <c r="AN31" s="98">
        <v>1</v>
      </c>
      <c r="AO31" s="98">
        <v>0</v>
      </c>
      <c r="AP31" s="115">
        <v>10776092</v>
      </c>
      <c r="AQ31" s="115">
        <f t="shared" si="2"/>
        <v>0</v>
      </c>
      <c r="AR31" s="51"/>
      <c r="AS31" s="52" t="s">
        <v>113</v>
      </c>
      <c r="AV31" s="59" t="s">
        <v>29</v>
      </c>
      <c r="AW31" s="59" t="s">
        <v>74</v>
      </c>
      <c r="AY31" s="101"/>
    </row>
    <row r="32" spans="1:51" x14ac:dyDescent="0.25">
      <c r="B32" s="40">
        <v>2.875</v>
      </c>
      <c r="C32" s="40">
        <v>0.91666666666667096</v>
      </c>
      <c r="D32" s="110">
        <v>4</v>
      </c>
      <c r="E32" s="41">
        <f t="shared" si="0"/>
        <v>2.8169014084507045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125</v>
      </c>
      <c r="P32" s="111">
        <v>129</v>
      </c>
      <c r="Q32" s="111">
        <v>805409</v>
      </c>
      <c r="R32" s="46">
        <f t="shared" si="5"/>
        <v>4707</v>
      </c>
      <c r="S32" s="47">
        <f t="shared" si="6"/>
        <v>112.968</v>
      </c>
      <c r="T32" s="47">
        <f t="shared" si="7"/>
        <v>4.7069999999999999</v>
      </c>
      <c r="U32" s="112">
        <v>2.8</v>
      </c>
      <c r="V32" s="112">
        <f t="shared" si="1"/>
        <v>2.8</v>
      </c>
      <c r="W32" s="113" t="s">
        <v>134</v>
      </c>
      <c r="X32" s="115">
        <v>1099</v>
      </c>
      <c r="Y32" s="115">
        <v>0</v>
      </c>
      <c r="Z32" s="115">
        <v>0</v>
      </c>
      <c r="AA32" s="115">
        <v>1185</v>
      </c>
      <c r="AB32" s="115">
        <v>1187</v>
      </c>
      <c r="AC32" s="48" t="s">
        <v>90</v>
      </c>
      <c r="AD32" s="48" t="s">
        <v>90</v>
      </c>
      <c r="AE32" s="48" t="s">
        <v>90</v>
      </c>
      <c r="AF32" s="114" t="s">
        <v>90</v>
      </c>
      <c r="AG32" s="123">
        <v>46383324</v>
      </c>
      <c r="AH32" s="49">
        <f t="shared" si="9"/>
        <v>1100</v>
      </c>
      <c r="AI32" s="50">
        <f t="shared" si="8"/>
        <v>233.69449755683027</v>
      </c>
      <c r="AJ32" s="98">
        <v>1</v>
      </c>
      <c r="AK32" s="98">
        <v>0</v>
      </c>
      <c r="AL32" s="98">
        <v>0</v>
      </c>
      <c r="AM32" s="98">
        <v>1</v>
      </c>
      <c r="AN32" s="98">
        <v>1</v>
      </c>
      <c r="AO32" s="98">
        <v>0</v>
      </c>
      <c r="AP32" s="115">
        <v>10776092</v>
      </c>
      <c r="AQ32" s="115">
        <f t="shared" si="2"/>
        <v>0</v>
      </c>
      <c r="AR32" s="53">
        <v>1.1599999999999999</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75</v>
      </c>
      <c r="G33" s="41">
        <f t="shared" si="3"/>
        <v>52.816901408450704</v>
      </c>
      <c r="H33" s="42" t="s">
        <v>88</v>
      </c>
      <c r="I33" s="42">
        <f>J33-(2/1.42)</f>
        <v>47.887323943661976</v>
      </c>
      <c r="J33" s="43">
        <f>(F33-5)/1.42</f>
        <v>49.295774647887328</v>
      </c>
      <c r="K33" s="42">
        <f t="shared" si="12"/>
        <v>53.521126760563384</v>
      </c>
      <c r="L33" s="44">
        <v>14</v>
      </c>
      <c r="M33" s="45" t="s">
        <v>118</v>
      </c>
      <c r="N33" s="45">
        <v>11.9</v>
      </c>
      <c r="O33" s="111">
        <v>131</v>
      </c>
      <c r="P33" s="111">
        <v>113</v>
      </c>
      <c r="Q33" s="111">
        <v>809809</v>
      </c>
      <c r="R33" s="46">
        <f t="shared" si="5"/>
        <v>4400</v>
      </c>
      <c r="S33" s="47">
        <f t="shared" si="6"/>
        <v>105.6</v>
      </c>
      <c r="T33" s="47">
        <f t="shared" si="7"/>
        <v>4.4000000000000004</v>
      </c>
      <c r="U33" s="112">
        <v>3.2</v>
      </c>
      <c r="V33" s="112">
        <f t="shared" si="1"/>
        <v>3.2</v>
      </c>
      <c r="W33" s="113" t="s">
        <v>124</v>
      </c>
      <c r="X33" s="115">
        <v>0</v>
      </c>
      <c r="Y33" s="115">
        <v>0</v>
      </c>
      <c r="Z33" s="115">
        <v>0</v>
      </c>
      <c r="AA33" s="115">
        <v>1185</v>
      </c>
      <c r="AB33" s="115">
        <v>1187</v>
      </c>
      <c r="AC33" s="48" t="s">
        <v>90</v>
      </c>
      <c r="AD33" s="48" t="s">
        <v>90</v>
      </c>
      <c r="AE33" s="48" t="s">
        <v>90</v>
      </c>
      <c r="AF33" s="114" t="s">
        <v>90</v>
      </c>
      <c r="AG33" s="123">
        <v>46384256</v>
      </c>
      <c r="AH33" s="49">
        <f t="shared" si="9"/>
        <v>932</v>
      </c>
      <c r="AI33" s="50">
        <f t="shared" si="8"/>
        <v>211.81818181818181</v>
      </c>
      <c r="AJ33" s="98">
        <v>0</v>
      </c>
      <c r="AK33" s="98">
        <v>0</v>
      </c>
      <c r="AL33" s="98">
        <v>0</v>
      </c>
      <c r="AM33" s="98">
        <v>1</v>
      </c>
      <c r="AN33" s="98">
        <v>1</v>
      </c>
      <c r="AO33" s="98">
        <v>0.7</v>
      </c>
      <c r="AP33" s="115">
        <v>10776786</v>
      </c>
      <c r="AQ33" s="115">
        <f t="shared" si="2"/>
        <v>694</v>
      </c>
      <c r="AR33" s="51"/>
      <c r="AS33" s="52" t="s">
        <v>113</v>
      </c>
      <c r="AY33" s="101"/>
    </row>
    <row r="34" spans="1:51" x14ac:dyDescent="0.25">
      <c r="B34" s="40">
        <v>2.9583333333333299</v>
      </c>
      <c r="C34" s="40">
        <v>1</v>
      </c>
      <c r="D34" s="110">
        <v>4</v>
      </c>
      <c r="E34" s="41">
        <f t="shared" si="0"/>
        <v>2.8169014084507045</v>
      </c>
      <c r="F34" s="100">
        <v>75</v>
      </c>
      <c r="G34" s="41">
        <f t="shared" si="3"/>
        <v>52.816901408450704</v>
      </c>
      <c r="H34" s="42" t="s">
        <v>88</v>
      </c>
      <c r="I34" s="42">
        <f t="shared" si="4"/>
        <v>47.887323943661976</v>
      </c>
      <c r="J34" s="43">
        <f>(F34-5)/1.42</f>
        <v>49.295774647887328</v>
      </c>
      <c r="K34" s="42">
        <f t="shared" si="12"/>
        <v>53.521126760563384</v>
      </c>
      <c r="L34" s="44">
        <v>14</v>
      </c>
      <c r="M34" s="45" t="s">
        <v>118</v>
      </c>
      <c r="N34" s="61">
        <v>11.5</v>
      </c>
      <c r="O34" s="111">
        <v>137</v>
      </c>
      <c r="P34" s="111">
        <v>110</v>
      </c>
      <c r="Q34" s="111">
        <v>813128</v>
      </c>
      <c r="R34" s="46">
        <f t="shared" si="5"/>
        <v>3319</v>
      </c>
      <c r="S34" s="47">
        <f t="shared" si="6"/>
        <v>79.656000000000006</v>
      </c>
      <c r="T34" s="47">
        <f t="shared" si="7"/>
        <v>3.319</v>
      </c>
      <c r="U34" s="112">
        <v>4.4000000000000004</v>
      </c>
      <c r="V34" s="112">
        <f t="shared" si="1"/>
        <v>4.4000000000000004</v>
      </c>
      <c r="W34" s="113" t="s">
        <v>124</v>
      </c>
      <c r="X34" s="115">
        <v>0</v>
      </c>
      <c r="Y34" s="115">
        <v>0</v>
      </c>
      <c r="Z34" s="115">
        <v>0</v>
      </c>
      <c r="AA34" s="115">
        <v>1185</v>
      </c>
      <c r="AB34" s="115">
        <v>1189</v>
      </c>
      <c r="AC34" s="48" t="s">
        <v>90</v>
      </c>
      <c r="AD34" s="48" t="s">
        <v>90</v>
      </c>
      <c r="AE34" s="48" t="s">
        <v>90</v>
      </c>
      <c r="AF34" s="114" t="s">
        <v>90</v>
      </c>
      <c r="AG34" s="123">
        <v>46385188</v>
      </c>
      <c r="AH34" s="49">
        <f t="shared" si="9"/>
        <v>932</v>
      </c>
      <c r="AI34" s="50">
        <f t="shared" si="8"/>
        <v>280.80747213015968</v>
      </c>
      <c r="AJ34" s="98">
        <v>0</v>
      </c>
      <c r="AK34" s="98">
        <v>0</v>
      </c>
      <c r="AL34" s="98">
        <v>0</v>
      </c>
      <c r="AM34" s="98">
        <v>1</v>
      </c>
      <c r="AN34" s="98">
        <v>1</v>
      </c>
      <c r="AO34" s="98">
        <v>0.7</v>
      </c>
      <c r="AP34" s="115">
        <v>10777709</v>
      </c>
      <c r="AQ34" s="115">
        <f t="shared" si="2"/>
        <v>923</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135628</v>
      </c>
      <c r="S35" s="65">
        <f>AVERAGE(S11:S34)</f>
        <v>135.62799999999999</v>
      </c>
      <c r="T35" s="65">
        <f>SUM(T11:T34)</f>
        <v>135.62799999999999</v>
      </c>
      <c r="U35" s="112"/>
      <c r="V35" s="94"/>
      <c r="W35" s="57"/>
      <c r="X35" s="88"/>
      <c r="Y35" s="89"/>
      <c r="Z35" s="89"/>
      <c r="AA35" s="89"/>
      <c r="AB35" s="90"/>
      <c r="AC35" s="88"/>
      <c r="AD35" s="89"/>
      <c r="AE35" s="90"/>
      <c r="AF35" s="91"/>
      <c r="AG35" s="66">
        <f>AG34-AG10</f>
        <v>28648</v>
      </c>
      <c r="AH35" s="67">
        <f>SUM(AH11:AH34)</f>
        <v>28648</v>
      </c>
      <c r="AI35" s="68">
        <f>$AH$35/$T35</f>
        <v>211.22482083345625</v>
      </c>
      <c r="AJ35" s="98"/>
      <c r="AK35" s="98"/>
      <c r="AL35" s="98"/>
      <c r="AM35" s="98"/>
      <c r="AN35" s="98"/>
      <c r="AO35" s="69"/>
      <c r="AP35" s="70">
        <f>AP34-AP10</f>
        <v>4609</v>
      </c>
      <c r="AQ35" s="71">
        <f>SUM(AQ11:AQ34)</f>
        <v>4609</v>
      </c>
      <c r="AR35" s="72">
        <f>AVERAGE(AR11:AR34)</f>
        <v>1.1916666666666667</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155</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196</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197</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71" t="s">
        <v>127</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71" t="s">
        <v>142</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141</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33" t="s">
        <v>198</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71" t="s">
        <v>199</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137</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71" t="s">
        <v>138</v>
      </c>
      <c r="C48" s="105"/>
      <c r="D48" s="19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71" t="s">
        <v>139</v>
      </c>
      <c r="C49" s="105"/>
      <c r="D49" s="19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200</v>
      </c>
      <c r="C50" s="105"/>
      <c r="D50" s="197"/>
      <c r="E50" s="105"/>
      <c r="F50" s="105"/>
      <c r="G50" s="105"/>
      <c r="H50" s="105"/>
      <c r="I50" s="105"/>
      <c r="J50" s="203"/>
      <c r="K50" s="203"/>
      <c r="L50" s="203"/>
      <c r="M50" s="203"/>
      <c r="N50" s="203"/>
      <c r="O50" s="203"/>
      <c r="P50" s="203"/>
      <c r="Q50" s="203"/>
      <c r="R50" s="203"/>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140</v>
      </c>
      <c r="C51" s="105"/>
      <c r="D51" s="197"/>
      <c r="E51" s="148"/>
      <c r="F51" s="124"/>
      <c r="G51" s="124"/>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71" t="s">
        <v>154</v>
      </c>
      <c r="C52" s="105"/>
      <c r="D52" s="197"/>
      <c r="E52" s="148"/>
      <c r="F52" s="124"/>
      <c r="G52" s="124"/>
      <c r="H52" s="124"/>
      <c r="I52" s="124"/>
      <c r="J52" s="125"/>
      <c r="K52" s="125"/>
      <c r="L52" s="125"/>
      <c r="M52" s="125"/>
      <c r="N52" s="125"/>
      <c r="O52" s="125"/>
      <c r="P52" s="125"/>
      <c r="Q52" s="125"/>
      <c r="R52" s="125"/>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33" t="s">
        <v>174</v>
      </c>
      <c r="C53" s="105"/>
      <c r="D53" s="197"/>
      <c r="E53" s="148"/>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c r="C54" s="105"/>
      <c r="D54" s="197"/>
      <c r="E54" s="148"/>
      <c r="F54" s="137"/>
      <c r="G54" s="137"/>
      <c r="H54" s="124"/>
      <c r="I54" s="124"/>
      <c r="J54" s="124"/>
      <c r="K54" s="125"/>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34"/>
      <c r="C55" s="105"/>
      <c r="D55" s="197"/>
      <c r="E55" s="145"/>
      <c r="F55" s="137"/>
      <c r="G55" s="137"/>
      <c r="H55" s="137"/>
      <c r="I55" s="135"/>
      <c r="J55" s="135"/>
      <c r="K55" s="135"/>
      <c r="L55" s="135"/>
      <c r="M55" s="135"/>
      <c r="N55" s="135"/>
      <c r="O55" s="135"/>
      <c r="P55" s="135"/>
      <c r="Q55" s="135"/>
      <c r="R55" s="135"/>
      <c r="S55" s="135"/>
      <c r="T55" s="135"/>
      <c r="U55" s="135"/>
      <c r="V55" s="135"/>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4"/>
      <c r="C56" s="134"/>
      <c r="D56" s="105"/>
      <c r="E56" s="156"/>
      <c r="F56" s="124"/>
      <c r="G56" s="124"/>
      <c r="H56" s="124"/>
      <c r="I56" s="135"/>
      <c r="J56" s="135"/>
      <c r="K56" s="135"/>
      <c r="L56" s="135"/>
      <c r="M56" s="135"/>
      <c r="N56" s="135"/>
      <c r="O56" s="135"/>
      <c r="P56" s="135"/>
      <c r="Q56" s="135"/>
      <c r="R56" s="135"/>
      <c r="S56" s="135"/>
      <c r="T56" s="135"/>
      <c r="U56" s="135"/>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B57" s="134"/>
      <c r="C57" s="171"/>
      <c r="D57" s="135"/>
      <c r="E57" s="153"/>
      <c r="F57" s="135"/>
      <c r="G57" s="135"/>
      <c r="H57" s="135"/>
      <c r="I57" s="124"/>
      <c r="J57" s="124"/>
      <c r="K57" s="124"/>
      <c r="L57" s="124"/>
      <c r="M57" s="124"/>
      <c r="N57" s="124"/>
      <c r="O57" s="124"/>
      <c r="P57" s="124"/>
      <c r="Q57" s="124"/>
      <c r="R57" s="124"/>
      <c r="S57" s="124"/>
      <c r="T57" s="124"/>
      <c r="U57" s="124"/>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A58" s="102"/>
      <c r="B58" s="171"/>
      <c r="C58" s="154"/>
      <c r="D58" s="153"/>
      <c r="E58" s="154"/>
      <c r="F58" s="135"/>
      <c r="G58" s="135"/>
      <c r="H58" s="13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54"/>
      <c r="D59" s="153"/>
      <c r="E59" s="154"/>
      <c r="F59" s="135"/>
      <c r="G59" s="124"/>
      <c r="H59" s="124"/>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71"/>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33"/>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71"/>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34"/>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71"/>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3"/>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71"/>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3"/>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6"/>
      <c r="C71" s="134"/>
      <c r="D71" s="117"/>
      <c r="E71" s="134"/>
      <c r="F71" s="134"/>
      <c r="G71" s="105"/>
      <c r="H71" s="105"/>
      <c r="I71" s="105"/>
      <c r="J71" s="106"/>
      <c r="K71" s="106"/>
      <c r="L71" s="106"/>
      <c r="M71" s="106"/>
      <c r="N71" s="106"/>
      <c r="O71" s="106"/>
      <c r="P71" s="106"/>
      <c r="Q71" s="106"/>
      <c r="R71" s="106"/>
      <c r="S71" s="106"/>
      <c r="T71" s="108"/>
      <c r="U71" s="79"/>
      <c r="V71" s="79"/>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R78" s="99"/>
      <c r="S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T81" s="99"/>
      <c r="AS81" s="97"/>
      <c r="AT81" s="97"/>
      <c r="AU81" s="97"/>
      <c r="AV81" s="97"/>
      <c r="AW81" s="97"/>
      <c r="AX81" s="97"/>
      <c r="AY81" s="97"/>
    </row>
    <row r="82" spans="15:51" x14ac:dyDescent="0.25">
      <c r="O82" s="99"/>
      <c r="Q82" s="99"/>
      <c r="R82" s="99"/>
      <c r="S82" s="99"/>
      <c r="AS82" s="97"/>
      <c r="AT82" s="97"/>
      <c r="AU82" s="97"/>
      <c r="AV82" s="97"/>
      <c r="AW82" s="97"/>
      <c r="AX82" s="97"/>
      <c r="AY82" s="97"/>
    </row>
    <row r="83" spans="15:51" x14ac:dyDescent="0.25">
      <c r="O83" s="12"/>
      <c r="P83" s="99"/>
      <c r="Q83" s="99"/>
      <c r="R83" s="99"/>
      <c r="S83" s="99"/>
      <c r="T83" s="99"/>
      <c r="AS83" s="97"/>
      <c r="AT83" s="97"/>
      <c r="AU83" s="97"/>
      <c r="AV83" s="97"/>
      <c r="AW83" s="97"/>
      <c r="AX83" s="97"/>
      <c r="AY83" s="97"/>
    </row>
    <row r="84" spans="15:51" x14ac:dyDescent="0.25">
      <c r="O84" s="12"/>
      <c r="P84" s="99"/>
      <c r="Q84" s="99"/>
      <c r="R84" s="99"/>
      <c r="S84" s="99"/>
      <c r="T84" s="99"/>
      <c r="U84" s="99"/>
      <c r="AS84" s="97"/>
      <c r="AT84" s="97"/>
      <c r="AU84" s="97"/>
      <c r="AV84" s="97"/>
      <c r="AW84" s="97"/>
      <c r="AX84" s="97"/>
      <c r="AY84" s="97"/>
    </row>
    <row r="85" spans="15:51" x14ac:dyDescent="0.25">
      <c r="O85" s="12"/>
      <c r="P85" s="99"/>
      <c r="T85" s="99"/>
      <c r="U85" s="99"/>
      <c r="AS85" s="97"/>
      <c r="AT85" s="97"/>
      <c r="AU85" s="97"/>
      <c r="AV85" s="97"/>
      <c r="AW85" s="97"/>
      <c r="AX85" s="97"/>
      <c r="AY85" s="97"/>
    </row>
    <row r="97" spans="45:51" x14ac:dyDescent="0.25">
      <c r="AS97" s="97"/>
      <c r="AT97" s="97"/>
      <c r="AU97" s="97"/>
      <c r="AV97" s="97"/>
      <c r="AW97" s="97"/>
      <c r="AX97" s="97"/>
      <c r="AY97" s="97"/>
    </row>
  </sheetData>
  <protectedRanges>
    <protectedRange sqref="S58:T74"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3:AA55 Z56:Z57 Z46:Z52" name="Range2_2_1_10_1_1_1_2"/>
    <protectedRange sqref="N58:R74" name="Range2_12_1_6_1_1"/>
    <protectedRange sqref="L58:M74"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8:K74" name="Range2_2_12_1_4_1_1_1_1_1_1_1_1_1_1_1_1_1_1_1"/>
    <protectedRange sqref="I58:I74" name="Range2_2_12_1_7_1_1_2_2_1_2"/>
    <protectedRange sqref="F60:H74" name="Range2_2_12_1_3_1_2_1_1_1_1_2_1_1_1_1_1_1_1_1_1_1_1"/>
    <protectedRange sqref="E60: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5:V55 G57:H57 F58:G59" name="Range2_12_5_1_1_1_2_2_1_1_1_1_1_1_1_1_1_1_1_2_1_1_1_2_1_1_1_1_1_1_1_1_1_1_1_1_1_1_1_1_2_1_1_1_1_1_1_1_1_1_2_1_1_3_1_1_1_3_1_1_1_1_1_1_1_1_1_1_1_1_1_1_1_1_1_1_1_1_1_1_2_1_1_1_1_1_1_1_1_1_1_1_2_2_1_2_1_1_1_1_1_1_1_1_1_1_1_1_1"/>
    <protectedRange sqref="T53:U54 S47:T52" name="Range2_12_5_1_1_2_1_1_1_2_1_1_1_1_1_1_1_1_1_1_1_1_1"/>
    <protectedRange sqref="O53:S54 N47:R52" name="Range2_12_1_6_1_1_2_1_1_1_2_1_1_1_1_1_1_1_1_1_1_1_1_1"/>
    <protectedRange sqref="M53:N54 L47:M52" name="Range2_2_12_1_7_1_1_3_1_1_1_2_1_1_1_1_1_1_1_1_1_1_1_1_1"/>
    <protectedRange sqref="K53:L54 J47:K52" name="Range2_2_12_1_4_1_1_1_1_1_1_1_1_1_1_1_1_1_1_1_2_1_1_1_2_1_1_1_1_1_1_1_1_1_1_1_1_1"/>
    <protectedRange sqref="J53:J54 I47:I52" name="Range2_2_12_1_7_1_1_2_2_1_2_2_1_1_1_2_1_1_1_1_1_1_1_1_1_1_1_1_1"/>
    <protectedRange sqref="I53:I54 H55:H56 G47:H54" name="Range2_2_12_1_3_1_2_1_1_1_1_2_1_1_1_1_1_1_1_1_1_1_1_2_1_1_1_2_1_1_1_1_1_1_1_1_1_1_1_1_1"/>
    <protectedRange sqref="G55:G56 F47:F54" name="Range2_2_12_1_3_1_2_1_1_1_1_2_1_1_1_1_1_1_1_1_1_1_1_2_2_1_1_2_1_1_1_1_1_1_1_1_1_1_1_1_1"/>
    <protectedRange sqref="F55:F56 E47:E55"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B42" name="Range2_12_5_1_1_1_1_1_2_1_1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7" name="Range2_12_5_1_1_1_2_2_1_1_1_1_1_1_1_1_1_1_1_2_1_1_1_1_1_1_1_1_1_3_1_3_1_2_1_1_1_1_1_1_1_1_1_1_1_1_1_2_1_1_1_1_1_2_1_1_1_1_1_1_1_1_2_1_1_3_1_1_1_2_1_1_1_1_1_1_1_1_1_1_1_1_1_1_1_1_1_2_1_1_1_1_1_1_1_1_1_1_1_1_1_1_1_1_1_1_1_2_3_1_2_1_1_1_2_2_1_3"/>
    <protectedRange sqref="B58" name="Range2_12_5_1_1_1_1_1_2_1_1_2_1_1_1_1_1_1_1_1_1_1_1_1_1_1_1_1_1_2_1_1_1_1_1_1_1_1_1_1_1_1_1_1_3_1_1_1_2_1_1_1_1_1_1_1_1_1_2_1_1_1_1_1_1_1_1_1_1_1_1_1_1_1_1_1_1_1_1_1_1_1_1_1_1_2_1_1_1_2_2_1_3"/>
    <protectedRange sqref="B59" name="Range2_12_5_1_1_1_2_2_1_1_1_1_1_1_1_1_1_1_1_2_1_1_1_2_1_1_1_1_1_1_1_1_1_1_1_1_1_1_1_1_2_1_1_1_1_1_1_1_1_1_2_1_1_3_1_1_1_3_1_1_1_1_1_1_1_1_1_1_1_1_1_1_1_1_1_1_1_1_1_1_2_1_1_1_1_1_1_1_1_1_2_2_1_1_1_2_2_1"/>
    <protectedRange sqref="B60" name="Range2_12_5_1_1_1_1_1_2_1_2_1_1_1_2_1_1_1_1_1_1_1_1_1_1_2_1_1_1_1_1_2_1_1_1_1_1_1_1_2_1_1_3_1_1_1_2_1_1_1_1_1_1_1_1_1_1_1_1_1_1_1_1_1_1_1_1_1_1_1_1_1_1_1_1_1_1_1_1_2_2_1_1_1_1_2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3"/>
    <protectedRange sqref="B47" name="Range2_12_5_1_1_1_2_1_1_1_1_1_1_1_1_1_1_1_2_1_2_1_1_1_1_1_1_1_1_1_2_1_1_1_1_1_1_1_1_1_1_1_1_1_1_1_1_1_1_1_1_1_1_1_1_1_1_1_1_1_1_1_1_1_1_1_1_1_1_1_1_1_1_1_2_1_1_1_1_1_1_1_1_1_2_1_2_1_1_1_1_1_2_1_1_1_1_1_1_1_1_2_1_1_1_1_1_1_1_1_2_1_1_1_1_1_2_1_1_1_1_1_2__6"/>
    <protectedRange sqref="B48" name="Range2_12_5_1_1_1_1_1_2_1_1_1_1_1_1_1_1_1_1_1_1_1_1_1_1_1_1_1_1_2_1_1_1_1_1_1_1_1_1_1_1_1_1_3_1_1_1_2_1_1_1_1_1_1_1_1_1_1_1_1_2_1_1_1_1_1_1_1_1_1_1_1_1_1_1_1_1_1_1_1_1_1_1_1_1_1_1_1_1_3_1_2_1_1_1_2_2_1_1_1_2"/>
    <protectedRange sqref="B49" name="Range2_12_5_1_1_1_1_1_2_1_1_2_1_1_1_1_1_1_1_1_1_1_1_1_1_1_1_1_1_2_1_1_1_1_1_1_1_1_1_1_1_1_1_1_3_1_1_1_2_1_1_1_1_1_1_1_1_1_2_1_1_1_1_1_1_1_1_1_1_1_1_1_1_1_1_1_1_1_1_1_1_1_1_1_1_2_1_1_1_2_2_1_1_1"/>
    <protectedRange sqref="B50" name="Range2_12_5_1_1_1_2_2_1_1_1_1_1_1_1_1_1_1_1_2_1_1_1_1_1_1_1_1_1_3_1_3_1_2_1_1_1_1_1_1_1_1_1_1_1_1_1_2_1_1_1_1_1_2_1_1_1_1_1_1_1_1_2_1_1_3_1_1_1_2_1_1_1_1_1_1_1_1_1_1_1_1_1_1_1_1_1_2_1_1_1_1_1_1_1_1_1_1_1_1_1_1_1_1_1_1_1_2_3_1_2_1_1_1_2_2_1_1"/>
    <protectedRange sqref="B51" name="Range2_12_5_1_1_1_2_2_1_1_1_1_1_1_1_1_1_1_1_2_1_1_1_2_1_1_1_1_1_1_1_1_1_1_1_1_1_1_1_1_2_1_1_1_1_1_1_1_1_1_2_1_1_3_1_1_1_3_1_1_1_1_1_1_1_1_1_1_1_1_1_1_1_1_1_1_1_1_1_1_2_1_1_1_1_1_1_1_1_1_2_2_1_1_1_2_2_1_1_2_1"/>
    <protectedRange sqref="B52" name="Range2_12_5_1_1_1_1_1_2_1_2_1_1_1_2_1_1_1_1_1_1_1_1_1_1_2_1_1_1_1_1_2_1_1_1_1_1_1_1_2_1_1_3_1_1_1_2_1_1_1_1_1_1_1_1_1_1_1_1_1_1_1_1_1_1_1_1_1_1_1_1_1_1_1_1_1_1_1_1_2_2_1_1_1_1_2_1_1_2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15 AA11:AA15 AB31:AB32 X16:AA34">
    <cfRule type="containsText" dxfId="2585" priority="92" operator="containsText" text="N/A">
      <formula>NOT(ISERROR(SEARCH("N/A",X11)))</formula>
    </cfRule>
    <cfRule type="cellIs" dxfId="2584" priority="105" operator="equal">
      <formula>0</formula>
    </cfRule>
  </conditionalFormatting>
  <conditionalFormatting sqref="AC11:AE34 X11:Y15 AA11:AA15 AB31:AB32 X16:AA34">
    <cfRule type="cellIs" dxfId="2583" priority="104" operator="greaterThanOrEqual">
      <formula>1185</formula>
    </cfRule>
  </conditionalFormatting>
  <conditionalFormatting sqref="AC11:AE34 X11:Y15 AA11:AA15 AB31:AB32 X16:AA34">
    <cfRule type="cellIs" dxfId="2582" priority="103" operator="between">
      <formula>0.1</formula>
      <formula>1184</formula>
    </cfRule>
  </conditionalFormatting>
  <conditionalFormatting sqref="X8">
    <cfRule type="cellIs" dxfId="2581" priority="102" operator="equal">
      <formula>0</formula>
    </cfRule>
  </conditionalFormatting>
  <conditionalFormatting sqref="X8">
    <cfRule type="cellIs" dxfId="2580" priority="101" operator="greaterThan">
      <formula>1179</formula>
    </cfRule>
  </conditionalFormatting>
  <conditionalFormatting sqref="X8">
    <cfRule type="cellIs" dxfId="2579" priority="100" operator="greaterThan">
      <formula>99</formula>
    </cfRule>
  </conditionalFormatting>
  <conditionalFormatting sqref="X8">
    <cfRule type="cellIs" dxfId="2578" priority="99" operator="greaterThan">
      <formula>0.99</formula>
    </cfRule>
  </conditionalFormatting>
  <conditionalFormatting sqref="AB8">
    <cfRule type="cellIs" dxfId="2577" priority="98" operator="equal">
      <formula>0</formula>
    </cfRule>
  </conditionalFormatting>
  <conditionalFormatting sqref="AB8">
    <cfRule type="cellIs" dxfId="2576" priority="97" operator="greaterThan">
      <formula>1179</formula>
    </cfRule>
  </conditionalFormatting>
  <conditionalFormatting sqref="AB8">
    <cfRule type="cellIs" dxfId="2575" priority="96" operator="greaterThan">
      <formula>99</formula>
    </cfRule>
  </conditionalFormatting>
  <conditionalFormatting sqref="AB8">
    <cfRule type="cellIs" dxfId="2574" priority="95" operator="greaterThan">
      <formula>0.99</formula>
    </cfRule>
  </conditionalFormatting>
  <conditionalFormatting sqref="AH11:AH31">
    <cfRule type="cellIs" dxfId="2573" priority="93" operator="greaterThan">
      <formula>$AH$8</formula>
    </cfRule>
    <cfRule type="cellIs" dxfId="2572" priority="94" operator="greaterThan">
      <formula>$AH$8</formula>
    </cfRule>
  </conditionalFormatting>
  <conditionalFormatting sqref="AO11:AO34 AN11:AN35">
    <cfRule type="cellIs" dxfId="2571" priority="91" operator="equal">
      <formula>0</formula>
    </cfRule>
  </conditionalFormatting>
  <conditionalFormatting sqref="AO11:AO34 AN11:AN35">
    <cfRule type="cellIs" dxfId="2570" priority="90" operator="greaterThan">
      <formula>1179</formula>
    </cfRule>
  </conditionalFormatting>
  <conditionalFormatting sqref="AO11:AO34 AN11:AN35">
    <cfRule type="cellIs" dxfId="2569" priority="89" operator="greaterThan">
      <formula>99</formula>
    </cfRule>
  </conditionalFormatting>
  <conditionalFormatting sqref="AO11:AO34 AN11:AN35">
    <cfRule type="cellIs" dxfId="2568" priority="88" operator="greaterThan">
      <formula>0.99</formula>
    </cfRule>
  </conditionalFormatting>
  <conditionalFormatting sqref="AQ11:AQ34">
    <cfRule type="cellIs" dxfId="2567" priority="87" operator="equal">
      <formula>0</formula>
    </cfRule>
  </conditionalFormatting>
  <conditionalFormatting sqref="AQ11:AQ34">
    <cfRule type="cellIs" dxfId="2566" priority="86" operator="greaterThan">
      <formula>1179</formula>
    </cfRule>
  </conditionalFormatting>
  <conditionalFormatting sqref="AQ11:AQ34">
    <cfRule type="cellIs" dxfId="2565" priority="85" operator="greaterThan">
      <formula>99</formula>
    </cfRule>
  </conditionalFormatting>
  <conditionalFormatting sqref="AQ11:AQ34">
    <cfRule type="cellIs" dxfId="2564" priority="84" operator="greaterThan">
      <formula>0.99</formula>
    </cfRule>
  </conditionalFormatting>
  <conditionalFormatting sqref="AJ11:AN35">
    <cfRule type="cellIs" dxfId="2563" priority="83" operator="equal">
      <formula>0</formula>
    </cfRule>
  </conditionalFormatting>
  <conditionalFormatting sqref="AJ11:AN35">
    <cfRule type="cellIs" dxfId="2562" priority="82" operator="greaterThan">
      <formula>1179</formula>
    </cfRule>
  </conditionalFormatting>
  <conditionalFormatting sqref="AJ11:AN35">
    <cfRule type="cellIs" dxfId="2561" priority="81" operator="greaterThan">
      <formula>99</formula>
    </cfRule>
  </conditionalFormatting>
  <conditionalFormatting sqref="AJ11:AN35">
    <cfRule type="cellIs" dxfId="2560" priority="80" operator="greaterThan">
      <formula>0.99</formula>
    </cfRule>
  </conditionalFormatting>
  <conditionalFormatting sqref="AP11:AP34">
    <cfRule type="cellIs" dxfId="2559" priority="79" operator="equal">
      <formula>0</formula>
    </cfRule>
  </conditionalFormatting>
  <conditionalFormatting sqref="AP11:AP34">
    <cfRule type="cellIs" dxfId="2558" priority="78" operator="greaterThan">
      <formula>1179</formula>
    </cfRule>
  </conditionalFormatting>
  <conditionalFormatting sqref="AP11:AP34">
    <cfRule type="cellIs" dxfId="2557" priority="77" operator="greaterThan">
      <formula>99</formula>
    </cfRule>
  </conditionalFormatting>
  <conditionalFormatting sqref="AP11:AP34">
    <cfRule type="cellIs" dxfId="2556" priority="76" operator="greaterThan">
      <formula>0.99</formula>
    </cfRule>
  </conditionalFormatting>
  <conditionalFormatting sqref="AH32:AH34">
    <cfRule type="cellIs" dxfId="2555" priority="74" operator="greaterThan">
      <formula>$AH$8</formula>
    </cfRule>
    <cfRule type="cellIs" dxfId="2554" priority="75" operator="greaterThan">
      <formula>$AH$8</formula>
    </cfRule>
  </conditionalFormatting>
  <conditionalFormatting sqref="AI11:AI34">
    <cfRule type="cellIs" dxfId="2553" priority="73" operator="greaterThan">
      <formula>$AI$8</formula>
    </cfRule>
  </conditionalFormatting>
  <conditionalFormatting sqref="AL11:AL34">
    <cfRule type="cellIs" dxfId="2552" priority="72" operator="equal">
      <formula>0</formula>
    </cfRule>
  </conditionalFormatting>
  <conditionalFormatting sqref="AL11:AL34">
    <cfRule type="cellIs" dxfId="2551" priority="71" operator="greaterThan">
      <formula>1179</formula>
    </cfRule>
  </conditionalFormatting>
  <conditionalFormatting sqref="AL11:AL34">
    <cfRule type="cellIs" dxfId="2550" priority="70" operator="greaterThan">
      <formula>99</formula>
    </cfRule>
  </conditionalFormatting>
  <conditionalFormatting sqref="AL11:AL34">
    <cfRule type="cellIs" dxfId="2549" priority="69" operator="greaterThan">
      <formula>0.99</formula>
    </cfRule>
  </conditionalFormatting>
  <conditionalFormatting sqref="AM16:AM34">
    <cfRule type="cellIs" dxfId="2548" priority="68" operator="equal">
      <formula>0</formula>
    </cfRule>
  </conditionalFormatting>
  <conditionalFormatting sqref="AM16:AM34">
    <cfRule type="cellIs" dxfId="2547" priority="67" operator="greaterThan">
      <formula>1179</formula>
    </cfRule>
  </conditionalFormatting>
  <conditionalFormatting sqref="AM16:AM34">
    <cfRule type="cellIs" dxfId="2546" priority="66" operator="greaterThan">
      <formula>99</formula>
    </cfRule>
  </conditionalFormatting>
  <conditionalFormatting sqref="AM16:AM34">
    <cfRule type="cellIs" dxfId="2545" priority="65" operator="greaterThan">
      <formula>0.99</formula>
    </cfRule>
  </conditionalFormatting>
  <conditionalFormatting sqref="AL11:AL34">
    <cfRule type="cellIs" dxfId="2544" priority="64" operator="equal">
      <formula>0</formula>
    </cfRule>
  </conditionalFormatting>
  <conditionalFormatting sqref="AL11:AL34">
    <cfRule type="cellIs" dxfId="2543" priority="63" operator="greaterThan">
      <formula>1179</formula>
    </cfRule>
  </conditionalFormatting>
  <conditionalFormatting sqref="AL11:AL34">
    <cfRule type="cellIs" dxfId="2542" priority="62" operator="greaterThan">
      <formula>99</formula>
    </cfRule>
  </conditionalFormatting>
  <conditionalFormatting sqref="AL11:AL34">
    <cfRule type="cellIs" dxfId="2541" priority="61" operator="greaterThan">
      <formula>0.99</formula>
    </cfRule>
  </conditionalFormatting>
  <conditionalFormatting sqref="AB33:AB34">
    <cfRule type="containsText" dxfId="2540" priority="57" operator="containsText" text="N/A">
      <formula>NOT(ISERROR(SEARCH("N/A",AB33)))</formula>
    </cfRule>
    <cfRule type="cellIs" dxfId="2539" priority="60" operator="equal">
      <formula>0</formula>
    </cfRule>
  </conditionalFormatting>
  <conditionalFormatting sqref="AB33:AB34">
    <cfRule type="cellIs" dxfId="2538" priority="59" operator="greaterThanOrEqual">
      <formula>1185</formula>
    </cfRule>
  </conditionalFormatting>
  <conditionalFormatting sqref="AB33:AB34">
    <cfRule type="cellIs" dxfId="2537" priority="58" operator="between">
      <formula>0.1</formula>
      <formula>1184</formula>
    </cfRule>
  </conditionalFormatting>
  <conditionalFormatting sqref="AN11:AN34">
    <cfRule type="cellIs" dxfId="2536" priority="56" operator="equal">
      <formula>0</formula>
    </cfRule>
  </conditionalFormatting>
  <conditionalFormatting sqref="AN11:AN34">
    <cfRule type="cellIs" dxfId="2535" priority="55" operator="greaterThan">
      <formula>1179</formula>
    </cfRule>
  </conditionalFormatting>
  <conditionalFormatting sqref="AN11:AN34">
    <cfRule type="cellIs" dxfId="2534" priority="54" operator="greaterThan">
      <formula>99</formula>
    </cfRule>
  </conditionalFormatting>
  <conditionalFormatting sqref="AN11:AN34">
    <cfRule type="cellIs" dxfId="2533" priority="53" operator="greaterThan">
      <formula>0.99</formula>
    </cfRule>
  </conditionalFormatting>
  <conditionalFormatting sqref="AN11:AN34">
    <cfRule type="cellIs" dxfId="2532" priority="52" operator="equal">
      <formula>0</formula>
    </cfRule>
  </conditionalFormatting>
  <conditionalFormatting sqref="AN11:AN34">
    <cfRule type="cellIs" dxfId="2531" priority="51" operator="greaterThan">
      <formula>1179</formula>
    </cfRule>
  </conditionalFormatting>
  <conditionalFormatting sqref="AN11:AN34">
    <cfRule type="cellIs" dxfId="2530" priority="50" operator="greaterThan">
      <formula>99</formula>
    </cfRule>
  </conditionalFormatting>
  <conditionalFormatting sqref="AN11:AN34">
    <cfRule type="cellIs" dxfId="2529" priority="49" operator="greaterThan">
      <formula>0.99</formula>
    </cfRule>
  </conditionalFormatting>
  <conditionalFormatting sqref="Z11:Z15">
    <cfRule type="containsText" dxfId="2528" priority="45" operator="containsText" text="N/A">
      <formula>NOT(ISERROR(SEARCH("N/A",Z11)))</formula>
    </cfRule>
    <cfRule type="cellIs" dxfId="2527" priority="48" operator="equal">
      <formula>0</formula>
    </cfRule>
  </conditionalFormatting>
  <conditionalFormatting sqref="Z11:Z15">
    <cfRule type="cellIs" dxfId="2526" priority="47" operator="greaterThanOrEqual">
      <formula>1185</formula>
    </cfRule>
  </conditionalFormatting>
  <conditionalFormatting sqref="Z11:Z15">
    <cfRule type="cellIs" dxfId="2525" priority="46" operator="between">
      <formula>0.1</formula>
      <formula>1184</formula>
    </cfRule>
  </conditionalFormatting>
  <conditionalFormatting sqref="AL11:AL34">
    <cfRule type="cellIs" dxfId="2524" priority="44" operator="equal">
      <formula>0</formula>
    </cfRule>
  </conditionalFormatting>
  <conditionalFormatting sqref="AL11:AL34">
    <cfRule type="cellIs" dxfId="2523" priority="43" operator="greaterThan">
      <formula>1179</formula>
    </cfRule>
  </conditionalFormatting>
  <conditionalFormatting sqref="AL11:AL34">
    <cfRule type="cellIs" dxfId="2522" priority="42" operator="greaterThan">
      <formula>99</formula>
    </cfRule>
  </conditionalFormatting>
  <conditionalFormatting sqref="AL11:AL34">
    <cfRule type="cellIs" dxfId="2521" priority="41" operator="greaterThan">
      <formula>0.99</formula>
    </cfRule>
  </conditionalFormatting>
  <conditionalFormatting sqref="AL11:AL34">
    <cfRule type="cellIs" dxfId="2520" priority="40" operator="equal">
      <formula>0</formula>
    </cfRule>
  </conditionalFormatting>
  <conditionalFormatting sqref="AL11:AL34">
    <cfRule type="cellIs" dxfId="2519" priority="39" operator="greaterThan">
      <formula>1179</formula>
    </cfRule>
  </conditionalFormatting>
  <conditionalFormatting sqref="AL11:AL34">
    <cfRule type="cellIs" dxfId="2518" priority="38" operator="greaterThan">
      <formula>99</formula>
    </cfRule>
  </conditionalFormatting>
  <conditionalFormatting sqref="AL11:AL34">
    <cfRule type="cellIs" dxfId="2517" priority="37" operator="greaterThan">
      <formula>0.99</formula>
    </cfRule>
  </conditionalFormatting>
  <conditionalFormatting sqref="AL11:AL34">
    <cfRule type="cellIs" dxfId="2516" priority="36" operator="equal">
      <formula>0</formula>
    </cfRule>
  </conditionalFormatting>
  <conditionalFormatting sqref="AL11:AL34">
    <cfRule type="cellIs" dxfId="2515" priority="35" operator="greaterThan">
      <formula>1179</formula>
    </cfRule>
  </conditionalFormatting>
  <conditionalFormatting sqref="AL11:AL34">
    <cfRule type="cellIs" dxfId="2514" priority="34" operator="greaterThan">
      <formula>99</formula>
    </cfRule>
  </conditionalFormatting>
  <conditionalFormatting sqref="AL11:AL34">
    <cfRule type="cellIs" dxfId="2513" priority="33" operator="greaterThan">
      <formula>0.99</formula>
    </cfRule>
  </conditionalFormatting>
  <conditionalFormatting sqref="AN11:AN34">
    <cfRule type="cellIs" dxfId="2512" priority="28" operator="equal">
      <formula>0</formula>
    </cfRule>
  </conditionalFormatting>
  <conditionalFormatting sqref="AN11:AN34">
    <cfRule type="cellIs" dxfId="2511" priority="27" operator="greaterThan">
      <formula>1179</formula>
    </cfRule>
  </conditionalFormatting>
  <conditionalFormatting sqref="AN11:AN34">
    <cfRule type="cellIs" dxfId="2510" priority="26" operator="greaterThan">
      <formula>99</formula>
    </cfRule>
  </conditionalFormatting>
  <conditionalFormatting sqref="AN11:AN34">
    <cfRule type="cellIs" dxfId="2509" priority="25" operator="greaterThan">
      <formula>0.99</formula>
    </cfRule>
  </conditionalFormatting>
  <conditionalFormatting sqref="AN11:AN34">
    <cfRule type="cellIs" dxfId="2508" priority="24" operator="equal">
      <formula>0</formula>
    </cfRule>
  </conditionalFormatting>
  <conditionalFormatting sqref="AN11:AN34">
    <cfRule type="cellIs" dxfId="2507" priority="23" operator="greaterThan">
      <formula>1179</formula>
    </cfRule>
  </conditionalFormatting>
  <conditionalFormatting sqref="AN11:AN34">
    <cfRule type="cellIs" dxfId="2506" priority="22" operator="greaterThan">
      <formula>99</formula>
    </cfRule>
  </conditionalFormatting>
  <conditionalFormatting sqref="AN11:AN34">
    <cfRule type="cellIs" dxfId="2505" priority="21" operator="greaterThan">
      <formula>0.99</formula>
    </cfRule>
  </conditionalFormatting>
  <conditionalFormatting sqref="AN11:AN34">
    <cfRule type="cellIs" dxfId="2504" priority="20" operator="equal">
      <formula>0</formula>
    </cfRule>
  </conditionalFormatting>
  <conditionalFormatting sqref="AN11:AN34">
    <cfRule type="cellIs" dxfId="2503" priority="19" operator="greaterThan">
      <formula>1179</formula>
    </cfRule>
  </conditionalFormatting>
  <conditionalFormatting sqref="AN11:AN34">
    <cfRule type="cellIs" dxfId="2502" priority="18" operator="greaterThan">
      <formula>99</formula>
    </cfRule>
  </conditionalFormatting>
  <conditionalFormatting sqref="AN11:AN34">
    <cfRule type="cellIs" dxfId="2501" priority="17" operator="greaterThan">
      <formula>0.99</formula>
    </cfRule>
  </conditionalFormatting>
  <conditionalFormatting sqref="AN11:AN34">
    <cfRule type="cellIs" dxfId="2500" priority="16" operator="equal">
      <formula>0</formula>
    </cfRule>
  </conditionalFormatting>
  <conditionalFormatting sqref="AN11:AN34">
    <cfRule type="cellIs" dxfId="2499" priority="15" operator="greaterThan">
      <formula>1179</formula>
    </cfRule>
  </conditionalFormatting>
  <conditionalFormatting sqref="AN11:AN34">
    <cfRule type="cellIs" dxfId="2498" priority="14" operator="greaterThan">
      <formula>99</formula>
    </cfRule>
  </conditionalFormatting>
  <conditionalFormatting sqref="AN11:AN34">
    <cfRule type="cellIs" dxfId="2497" priority="13" operator="greaterThan">
      <formula>0.99</formula>
    </cfRule>
  </conditionalFormatting>
  <conditionalFormatting sqref="AN11:AN34">
    <cfRule type="cellIs" dxfId="2496" priority="12" operator="equal">
      <formula>0</formula>
    </cfRule>
  </conditionalFormatting>
  <conditionalFormatting sqref="AN11:AN34">
    <cfRule type="cellIs" dxfId="2495" priority="11" operator="greaterThan">
      <formula>1179</formula>
    </cfRule>
  </conditionalFormatting>
  <conditionalFormatting sqref="AN11:AN34">
    <cfRule type="cellIs" dxfId="2494" priority="10" operator="greaterThan">
      <formula>99</formula>
    </cfRule>
  </conditionalFormatting>
  <conditionalFormatting sqref="AN11:AN34">
    <cfRule type="cellIs" dxfId="2493" priority="9" operator="greaterThan">
      <formula>0.99</formula>
    </cfRule>
  </conditionalFormatting>
  <conditionalFormatting sqref="AB16:AB30">
    <cfRule type="containsText" dxfId="2492" priority="5" operator="containsText" text="N/A">
      <formula>NOT(ISERROR(SEARCH("N/A",AB16)))</formula>
    </cfRule>
    <cfRule type="cellIs" dxfId="2491" priority="8" operator="equal">
      <formula>0</formula>
    </cfRule>
  </conditionalFormatting>
  <conditionalFormatting sqref="AB16:AB30">
    <cfRule type="cellIs" dxfId="2490" priority="7" operator="greaterThanOrEqual">
      <formula>1185</formula>
    </cfRule>
  </conditionalFormatting>
  <conditionalFormatting sqref="AB16:AB30">
    <cfRule type="cellIs" dxfId="2489" priority="6" operator="between">
      <formula>0.1</formula>
      <formula>1184</formula>
    </cfRule>
  </conditionalFormatting>
  <conditionalFormatting sqref="AB11:AB15">
    <cfRule type="containsText" dxfId="2488" priority="1" operator="containsText" text="N/A">
      <formula>NOT(ISERROR(SEARCH("N/A",AB11)))</formula>
    </cfRule>
    <cfRule type="cellIs" dxfId="2487" priority="4" operator="equal">
      <formula>0</formula>
    </cfRule>
  </conditionalFormatting>
  <conditionalFormatting sqref="AB11:AB15">
    <cfRule type="cellIs" dxfId="2486" priority="3" operator="greaterThanOrEqual">
      <formula>1185</formula>
    </cfRule>
  </conditionalFormatting>
  <conditionalFormatting sqref="AB11:AB15">
    <cfRule type="cellIs" dxfId="2485" priority="2" operator="between">
      <formula>0.1</formula>
      <formula>1184</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zoomScaleNormal="100" workbookViewId="0">
      <selection activeCell="B52" sqref="B52:B55"/>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129</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192"/>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89" t="s">
        <v>10</v>
      </c>
      <c r="I7" s="116" t="s">
        <v>11</v>
      </c>
      <c r="J7" s="116" t="s">
        <v>12</v>
      </c>
      <c r="K7" s="116" t="s">
        <v>13</v>
      </c>
      <c r="L7" s="12"/>
      <c r="M7" s="12"/>
      <c r="N7" s="12"/>
      <c r="O7" s="189"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42501</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29256</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193" t="s">
        <v>51</v>
      </c>
      <c r="V9" s="193" t="s">
        <v>52</v>
      </c>
      <c r="W9" s="283" t="s">
        <v>53</v>
      </c>
      <c r="X9" s="284" t="s">
        <v>54</v>
      </c>
      <c r="Y9" s="285"/>
      <c r="Z9" s="285"/>
      <c r="AA9" s="285"/>
      <c r="AB9" s="285"/>
      <c r="AC9" s="285"/>
      <c r="AD9" s="285"/>
      <c r="AE9" s="286"/>
      <c r="AF9" s="191" t="s">
        <v>55</v>
      </c>
      <c r="AG9" s="191" t="s">
        <v>56</v>
      </c>
      <c r="AH9" s="272" t="s">
        <v>57</v>
      </c>
      <c r="AI9" s="287" t="s">
        <v>58</v>
      </c>
      <c r="AJ9" s="193" t="s">
        <v>59</v>
      </c>
      <c r="AK9" s="193" t="s">
        <v>60</v>
      </c>
      <c r="AL9" s="193" t="s">
        <v>61</v>
      </c>
      <c r="AM9" s="193" t="s">
        <v>62</v>
      </c>
      <c r="AN9" s="193" t="s">
        <v>63</v>
      </c>
      <c r="AO9" s="193" t="s">
        <v>64</v>
      </c>
      <c r="AP9" s="193" t="s">
        <v>65</v>
      </c>
      <c r="AQ9" s="270" t="s">
        <v>66</v>
      </c>
      <c r="AR9" s="193" t="s">
        <v>67</v>
      </c>
      <c r="AS9" s="272" t="s">
        <v>68</v>
      </c>
      <c r="AV9" s="35" t="s">
        <v>69</v>
      </c>
      <c r="AW9" s="35" t="s">
        <v>70</v>
      </c>
      <c r="AY9" s="36" t="s">
        <v>71</v>
      </c>
    </row>
    <row r="10" spans="2:51" x14ac:dyDescent="0.25">
      <c r="B10" s="193" t="s">
        <v>72</v>
      </c>
      <c r="C10" s="193" t="s">
        <v>73</v>
      </c>
      <c r="D10" s="193" t="s">
        <v>74</v>
      </c>
      <c r="E10" s="193" t="s">
        <v>75</v>
      </c>
      <c r="F10" s="193" t="s">
        <v>74</v>
      </c>
      <c r="G10" s="193" t="s">
        <v>75</v>
      </c>
      <c r="H10" s="266"/>
      <c r="I10" s="193" t="s">
        <v>75</v>
      </c>
      <c r="J10" s="193" t="s">
        <v>75</v>
      </c>
      <c r="K10" s="193" t="s">
        <v>75</v>
      </c>
      <c r="L10" s="28" t="s">
        <v>29</v>
      </c>
      <c r="M10" s="269"/>
      <c r="N10" s="28" t="s">
        <v>29</v>
      </c>
      <c r="O10" s="271"/>
      <c r="P10" s="271"/>
      <c r="Q10" s="1">
        <f>'MAY 10'!Q34</f>
        <v>813128</v>
      </c>
      <c r="R10" s="280"/>
      <c r="S10" s="281"/>
      <c r="T10" s="282"/>
      <c r="U10" s="193" t="s">
        <v>75</v>
      </c>
      <c r="V10" s="193" t="s">
        <v>75</v>
      </c>
      <c r="W10" s="283"/>
      <c r="X10" s="37" t="s">
        <v>76</v>
      </c>
      <c r="Y10" s="37" t="s">
        <v>77</v>
      </c>
      <c r="Z10" s="37" t="s">
        <v>78</v>
      </c>
      <c r="AA10" s="37" t="s">
        <v>79</v>
      </c>
      <c r="AB10" s="37" t="s">
        <v>80</v>
      </c>
      <c r="AC10" s="37" t="s">
        <v>81</v>
      </c>
      <c r="AD10" s="37" t="s">
        <v>82</v>
      </c>
      <c r="AE10" s="37" t="s">
        <v>83</v>
      </c>
      <c r="AF10" s="38"/>
      <c r="AG10" s="1">
        <f>'MAY 10'!AG34</f>
        <v>46385188</v>
      </c>
      <c r="AH10" s="272"/>
      <c r="AI10" s="288"/>
      <c r="AJ10" s="193" t="s">
        <v>84</v>
      </c>
      <c r="AK10" s="193" t="s">
        <v>84</v>
      </c>
      <c r="AL10" s="193" t="s">
        <v>84</v>
      </c>
      <c r="AM10" s="193" t="s">
        <v>84</v>
      </c>
      <c r="AN10" s="193" t="s">
        <v>84</v>
      </c>
      <c r="AO10" s="193" t="s">
        <v>84</v>
      </c>
      <c r="AP10" s="1">
        <f>'MAY 10'!AP34</f>
        <v>10777709</v>
      </c>
      <c r="AQ10" s="271"/>
      <c r="AR10" s="190" t="s">
        <v>85</v>
      </c>
      <c r="AS10" s="272"/>
      <c r="AV10" s="39" t="s">
        <v>86</v>
      </c>
      <c r="AW10" s="39" t="s">
        <v>87</v>
      </c>
      <c r="AY10" s="81" t="s">
        <v>129</v>
      </c>
    </row>
    <row r="11" spans="2:51" x14ac:dyDescent="0.25">
      <c r="B11" s="40">
        <v>2</v>
      </c>
      <c r="C11" s="40">
        <v>4.1666666666666664E-2</v>
      </c>
      <c r="D11" s="110">
        <v>4</v>
      </c>
      <c r="E11" s="41">
        <f t="shared" ref="E11:E34" si="0">D11/1.42</f>
        <v>2.8169014084507045</v>
      </c>
      <c r="F11" s="100">
        <v>75</v>
      </c>
      <c r="G11" s="41">
        <f>F11/1.42</f>
        <v>52.816901408450704</v>
      </c>
      <c r="H11" s="42" t="s">
        <v>88</v>
      </c>
      <c r="I11" s="42">
        <f>J11-(2/1.42)</f>
        <v>47.887323943661976</v>
      </c>
      <c r="J11" s="43">
        <f>(F11-5)/1.42</f>
        <v>49.295774647887328</v>
      </c>
      <c r="K11" s="42">
        <f>J11+(6/1.42)</f>
        <v>53.521126760563384</v>
      </c>
      <c r="L11" s="44">
        <v>14</v>
      </c>
      <c r="M11" s="45" t="s">
        <v>89</v>
      </c>
      <c r="N11" s="45">
        <v>11.4</v>
      </c>
      <c r="O11" s="111">
        <v>128</v>
      </c>
      <c r="P11" s="111">
        <v>105</v>
      </c>
      <c r="Q11" s="111">
        <v>817839</v>
      </c>
      <c r="R11" s="46">
        <f>IF(ISBLANK(Q11),"-",Q11-Q10)</f>
        <v>4711</v>
      </c>
      <c r="S11" s="47">
        <f>R11*24/1000</f>
        <v>113.06399999999999</v>
      </c>
      <c r="T11" s="47">
        <f>R11/1000</f>
        <v>4.7110000000000003</v>
      </c>
      <c r="U11" s="112">
        <v>6.3</v>
      </c>
      <c r="V11" s="112">
        <f t="shared" ref="V11:V34" si="1">U11</f>
        <v>6.3</v>
      </c>
      <c r="W11" s="113" t="s">
        <v>124</v>
      </c>
      <c r="X11" s="115">
        <v>0</v>
      </c>
      <c r="Y11" s="115">
        <v>0</v>
      </c>
      <c r="Z11" s="115">
        <v>0</v>
      </c>
      <c r="AA11" s="115">
        <v>1185</v>
      </c>
      <c r="AB11" s="115">
        <v>1188</v>
      </c>
      <c r="AC11" s="48" t="s">
        <v>90</v>
      </c>
      <c r="AD11" s="48" t="s">
        <v>90</v>
      </c>
      <c r="AE11" s="48" t="s">
        <v>90</v>
      </c>
      <c r="AF11" s="114" t="s">
        <v>90</v>
      </c>
      <c r="AG11" s="123">
        <v>46386092</v>
      </c>
      <c r="AH11" s="49">
        <f>IF(ISBLANK(AG11),"-",AG11-AG10)</f>
        <v>904</v>
      </c>
      <c r="AI11" s="50">
        <f>AH11/T11</f>
        <v>191.89131819146678</v>
      </c>
      <c r="AJ11" s="98">
        <v>0</v>
      </c>
      <c r="AK11" s="98">
        <v>0</v>
      </c>
      <c r="AL11" s="98">
        <v>0</v>
      </c>
      <c r="AM11" s="98">
        <v>1</v>
      </c>
      <c r="AN11" s="98">
        <v>1</v>
      </c>
      <c r="AO11" s="98">
        <v>0.75</v>
      </c>
      <c r="AP11" s="115">
        <v>10778517</v>
      </c>
      <c r="AQ11" s="115">
        <f t="shared" ref="AQ11:AQ34" si="2">AP11-AP10</f>
        <v>808</v>
      </c>
      <c r="AR11" s="51"/>
      <c r="AS11" s="52" t="s">
        <v>113</v>
      </c>
      <c r="AV11" s="39" t="s">
        <v>88</v>
      </c>
      <c r="AW11" s="39" t="s">
        <v>91</v>
      </c>
      <c r="AY11" s="81" t="s">
        <v>128</v>
      </c>
    </row>
    <row r="12" spans="2:51" x14ac:dyDescent="0.25">
      <c r="B12" s="40">
        <v>2.0416666666666701</v>
      </c>
      <c r="C12" s="40">
        <v>8.3333333333333329E-2</v>
      </c>
      <c r="D12" s="110">
        <v>6</v>
      </c>
      <c r="E12" s="41">
        <f t="shared" si="0"/>
        <v>4.2253521126760569</v>
      </c>
      <c r="F12" s="100">
        <v>75</v>
      </c>
      <c r="G12" s="41">
        <f t="shared" ref="G12:G34" si="3">F12/1.42</f>
        <v>52.816901408450704</v>
      </c>
      <c r="H12" s="42" t="s">
        <v>88</v>
      </c>
      <c r="I12" s="42">
        <f t="shared" ref="I12:I34" si="4">J12-(2/1.42)</f>
        <v>47.887323943661976</v>
      </c>
      <c r="J12" s="43">
        <f>(F12-5)/1.42</f>
        <v>49.295774647887328</v>
      </c>
      <c r="K12" s="42">
        <f>J12+(6/1.42)</f>
        <v>53.521126760563384</v>
      </c>
      <c r="L12" s="44">
        <v>14</v>
      </c>
      <c r="M12" s="45" t="s">
        <v>89</v>
      </c>
      <c r="N12" s="45">
        <v>11.2</v>
      </c>
      <c r="O12" s="111">
        <v>132</v>
      </c>
      <c r="P12" s="111">
        <v>104</v>
      </c>
      <c r="Q12" s="111">
        <v>822657</v>
      </c>
      <c r="R12" s="46">
        <f t="shared" ref="R12:R34" si="5">IF(ISBLANK(Q12),"-",Q12-Q11)</f>
        <v>4818</v>
      </c>
      <c r="S12" s="47">
        <f t="shared" ref="S12:S34" si="6">R12*24/1000</f>
        <v>115.63200000000001</v>
      </c>
      <c r="T12" s="47">
        <f t="shared" ref="T12:T34" si="7">R12/1000</f>
        <v>4.8179999999999996</v>
      </c>
      <c r="U12" s="112">
        <v>8.1</v>
      </c>
      <c r="V12" s="112">
        <f t="shared" si="1"/>
        <v>8.1</v>
      </c>
      <c r="W12" s="113" t="s">
        <v>124</v>
      </c>
      <c r="X12" s="115">
        <v>0</v>
      </c>
      <c r="Y12" s="115">
        <v>0</v>
      </c>
      <c r="Z12" s="115">
        <v>0</v>
      </c>
      <c r="AA12" s="115">
        <v>1185</v>
      </c>
      <c r="AB12" s="115">
        <v>1147</v>
      </c>
      <c r="AC12" s="48" t="s">
        <v>90</v>
      </c>
      <c r="AD12" s="48" t="s">
        <v>90</v>
      </c>
      <c r="AE12" s="48" t="s">
        <v>90</v>
      </c>
      <c r="AF12" s="114" t="s">
        <v>90</v>
      </c>
      <c r="AG12" s="123">
        <v>46386968</v>
      </c>
      <c r="AH12" s="49">
        <f>IF(ISBLANK(AG12),"-",AG12-AG11)</f>
        <v>876</v>
      </c>
      <c r="AI12" s="50">
        <f t="shared" ref="AI12:AI34" si="8">AH12/T12</f>
        <v>181.81818181818184</v>
      </c>
      <c r="AJ12" s="98">
        <v>0</v>
      </c>
      <c r="AK12" s="98">
        <v>0</v>
      </c>
      <c r="AL12" s="98">
        <v>0</v>
      </c>
      <c r="AM12" s="98">
        <v>1</v>
      </c>
      <c r="AN12" s="98">
        <v>1</v>
      </c>
      <c r="AO12" s="98">
        <v>0.75</v>
      </c>
      <c r="AP12" s="115">
        <v>10779525</v>
      </c>
      <c r="AQ12" s="115">
        <f t="shared" si="2"/>
        <v>1008</v>
      </c>
      <c r="AR12" s="118">
        <v>1.0900000000000001</v>
      </c>
      <c r="AS12" s="52" t="s">
        <v>113</v>
      </c>
      <c r="AV12" s="39" t="s">
        <v>92</v>
      </c>
      <c r="AW12" s="39" t="s">
        <v>93</v>
      </c>
      <c r="AY12" s="81" t="s">
        <v>126</v>
      </c>
    </row>
    <row r="13" spans="2:51" x14ac:dyDescent="0.25">
      <c r="B13" s="40">
        <v>2.0833333333333299</v>
      </c>
      <c r="C13" s="40">
        <v>0.125</v>
      </c>
      <c r="D13" s="110">
        <v>7</v>
      </c>
      <c r="E13" s="41">
        <f t="shared" si="0"/>
        <v>4.9295774647887329</v>
      </c>
      <c r="F13" s="100">
        <v>75</v>
      </c>
      <c r="G13" s="41">
        <f t="shared" si="3"/>
        <v>52.816901408450704</v>
      </c>
      <c r="H13" s="42" t="s">
        <v>88</v>
      </c>
      <c r="I13" s="42">
        <f t="shared" si="4"/>
        <v>47.887323943661976</v>
      </c>
      <c r="J13" s="43">
        <f>(F13-5)/1.42</f>
        <v>49.295774647887328</v>
      </c>
      <c r="K13" s="42">
        <f>J13+(6/1.42)</f>
        <v>53.521126760563384</v>
      </c>
      <c r="L13" s="44">
        <v>14</v>
      </c>
      <c r="M13" s="45" t="s">
        <v>89</v>
      </c>
      <c r="N13" s="45">
        <v>11.2</v>
      </c>
      <c r="O13" s="111">
        <v>121</v>
      </c>
      <c r="P13" s="111">
        <v>106</v>
      </c>
      <c r="Q13" s="111">
        <v>827577</v>
      </c>
      <c r="R13" s="46">
        <f t="shared" si="5"/>
        <v>4920</v>
      </c>
      <c r="S13" s="47">
        <f t="shared" si="6"/>
        <v>118.08</v>
      </c>
      <c r="T13" s="47">
        <f t="shared" si="7"/>
        <v>4.92</v>
      </c>
      <c r="U13" s="112">
        <v>9.5</v>
      </c>
      <c r="V13" s="112">
        <f t="shared" si="1"/>
        <v>9.5</v>
      </c>
      <c r="W13" s="113" t="s">
        <v>124</v>
      </c>
      <c r="X13" s="115">
        <v>0</v>
      </c>
      <c r="Y13" s="115">
        <v>0</v>
      </c>
      <c r="Z13" s="115">
        <v>0</v>
      </c>
      <c r="AA13" s="115">
        <v>1185</v>
      </c>
      <c r="AB13" s="115">
        <v>1147</v>
      </c>
      <c r="AC13" s="48" t="s">
        <v>90</v>
      </c>
      <c r="AD13" s="48" t="s">
        <v>90</v>
      </c>
      <c r="AE13" s="48" t="s">
        <v>90</v>
      </c>
      <c r="AF13" s="114" t="s">
        <v>90</v>
      </c>
      <c r="AG13" s="123">
        <v>46387824</v>
      </c>
      <c r="AH13" s="49">
        <f>IF(ISBLANK(AG13),"-",AG13-AG12)</f>
        <v>856</v>
      </c>
      <c r="AI13" s="50">
        <f t="shared" si="8"/>
        <v>173.98373983739839</v>
      </c>
      <c r="AJ13" s="98">
        <v>0</v>
      </c>
      <c r="AK13" s="98">
        <v>0</v>
      </c>
      <c r="AL13" s="98">
        <v>0</v>
      </c>
      <c r="AM13" s="98">
        <v>1</v>
      </c>
      <c r="AN13" s="98">
        <v>1</v>
      </c>
      <c r="AO13" s="98">
        <v>0.75</v>
      </c>
      <c r="AP13" s="115">
        <v>10780572</v>
      </c>
      <c r="AQ13" s="115">
        <f t="shared" si="2"/>
        <v>1047</v>
      </c>
      <c r="AR13" s="51"/>
      <c r="AS13" s="52" t="s">
        <v>113</v>
      </c>
      <c r="AV13" s="39" t="s">
        <v>94</v>
      </c>
      <c r="AW13" s="39" t="s">
        <v>95</v>
      </c>
      <c r="AY13" s="81" t="s">
        <v>133</v>
      </c>
    </row>
    <row r="14" spans="2:51" x14ac:dyDescent="0.25">
      <c r="B14" s="40">
        <v>2.125</v>
      </c>
      <c r="C14" s="40">
        <v>0.16666666666666699</v>
      </c>
      <c r="D14" s="110">
        <v>6</v>
      </c>
      <c r="E14" s="41">
        <f t="shared" si="0"/>
        <v>4.2253521126760569</v>
      </c>
      <c r="F14" s="100">
        <v>75</v>
      </c>
      <c r="G14" s="41">
        <f t="shared" si="3"/>
        <v>52.816901408450704</v>
      </c>
      <c r="H14" s="42" t="s">
        <v>88</v>
      </c>
      <c r="I14" s="42">
        <f t="shared" si="4"/>
        <v>47.887323943661976</v>
      </c>
      <c r="J14" s="43">
        <f>(F14-5)/1.42</f>
        <v>49.295774647887328</v>
      </c>
      <c r="K14" s="42">
        <f>J14+(6/1.42)</f>
        <v>53.521126760563384</v>
      </c>
      <c r="L14" s="44">
        <v>14</v>
      </c>
      <c r="M14" s="45" t="s">
        <v>89</v>
      </c>
      <c r="N14" s="45">
        <v>12.8</v>
      </c>
      <c r="O14" s="111">
        <v>111</v>
      </c>
      <c r="P14" s="111">
        <v>110</v>
      </c>
      <c r="Q14" s="111">
        <v>832697</v>
      </c>
      <c r="R14" s="46">
        <f t="shared" si="5"/>
        <v>5120</v>
      </c>
      <c r="S14" s="47">
        <f t="shared" si="6"/>
        <v>122.88</v>
      </c>
      <c r="T14" s="47">
        <f t="shared" si="7"/>
        <v>5.12</v>
      </c>
      <c r="U14" s="112">
        <v>9.5</v>
      </c>
      <c r="V14" s="112">
        <f t="shared" si="1"/>
        <v>9.5</v>
      </c>
      <c r="W14" s="113" t="s">
        <v>124</v>
      </c>
      <c r="X14" s="115">
        <v>0</v>
      </c>
      <c r="Y14" s="115">
        <v>0</v>
      </c>
      <c r="Z14" s="115">
        <v>0</v>
      </c>
      <c r="AA14" s="115">
        <v>1185</v>
      </c>
      <c r="AB14" s="115">
        <v>1147</v>
      </c>
      <c r="AC14" s="48" t="s">
        <v>90</v>
      </c>
      <c r="AD14" s="48" t="s">
        <v>90</v>
      </c>
      <c r="AE14" s="48" t="s">
        <v>90</v>
      </c>
      <c r="AF14" s="114" t="s">
        <v>90</v>
      </c>
      <c r="AG14" s="123">
        <v>46388740</v>
      </c>
      <c r="AH14" s="49">
        <f t="shared" ref="AH14:AH34" si="9">IF(ISBLANK(AG14),"-",AG14-AG13)</f>
        <v>916</v>
      </c>
      <c r="AI14" s="50">
        <f t="shared" si="8"/>
        <v>178.90625</v>
      </c>
      <c r="AJ14" s="98">
        <v>0</v>
      </c>
      <c r="AK14" s="98">
        <v>0</v>
      </c>
      <c r="AL14" s="98">
        <v>0</v>
      </c>
      <c r="AM14" s="98">
        <v>1</v>
      </c>
      <c r="AN14" s="98">
        <v>1</v>
      </c>
      <c r="AO14" s="98">
        <v>0</v>
      </c>
      <c r="AP14" s="115">
        <v>10780572</v>
      </c>
      <c r="AQ14" s="115">
        <f t="shared" si="2"/>
        <v>0</v>
      </c>
      <c r="AR14" s="51"/>
      <c r="AS14" s="52" t="s">
        <v>113</v>
      </c>
      <c r="AT14" s="54"/>
      <c r="AV14" s="39" t="s">
        <v>96</v>
      </c>
      <c r="AW14" s="39" t="s">
        <v>97</v>
      </c>
      <c r="AY14" s="81"/>
    </row>
    <row r="15" spans="2:51" ht="14.25" customHeight="1" x14ac:dyDescent="0.25">
      <c r="B15" s="40">
        <v>2.1666666666666701</v>
      </c>
      <c r="C15" s="40">
        <v>0.20833333333333301</v>
      </c>
      <c r="D15" s="110">
        <v>9</v>
      </c>
      <c r="E15" s="41">
        <f t="shared" si="0"/>
        <v>6.3380281690140849</v>
      </c>
      <c r="F15" s="100">
        <v>75</v>
      </c>
      <c r="G15" s="41">
        <f t="shared" si="3"/>
        <v>52.816901408450704</v>
      </c>
      <c r="H15" s="42" t="s">
        <v>88</v>
      </c>
      <c r="I15" s="42">
        <f t="shared" si="4"/>
        <v>47.887323943661976</v>
      </c>
      <c r="J15" s="43">
        <f>(F15-5)/1.42</f>
        <v>49.295774647887328</v>
      </c>
      <c r="K15" s="42">
        <f>J15+(6/1.42)</f>
        <v>53.521126760563384</v>
      </c>
      <c r="L15" s="44">
        <v>18</v>
      </c>
      <c r="M15" s="45" t="s">
        <v>89</v>
      </c>
      <c r="N15" s="45">
        <v>13.1</v>
      </c>
      <c r="O15" s="111">
        <v>124</v>
      </c>
      <c r="P15" s="111">
        <v>113</v>
      </c>
      <c r="Q15" s="111">
        <v>838238</v>
      </c>
      <c r="R15" s="46">
        <f t="shared" si="5"/>
        <v>5541</v>
      </c>
      <c r="S15" s="47">
        <f t="shared" si="6"/>
        <v>132.98400000000001</v>
      </c>
      <c r="T15" s="47">
        <f t="shared" si="7"/>
        <v>5.5410000000000004</v>
      </c>
      <c r="U15" s="112">
        <v>9.5</v>
      </c>
      <c r="V15" s="112">
        <f t="shared" si="1"/>
        <v>9.5</v>
      </c>
      <c r="W15" s="113" t="s">
        <v>124</v>
      </c>
      <c r="X15" s="115">
        <v>0</v>
      </c>
      <c r="Y15" s="115">
        <v>0</v>
      </c>
      <c r="Z15" s="115">
        <v>0</v>
      </c>
      <c r="AA15" s="115">
        <v>1185</v>
      </c>
      <c r="AB15" s="115">
        <v>1188</v>
      </c>
      <c r="AC15" s="48" t="s">
        <v>90</v>
      </c>
      <c r="AD15" s="48" t="s">
        <v>90</v>
      </c>
      <c r="AE15" s="48" t="s">
        <v>90</v>
      </c>
      <c r="AF15" s="114" t="s">
        <v>90</v>
      </c>
      <c r="AG15" s="123">
        <v>46389656</v>
      </c>
      <c r="AH15" s="49">
        <f t="shared" si="9"/>
        <v>916</v>
      </c>
      <c r="AI15" s="50">
        <f t="shared" si="8"/>
        <v>165.31312037538351</v>
      </c>
      <c r="AJ15" s="98">
        <v>0</v>
      </c>
      <c r="AK15" s="98">
        <v>0</v>
      </c>
      <c r="AL15" s="98">
        <v>0</v>
      </c>
      <c r="AM15" s="98">
        <v>1</v>
      </c>
      <c r="AN15" s="98">
        <v>1</v>
      </c>
      <c r="AO15" s="98">
        <v>0</v>
      </c>
      <c r="AP15" s="115">
        <v>10780572</v>
      </c>
      <c r="AQ15" s="115">
        <f t="shared" si="2"/>
        <v>0</v>
      </c>
      <c r="AR15" s="51"/>
      <c r="AS15" s="52" t="s">
        <v>113</v>
      </c>
      <c r="AV15" s="39" t="s">
        <v>98</v>
      </c>
      <c r="AW15" s="39" t="s">
        <v>99</v>
      </c>
      <c r="AY15" s="97"/>
    </row>
    <row r="16" spans="2:51" x14ac:dyDescent="0.25">
      <c r="B16" s="40">
        <v>2.2083333333333299</v>
      </c>
      <c r="C16" s="40">
        <v>0.25</v>
      </c>
      <c r="D16" s="110">
        <v>9</v>
      </c>
      <c r="E16" s="41">
        <f t="shared" si="0"/>
        <v>6.3380281690140849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130</v>
      </c>
      <c r="P16" s="111">
        <v>125</v>
      </c>
      <c r="Q16" s="111">
        <v>844276</v>
      </c>
      <c r="R16" s="46">
        <f t="shared" si="5"/>
        <v>6038</v>
      </c>
      <c r="S16" s="47">
        <f t="shared" si="6"/>
        <v>144.91200000000001</v>
      </c>
      <c r="T16" s="47">
        <f t="shared" si="7"/>
        <v>6.0380000000000003</v>
      </c>
      <c r="U16" s="112">
        <v>9.5</v>
      </c>
      <c r="V16" s="112">
        <f t="shared" si="1"/>
        <v>9.5</v>
      </c>
      <c r="W16" s="113" t="s">
        <v>124</v>
      </c>
      <c r="X16" s="115">
        <v>0</v>
      </c>
      <c r="Y16" s="115">
        <v>0</v>
      </c>
      <c r="Z16" s="115">
        <v>0</v>
      </c>
      <c r="AA16" s="115">
        <v>1185</v>
      </c>
      <c r="AB16" s="115">
        <v>1188</v>
      </c>
      <c r="AC16" s="48" t="s">
        <v>90</v>
      </c>
      <c r="AD16" s="48" t="s">
        <v>90</v>
      </c>
      <c r="AE16" s="48" t="s">
        <v>90</v>
      </c>
      <c r="AF16" s="114" t="s">
        <v>90</v>
      </c>
      <c r="AG16" s="123">
        <v>46390580</v>
      </c>
      <c r="AH16" s="49">
        <f t="shared" si="9"/>
        <v>924</v>
      </c>
      <c r="AI16" s="50">
        <f t="shared" si="8"/>
        <v>153.03080490228552</v>
      </c>
      <c r="AJ16" s="98">
        <v>0</v>
      </c>
      <c r="AK16" s="98">
        <v>0</v>
      </c>
      <c r="AL16" s="98">
        <v>0</v>
      </c>
      <c r="AM16" s="98">
        <v>1</v>
      </c>
      <c r="AN16" s="98">
        <v>1</v>
      </c>
      <c r="AO16" s="98">
        <v>0</v>
      </c>
      <c r="AP16" s="115">
        <v>10780572</v>
      </c>
      <c r="AQ16" s="115">
        <f t="shared" si="2"/>
        <v>0</v>
      </c>
      <c r="AR16" s="53">
        <v>1.1599999999999999</v>
      </c>
      <c r="AS16" s="52" t="s">
        <v>101</v>
      </c>
      <c r="AV16" s="39" t="s">
        <v>102</v>
      </c>
      <c r="AW16" s="39" t="s">
        <v>103</v>
      </c>
      <c r="AY16" s="97"/>
    </row>
    <row r="17" spans="1:51" x14ac:dyDescent="0.25">
      <c r="B17" s="40">
        <v>2.25</v>
      </c>
      <c r="C17" s="40">
        <v>0.29166666666666702</v>
      </c>
      <c r="D17" s="110">
        <v>7</v>
      </c>
      <c r="E17" s="41">
        <f t="shared" si="0"/>
        <v>4.9295774647887329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139</v>
      </c>
      <c r="P17" s="111">
        <v>143</v>
      </c>
      <c r="Q17" s="111">
        <v>850415</v>
      </c>
      <c r="R17" s="46">
        <f t="shared" si="5"/>
        <v>6139</v>
      </c>
      <c r="S17" s="47">
        <f t="shared" si="6"/>
        <v>147.33600000000001</v>
      </c>
      <c r="T17" s="47">
        <f t="shared" si="7"/>
        <v>6.1390000000000002</v>
      </c>
      <c r="U17" s="112">
        <v>9</v>
      </c>
      <c r="V17" s="112">
        <f t="shared" si="1"/>
        <v>9</v>
      </c>
      <c r="W17" s="113" t="s">
        <v>130</v>
      </c>
      <c r="X17" s="115">
        <v>0</v>
      </c>
      <c r="Y17" s="115">
        <v>1047</v>
      </c>
      <c r="Z17" s="115">
        <v>1187</v>
      </c>
      <c r="AA17" s="115">
        <v>1185</v>
      </c>
      <c r="AB17" s="115">
        <v>1187</v>
      </c>
      <c r="AC17" s="48" t="s">
        <v>90</v>
      </c>
      <c r="AD17" s="48" t="s">
        <v>90</v>
      </c>
      <c r="AE17" s="48" t="s">
        <v>90</v>
      </c>
      <c r="AF17" s="114" t="s">
        <v>90</v>
      </c>
      <c r="AG17" s="123">
        <v>46391924</v>
      </c>
      <c r="AH17" s="49">
        <f t="shared" si="9"/>
        <v>1344</v>
      </c>
      <c r="AI17" s="50">
        <f t="shared" si="8"/>
        <v>218.92816419612313</v>
      </c>
      <c r="AJ17" s="98">
        <v>0</v>
      </c>
      <c r="AK17" s="98">
        <v>1</v>
      </c>
      <c r="AL17" s="98">
        <v>1</v>
      </c>
      <c r="AM17" s="98">
        <v>1</v>
      </c>
      <c r="AN17" s="98">
        <v>1</v>
      </c>
      <c r="AO17" s="98">
        <v>0</v>
      </c>
      <c r="AP17" s="115">
        <v>10780572</v>
      </c>
      <c r="AQ17" s="115">
        <f t="shared" si="2"/>
        <v>0</v>
      </c>
      <c r="AR17" s="51"/>
      <c r="AS17" s="52" t="s">
        <v>101</v>
      </c>
      <c r="AT17" s="54"/>
      <c r="AV17" s="39" t="s">
        <v>104</v>
      </c>
      <c r="AW17" s="39" t="s">
        <v>105</v>
      </c>
      <c r="AY17" s="101"/>
    </row>
    <row r="18" spans="1:51" x14ac:dyDescent="0.25">
      <c r="B18" s="40">
        <v>2.2916666666666701</v>
      </c>
      <c r="C18" s="40">
        <v>0.33333333333333298</v>
      </c>
      <c r="D18" s="110">
        <v>6</v>
      </c>
      <c r="E18" s="41">
        <f t="shared" si="0"/>
        <v>4.2253521126760569</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135</v>
      </c>
      <c r="P18" s="111">
        <v>144</v>
      </c>
      <c r="Q18" s="111">
        <v>856459</v>
      </c>
      <c r="R18" s="46">
        <f t="shared" si="5"/>
        <v>6044</v>
      </c>
      <c r="S18" s="47">
        <f t="shared" si="6"/>
        <v>145.05600000000001</v>
      </c>
      <c r="T18" s="47">
        <f t="shared" si="7"/>
        <v>6.0439999999999996</v>
      </c>
      <c r="U18" s="112">
        <v>8.3000000000000007</v>
      </c>
      <c r="V18" s="112">
        <f t="shared" si="1"/>
        <v>8.3000000000000007</v>
      </c>
      <c r="W18" s="113" t="s">
        <v>130</v>
      </c>
      <c r="X18" s="115">
        <v>0</v>
      </c>
      <c r="Y18" s="115">
        <v>1048</v>
      </c>
      <c r="Z18" s="115">
        <v>1187</v>
      </c>
      <c r="AA18" s="115">
        <v>1185</v>
      </c>
      <c r="AB18" s="115">
        <v>1187</v>
      </c>
      <c r="AC18" s="48" t="s">
        <v>90</v>
      </c>
      <c r="AD18" s="48" t="s">
        <v>90</v>
      </c>
      <c r="AE18" s="48" t="s">
        <v>90</v>
      </c>
      <c r="AF18" s="114" t="s">
        <v>90</v>
      </c>
      <c r="AG18" s="123">
        <v>46393336</v>
      </c>
      <c r="AH18" s="49">
        <f t="shared" si="9"/>
        <v>1412</v>
      </c>
      <c r="AI18" s="50">
        <f t="shared" si="8"/>
        <v>233.62011912640637</v>
      </c>
      <c r="AJ18" s="98">
        <v>0</v>
      </c>
      <c r="AK18" s="98">
        <v>1</v>
      </c>
      <c r="AL18" s="98">
        <v>1</v>
      </c>
      <c r="AM18" s="98">
        <v>1</v>
      </c>
      <c r="AN18" s="98">
        <v>1</v>
      </c>
      <c r="AO18" s="98">
        <v>0</v>
      </c>
      <c r="AP18" s="115">
        <v>10780572</v>
      </c>
      <c r="AQ18" s="115">
        <f t="shared" si="2"/>
        <v>0</v>
      </c>
      <c r="AR18" s="51"/>
      <c r="AS18" s="52" t="s">
        <v>101</v>
      </c>
      <c r="AV18" s="39" t="s">
        <v>106</v>
      </c>
      <c r="AW18" s="39" t="s">
        <v>107</v>
      </c>
      <c r="AY18" s="101"/>
    </row>
    <row r="19" spans="1:51" x14ac:dyDescent="0.25">
      <c r="B19" s="40">
        <v>2.3333333333333299</v>
      </c>
      <c r="C19" s="40">
        <v>0.375</v>
      </c>
      <c r="D19" s="110">
        <v>5</v>
      </c>
      <c r="E19" s="41">
        <f t="shared" si="0"/>
        <v>3.5211267605633805</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138</v>
      </c>
      <c r="P19" s="111">
        <v>151</v>
      </c>
      <c r="Q19" s="111">
        <v>862705</v>
      </c>
      <c r="R19" s="46">
        <f t="shared" si="5"/>
        <v>6246</v>
      </c>
      <c r="S19" s="47">
        <f t="shared" si="6"/>
        <v>149.904</v>
      </c>
      <c r="T19" s="47">
        <f t="shared" si="7"/>
        <v>6.2460000000000004</v>
      </c>
      <c r="U19" s="112">
        <v>7.7</v>
      </c>
      <c r="V19" s="112">
        <f t="shared" si="1"/>
        <v>7.7</v>
      </c>
      <c r="W19" s="113" t="s">
        <v>130</v>
      </c>
      <c r="X19" s="115">
        <v>0</v>
      </c>
      <c r="Y19" s="115">
        <v>1047</v>
      </c>
      <c r="Z19" s="115">
        <v>1187</v>
      </c>
      <c r="AA19" s="115">
        <v>1185</v>
      </c>
      <c r="AB19" s="115">
        <v>1187</v>
      </c>
      <c r="AC19" s="48" t="s">
        <v>90</v>
      </c>
      <c r="AD19" s="48" t="s">
        <v>90</v>
      </c>
      <c r="AE19" s="48" t="s">
        <v>90</v>
      </c>
      <c r="AF19" s="114" t="s">
        <v>90</v>
      </c>
      <c r="AG19" s="123">
        <v>46394700</v>
      </c>
      <c r="AH19" s="49">
        <f t="shared" si="9"/>
        <v>1364</v>
      </c>
      <c r="AI19" s="50">
        <f t="shared" si="8"/>
        <v>218.37976304835092</v>
      </c>
      <c r="AJ19" s="98">
        <v>0</v>
      </c>
      <c r="AK19" s="98">
        <v>1</v>
      </c>
      <c r="AL19" s="98">
        <v>1</v>
      </c>
      <c r="AM19" s="98">
        <v>1</v>
      </c>
      <c r="AN19" s="98">
        <v>1</v>
      </c>
      <c r="AO19" s="98">
        <v>0</v>
      </c>
      <c r="AP19" s="115">
        <v>10780572</v>
      </c>
      <c r="AQ19" s="115">
        <f t="shared" si="2"/>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140</v>
      </c>
      <c r="P20" s="111">
        <v>141</v>
      </c>
      <c r="Q20" s="111">
        <v>868853</v>
      </c>
      <c r="R20" s="46">
        <f t="shared" si="5"/>
        <v>6148</v>
      </c>
      <c r="S20" s="47">
        <f t="shared" si="6"/>
        <v>147.55199999999999</v>
      </c>
      <c r="T20" s="47">
        <f t="shared" si="7"/>
        <v>6.1479999999999997</v>
      </c>
      <c r="U20" s="112">
        <v>7</v>
      </c>
      <c r="V20" s="112">
        <f t="shared" si="1"/>
        <v>7</v>
      </c>
      <c r="W20" s="113" t="s">
        <v>130</v>
      </c>
      <c r="X20" s="115">
        <v>0</v>
      </c>
      <c r="Y20" s="115">
        <v>1046</v>
      </c>
      <c r="Z20" s="115">
        <v>1187</v>
      </c>
      <c r="AA20" s="115">
        <v>1185</v>
      </c>
      <c r="AB20" s="115">
        <v>1187</v>
      </c>
      <c r="AC20" s="48" t="s">
        <v>90</v>
      </c>
      <c r="AD20" s="48" t="s">
        <v>90</v>
      </c>
      <c r="AE20" s="48" t="s">
        <v>90</v>
      </c>
      <c r="AF20" s="114" t="s">
        <v>90</v>
      </c>
      <c r="AG20" s="123">
        <v>46396120</v>
      </c>
      <c r="AH20" s="49">
        <f t="shared" si="9"/>
        <v>1420</v>
      </c>
      <c r="AI20" s="50">
        <f t="shared" si="8"/>
        <v>230.96942094990243</v>
      </c>
      <c r="AJ20" s="98">
        <v>0</v>
      </c>
      <c r="AK20" s="98">
        <v>1</v>
      </c>
      <c r="AL20" s="98">
        <v>1</v>
      </c>
      <c r="AM20" s="98">
        <v>1</v>
      </c>
      <c r="AN20" s="98">
        <v>1</v>
      </c>
      <c r="AO20" s="98">
        <v>0</v>
      </c>
      <c r="AP20" s="115">
        <v>10780572</v>
      </c>
      <c r="AQ20" s="115">
        <f t="shared" si="2"/>
        <v>0</v>
      </c>
      <c r="AR20" s="53">
        <v>1.32</v>
      </c>
      <c r="AS20" s="52" t="s">
        <v>101</v>
      </c>
      <c r="AY20" s="101"/>
    </row>
    <row r="21" spans="1:51" x14ac:dyDescent="0.25">
      <c r="B21" s="40">
        <v>2.4166666666666701</v>
      </c>
      <c r="C21" s="40">
        <v>0.45833333333333298</v>
      </c>
      <c r="D21" s="110">
        <v>5</v>
      </c>
      <c r="E21" s="41">
        <f t="shared" si="0"/>
        <v>3.5211267605633805</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138</v>
      </c>
      <c r="P21" s="111">
        <v>150</v>
      </c>
      <c r="Q21" s="111">
        <v>874907</v>
      </c>
      <c r="R21" s="46">
        <f t="shared" si="5"/>
        <v>6054</v>
      </c>
      <c r="S21" s="47">
        <f t="shared" si="6"/>
        <v>145.29599999999999</v>
      </c>
      <c r="T21" s="47">
        <f t="shared" si="7"/>
        <v>6.0540000000000003</v>
      </c>
      <c r="U21" s="112">
        <v>6.4</v>
      </c>
      <c r="V21" s="112">
        <f t="shared" si="1"/>
        <v>6.4</v>
      </c>
      <c r="W21" s="113" t="s">
        <v>130</v>
      </c>
      <c r="X21" s="115">
        <v>0</v>
      </c>
      <c r="Y21" s="115">
        <v>1047</v>
      </c>
      <c r="Z21" s="115">
        <v>1187</v>
      </c>
      <c r="AA21" s="115">
        <v>1185</v>
      </c>
      <c r="AB21" s="115">
        <v>1187</v>
      </c>
      <c r="AC21" s="48" t="s">
        <v>90</v>
      </c>
      <c r="AD21" s="48" t="s">
        <v>90</v>
      </c>
      <c r="AE21" s="48" t="s">
        <v>90</v>
      </c>
      <c r="AF21" s="114" t="s">
        <v>90</v>
      </c>
      <c r="AG21" s="123">
        <v>46397492</v>
      </c>
      <c r="AH21" s="49">
        <f t="shared" si="9"/>
        <v>1372</v>
      </c>
      <c r="AI21" s="50">
        <f t="shared" si="8"/>
        <v>226.62702345556656</v>
      </c>
      <c r="AJ21" s="98">
        <v>0</v>
      </c>
      <c r="AK21" s="98">
        <v>1</v>
      </c>
      <c r="AL21" s="98">
        <v>1</v>
      </c>
      <c r="AM21" s="98">
        <v>1</v>
      </c>
      <c r="AN21" s="98">
        <v>1</v>
      </c>
      <c r="AO21" s="98">
        <v>0</v>
      </c>
      <c r="AP21" s="115">
        <v>10780572</v>
      </c>
      <c r="AQ21" s="115">
        <f t="shared" si="2"/>
        <v>0</v>
      </c>
      <c r="AR21" s="51"/>
      <c r="AS21" s="52" t="s">
        <v>101</v>
      </c>
      <c r="AY21" s="101"/>
    </row>
    <row r="22" spans="1:51" x14ac:dyDescent="0.25">
      <c r="B22" s="40">
        <v>2.4583333333333299</v>
      </c>
      <c r="C22" s="40">
        <v>0.5</v>
      </c>
      <c r="D22" s="110">
        <v>5</v>
      </c>
      <c r="E22" s="41">
        <f t="shared" si="0"/>
        <v>3.5211267605633805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135</v>
      </c>
      <c r="P22" s="111">
        <v>143</v>
      </c>
      <c r="Q22" s="111">
        <v>880967</v>
      </c>
      <c r="R22" s="46">
        <f t="shared" si="5"/>
        <v>6060</v>
      </c>
      <c r="S22" s="47">
        <f t="shared" si="6"/>
        <v>145.44</v>
      </c>
      <c r="T22" s="47">
        <f t="shared" si="7"/>
        <v>6.06</v>
      </c>
      <c r="U22" s="112">
        <v>5.8</v>
      </c>
      <c r="V22" s="112">
        <f t="shared" si="1"/>
        <v>5.8</v>
      </c>
      <c r="W22" s="113" t="s">
        <v>130</v>
      </c>
      <c r="X22" s="115">
        <v>0</v>
      </c>
      <c r="Y22" s="115">
        <v>1047</v>
      </c>
      <c r="Z22" s="115">
        <v>1187</v>
      </c>
      <c r="AA22" s="115">
        <v>1185</v>
      </c>
      <c r="AB22" s="115">
        <v>1187</v>
      </c>
      <c r="AC22" s="48" t="s">
        <v>90</v>
      </c>
      <c r="AD22" s="48" t="s">
        <v>90</v>
      </c>
      <c r="AE22" s="48" t="s">
        <v>90</v>
      </c>
      <c r="AF22" s="114" t="s">
        <v>90</v>
      </c>
      <c r="AG22" s="123">
        <v>46398864</v>
      </c>
      <c r="AH22" s="49">
        <f t="shared" si="9"/>
        <v>1372</v>
      </c>
      <c r="AI22" s="50">
        <f t="shared" si="8"/>
        <v>226.40264026402642</v>
      </c>
      <c r="AJ22" s="98">
        <v>0</v>
      </c>
      <c r="AK22" s="98">
        <v>1</v>
      </c>
      <c r="AL22" s="98">
        <v>1</v>
      </c>
      <c r="AM22" s="98">
        <v>1</v>
      </c>
      <c r="AN22" s="98">
        <v>1</v>
      </c>
      <c r="AO22" s="98">
        <v>0</v>
      </c>
      <c r="AP22" s="115">
        <v>10780572</v>
      </c>
      <c r="AQ22" s="115">
        <f t="shared" si="2"/>
        <v>0</v>
      </c>
      <c r="AR22" s="51"/>
      <c r="AS22" s="52" t="s">
        <v>101</v>
      </c>
      <c r="AV22" s="55" t="s">
        <v>110</v>
      </c>
      <c r="AY22" s="101"/>
    </row>
    <row r="23" spans="1:51" x14ac:dyDescent="0.25">
      <c r="A23" s="97" t="s">
        <v>125</v>
      </c>
      <c r="B23" s="40">
        <v>2.5</v>
      </c>
      <c r="C23" s="40">
        <v>0.54166666666666696</v>
      </c>
      <c r="D23" s="110">
        <v>4</v>
      </c>
      <c r="E23" s="41">
        <f t="shared" si="0"/>
        <v>2.8169014084507045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133</v>
      </c>
      <c r="P23" s="111">
        <v>136</v>
      </c>
      <c r="Q23" s="111">
        <v>887127</v>
      </c>
      <c r="R23" s="46">
        <f t="shared" si="5"/>
        <v>6160</v>
      </c>
      <c r="S23" s="47">
        <f t="shared" si="6"/>
        <v>147.84</v>
      </c>
      <c r="T23" s="47">
        <f t="shared" si="7"/>
        <v>6.16</v>
      </c>
      <c r="U23" s="112">
        <v>5.3</v>
      </c>
      <c r="V23" s="112">
        <f t="shared" si="1"/>
        <v>5.3</v>
      </c>
      <c r="W23" s="113" t="s">
        <v>130</v>
      </c>
      <c r="X23" s="115">
        <v>1047</v>
      </c>
      <c r="Y23" s="115">
        <v>0</v>
      </c>
      <c r="Z23" s="115">
        <v>1187</v>
      </c>
      <c r="AA23" s="115">
        <v>1185</v>
      </c>
      <c r="AB23" s="115">
        <v>1187</v>
      </c>
      <c r="AC23" s="48" t="s">
        <v>90</v>
      </c>
      <c r="AD23" s="48" t="s">
        <v>90</v>
      </c>
      <c r="AE23" s="48" t="s">
        <v>90</v>
      </c>
      <c r="AF23" s="114" t="s">
        <v>90</v>
      </c>
      <c r="AG23" s="123">
        <v>46400228</v>
      </c>
      <c r="AH23" s="49">
        <f t="shared" si="9"/>
        <v>1364</v>
      </c>
      <c r="AI23" s="50">
        <f t="shared" si="8"/>
        <v>221.42857142857142</v>
      </c>
      <c r="AJ23" s="98">
        <v>1</v>
      </c>
      <c r="AK23" s="98">
        <v>0</v>
      </c>
      <c r="AL23" s="98">
        <v>1</v>
      </c>
      <c r="AM23" s="98">
        <v>1</v>
      </c>
      <c r="AN23" s="98">
        <v>1</v>
      </c>
      <c r="AO23" s="98">
        <v>0</v>
      </c>
      <c r="AP23" s="115">
        <v>10780572</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134</v>
      </c>
      <c r="P24" s="111">
        <v>134</v>
      </c>
      <c r="Q24" s="111">
        <v>893246</v>
      </c>
      <c r="R24" s="46">
        <f t="shared" si="5"/>
        <v>6119</v>
      </c>
      <c r="S24" s="47">
        <f t="shared" si="6"/>
        <v>146.85599999999999</v>
      </c>
      <c r="T24" s="47">
        <f t="shared" si="7"/>
        <v>6.1189999999999998</v>
      </c>
      <c r="U24" s="112">
        <v>4.7</v>
      </c>
      <c r="V24" s="112">
        <f t="shared" si="1"/>
        <v>4.7</v>
      </c>
      <c r="W24" s="113" t="s">
        <v>130</v>
      </c>
      <c r="X24" s="115">
        <v>1047</v>
      </c>
      <c r="Y24" s="115">
        <v>0</v>
      </c>
      <c r="Z24" s="115">
        <v>1188</v>
      </c>
      <c r="AA24" s="115">
        <v>1185</v>
      </c>
      <c r="AB24" s="115">
        <v>1188</v>
      </c>
      <c r="AC24" s="48" t="s">
        <v>90</v>
      </c>
      <c r="AD24" s="48" t="s">
        <v>90</v>
      </c>
      <c r="AE24" s="48" t="s">
        <v>90</v>
      </c>
      <c r="AF24" s="114" t="s">
        <v>90</v>
      </c>
      <c r="AG24" s="123">
        <v>46401616</v>
      </c>
      <c r="AH24" s="49">
        <f>IF(ISBLANK(AG24),"-",AG24-AG23)</f>
        <v>1388</v>
      </c>
      <c r="AI24" s="50">
        <f t="shared" si="8"/>
        <v>226.83445007354143</v>
      </c>
      <c r="AJ24" s="98">
        <v>1</v>
      </c>
      <c r="AK24" s="98">
        <v>0</v>
      </c>
      <c r="AL24" s="98">
        <v>1</v>
      </c>
      <c r="AM24" s="98">
        <v>1</v>
      </c>
      <c r="AN24" s="98">
        <v>1</v>
      </c>
      <c r="AO24" s="98">
        <v>0</v>
      </c>
      <c r="AP24" s="115">
        <v>10780572</v>
      </c>
      <c r="AQ24" s="115">
        <f t="shared" si="2"/>
        <v>0</v>
      </c>
      <c r="AR24" s="53">
        <v>1.26</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135</v>
      </c>
      <c r="P25" s="111">
        <v>138</v>
      </c>
      <c r="Q25" s="111">
        <v>899453</v>
      </c>
      <c r="R25" s="46">
        <f t="shared" si="5"/>
        <v>6207</v>
      </c>
      <c r="S25" s="47">
        <f t="shared" si="6"/>
        <v>148.96799999999999</v>
      </c>
      <c r="T25" s="47">
        <f t="shared" si="7"/>
        <v>6.2069999999999999</v>
      </c>
      <c r="U25" s="112">
        <v>4.2</v>
      </c>
      <c r="V25" s="112">
        <f t="shared" si="1"/>
        <v>4.2</v>
      </c>
      <c r="W25" s="113" t="s">
        <v>130</v>
      </c>
      <c r="X25" s="115">
        <v>1047</v>
      </c>
      <c r="Y25" s="115">
        <v>0</v>
      </c>
      <c r="Z25" s="115">
        <v>1187</v>
      </c>
      <c r="AA25" s="115">
        <v>1185</v>
      </c>
      <c r="AB25" s="115">
        <v>1188</v>
      </c>
      <c r="AC25" s="48" t="s">
        <v>90</v>
      </c>
      <c r="AD25" s="48" t="s">
        <v>90</v>
      </c>
      <c r="AE25" s="48" t="s">
        <v>90</v>
      </c>
      <c r="AF25" s="114" t="s">
        <v>90</v>
      </c>
      <c r="AG25" s="123">
        <v>46402960</v>
      </c>
      <c r="AH25" s="49">
        <f t="shared" si="9"/>
        <v>1344</v>
      </c>
      <c r="AI25" s="50">
        <f t="shared" si="8"/>
        <v>216.5297245045916</v>
      </c>
      <c r="AJ25" s="98">
        <v>1</v>
      </c>
      <c r="AK25" s="98">
        <v>0</v>
      </c>
      <c r="AL25" s="98">
        <v>1</v>
      </c>
      <c r="AM25" s="98">
        <v>1</v>
      </c>
      <c r="AN25" s="98">
        <v>1</v>
      </c>
      <c r="AO25" s="98">
        <v>0</v>
      </c>
      <c r="AP25" s="115">
        <v>10780572</v>
      </c>
      <c r="AQ25" s="115">
        <f t="shared" si="2"/>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135</v>
      </c>
      <c r="P26" s="111">
        <v>136</v>
      </c>
      <c r="Q26" s="111">
        <v>905668</v>
      </c>
      <c r="R26" s="46">
        <f t="shared" si="5"/>
        <v>6215</v>
      </c>
      <c r="S26" s="47">
        <f t="shared" si="6"/>
        <v>149.16</v>
      </c>
      <c r="T26" s="47">
        <f t="shared" si="7"/>
        <v>6.2149999999999999</v>
      </c>
      <c r="U26" s="112">
        <v>3.6</v>
      </c>
      <c r="V26" s="112">
        <f t="shared" si="1"/>
        <v>3.6</v>
      </c>
      <c r="W26" s="113" t="s">
        <v>130</v>
      </c>
      <c r="X26" s="115">
        <v>1046</v>
      </c>
      <c r="Y26" s="115">
        <v>0</v>
      </c>
      <c r="Z26" s="115">
        <v>1186</v>
      </c>
      <c r="AA26" s="115">
        <v>1185</v>
      </c>
      <c r="AB26" s="115">
        <v>1188</v>
      </c>
      <c r="AC26" s="48" t="s">
        <v>90</v>
      </c>
      <c r="AD26" s="48" t="s">
        <v>90</v>
      </c>
      <c r="AE26" s="48" t="s">
        <v>90</v>
      </c>
      <c r="AF26" s="114" t="s">
        <v>90</v>
      </c>
      <c r="AG26" s="123">
        <v>46404316</v>
      </c>
      <c r="AH26" s="49">
        <f t="shared" si="9"/>
        <v>1356</v>
      </c>
      <c r="AI26" s="50">
        <f t="shared" si="8"/>
        <v>218.18181818181819</v>
      </c>
      <c r="AJ26" s="98">
        <v>1</v>
      </c>
      <c r="AK26" s="98">
        <v>0</v>
      </c>
      <c r="AL26" s="98">
        <v>1</v>
      </c>
      <c r="AM26" s="98">
        <v>1</v>
      </c>
      <c r="AN26" s="98">
        <v>1</v>
      </c>
      <c r="AO26" s="98">
        <v>0</v>
      </c>
      <c r="AP26" s="115">
        <v>10780572</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135</v>
      </c>
      <c r="P27" s="111">
        <v>142</v>
      </c>
      <c r="Q27" s="111">
        <v>911858</v>
      </c>
      <c r="R27" s="46">
        <f t="shared" si="5"/>
        <v>6190</v>
      </c>
      <c r="S27" s="47">
        <f t="shared" si="6"/>
        <v>148.56</v>
      </c>
      <c r="T27" s="47">
        <f t="shared" si="7"/>
        <v>6.19</v>
      </c>
      <c r="U27" s="112">
        <v>3.1</v>
      </c>
      <c r="V27" s="112">
        <f t="shared" si="1"/>
        <v>3.1</v>
      </c>
      <c r="W27" s="113" t="s">
        <v>130</v>
      </c>
      <c r="X27" s="115">
        <v>1047</v>
      </c>
      <c r="Y27" s="115">
        <v>0</v>
      </c>
      <c r="Z27" s="115">
        <v>1187</v>
      </c>
      <c r="AA27" s="115">
        <v>1185</v>
      </c>
      <c r="AB27" s="115">
        <v>1187</v>
      </c>
      <c r="AC27" s="48" t="s">
        <v>90</v>
      </c>
      <c r="AD27" s="48" t="s">
        <v>90</v>
      </c>
      <c r="AE27" s="48" t="s">
        <v>90</v>
      </c>
      <c r="AF27" s="114" t="s">
        <v>90</v>
      </c>
      <c r="AG27" s="123">
        <v>46405668</v>
      </c>
      <c r="AH27" s="49">
        <f t="shared" si="9"/>
        <v>1352</v>
      </c>
      <c r="AI27" s="50">
        <f t="shared" si="8"/>
        <v>218.41680129240709</v>
      </c>
      <c r="AJ27" s="98">
        <v>1</v>
      </c>
      <c r="AK27" s="98">
        <v>0</v>
      </c>
      <c r="AL27" s="98">
        <v>1</v>
      </c>
      <c r="AM27" s="98">
        <v>1</v>
      </c>
      <c r="AN27" s="98">
        <v>1</v>
      </c>
      <c r="AO27" s="98">
        <v>0</v>
      </c>
      <c r="AP27" s="115">
        <v>10780572</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139</v>
      </c>
      <c r="P28" s="111">
        <v>93</v>
      </c>
      <c r="Q28" s="111">
        <v>917978</v>
      </c>
      <c r="R28" s="46">
        <f t="shared" si="5"/>
        <v>6120</v>
      </c>
      <c r="S28" s="47">
        <f t="shared" si="6"/>
        <v>146.88</v>
      </c>
      <c r="T28" s="47">
        <f t="shared" si="7"/>
        <v>6.12</v>
      </c>
      <c r="U28" s="112">
        <v>2.8</v>
      </c>
      <c r="V28" s="112">
        <f t="shared" si="1"/>
        <v>2.8</v>
      </c>
      <c r="W28" s="113" t="s">
        <v>130</v>
      </c>
      <c r="X28" s="115">
        <v>995</v>
      </c>
      <c r="Y28" s="115">
        <v>0</v>
      </c>
      <c r="Z28" s="115">
        <v>1187</v>
      </c>
      <c r="AA28" s="115">
        <v>1185</v>
      </c>
      <c r="AB28" s="115">
        <v>1187</v>
      </c>
      <c r="AC28" s="48" t="s">
        <v>90</v>
      </c>
      <c r="AD28" s="48" t="s">
        <v>90</v>
      </c>
      <c r="AE28" s="48" t="s">
        <v>90</v>
      </c>
      <c r="AF28" s="114" t="s">
        <v>90</v>
      </c>
      <c r="AG28" s="123">
        <v>46407036</v>
      </c>
      <c r="AH28" s="49">
        <f t="shared" si="9"/>
        <v>1368</v>
      </c>
      <c r="AI28" s="50">
        <f t="shared" si="8"/>
        <v>223.52941176470588</v>
      </c>
      <c r="AJ28" s="98">
        <v>1</v>
      </c>
      <c r="AK28" s="98">
        <v>0</v>
      </c>
      <c r="AL28" s="98">
        <v>1</v>
      </c>
      <c r="AM28" s="98">
        <v>1</v>
      </c>
      <c r="AN28" s="98">
        <v>1</v>
      </c>
      <c r="AO28" s="98">
        <v>0</v>
      </c>
      <c r="AP28" s="115">
        <v>10780572</v>
      </c>
      <c r="AQ28" s="115">
        <f t="shared" si="2"/>
        <v>0</v>
      </c>
      <c r="AR28" s="53">
        <v>0.91</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138</v>
      </c>
      <c r="P29" s="111">
        <v>88</v>
      </c>
      <c r="Q29" s="111">
        <v>923989</v>
      </c>
      <c r="R29" s="46">
        <f t="shared" si="5"/>
        <v>6011</v>
      </c>
      <c r="S29" s="47">
        <f t="shared" si="6"/>
        <v>144.26400000000001</v>
      </c>
      <c r="T29" s="47">
        <f t="shared" si="7"/>
        <v>6.0110000000000001</v>
      </c>
      <c r="U29" s="112">
        <v>2.6</v>
      </c>
      <c r="V29" s="112">
        <f t="shared" si="1"/>
        <v>2.6</v>
      </c>
      <c r="W29" s="113" t="s">
        <v>130</v>
      </c>
      <c r="X29" s="115">
        <v>995</v>
      </c>
      <c r="Y29" s="115">
        <v>0</v>
      </c>
      <c r="Z29" s="115">
        <v>1186</v>
      </c>
      <c r="AA29" s="115">
        <v>1185</v>
      </c>
      <c r="AB29" s="115">
        <v>1187</v>
      </c>
      <c r="AC29" s="48" t="s">
        <v>90</v>
      </c>
      <c r="AD29" s="48" t="s">
        <v>90</v>
      </c>
      <c r="AE29" s="48" t="s">
        <v>90</v>
      </c>
      <c r="AF29" s="114" t="s">
        <v>90</v>
      </c>
      <c r="AG29" s="123">
        <v>46408340</v>
      </c>
      <c r="AH29" s="49">
        <f t="shared" si="9"/>
        <v>1304</v>
      </c>
      <c r="AI29" s="50">
        <f t="shared" si="8"/>
        <v>216.93561803360507</v>
      </c>
      <c r="AJ29" s="98">
        <v>1</v>
      </c>
      <c r="AK29" s="98">
        <v>0</v>
      </c>
      <c r="AL29" s="98">
        <v>1</v>
      </c>
      <c r="AM29" s="98">
        <v>1</v>
      </c>
      <c r="AN29" s="98">
        <v>1</v>
      </c>
      <c r="AO29" s="98">
        <v>0</v>
      </c>
      <c r="AP29" s="115">
        <v>10780572</v>
      </c>
      <c r="AQ29" s="115">
        <f t="shared" si="2"/>
        <v>0</v>
      </c>
      <c r="AR29" s="51"/>
      <c r="AS29" s="52" t="s">
        <v>113</v>
      </c>
      <c r="AY29" s="101"/>
    </row>
    <row r="30" spans="1:51" x14ac:dyDescent="0.25">
      <c r="B30" s="40">
        <v>2.7916666666666701</v>
      </c>
      <c r="C30" s="40">
        <v>0.83333333333333703</v>
      </c>
      <c r="D30" s="110">
        <v>3</v>
      </c>
      <c r="E30" s="41">
        <f t="shared" si="0"/>
        <v>2.1126760563380285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138</v>
      </c>
      <c r="P30" s="111">
        <v>90</v>
      </c>
      <c r="Q30" s="111">
        <v>929976</v>
      </c>
      <c r="R30" s="46">
        <f t="shared" si="5"/>
        <v>5987</v>
      </c>
      <c r="S30" s="47">
        <f t="shared" si="6"/>
        <v>143.68799999999999</v>
      </c>
      <c r="T30" s="47">
        <f t="shared" si="7"/>
        <v>5.9870000000000001</v>
      </c>
      <c r="U30" s="112">
        <v>2.2999999999999998</v>
      </c>
      <c r="V30" s="112">
        <f t="shared" si="1"/>
        <v>2.2999999999999998</v>
      </c>
      <c r="W30" s="113" t="s">
        <v>130</v>
      </c>
      <c r="X30" s="115">
        <v>995</v>
      </c>
      <c r="Y30" s="115">
        <v>0</v>
      </c>
      <c r="Z30" s="115">
        <v>1187</v>
      </c>
      <c r="AA30" s="115">
        <v>1185</v>
      </c>
      <c r="AB30" s="115">
        <v>1187</v>
      </c>
      <c r="AC30" s="48" t="s">
        <v>90</v>
      </c>
      <c r="AD30" s="48" t="s">
        <v>90</v>
      </c>
      <c r="AE30" s="48" t="s">
        <v>90</v>
      </c>
      <c r="AF30" s="114" t="s">
        <v>90</v>
      </c>
      <c r="AG30" s="123">
        <v>46409696</v>
      </c>
      <c r="AH30" s="49">
        <f t="shared" si="9"/>
        <v>1356</v>
      </c>
      <c r="AI30" s="50">
        <f t="shared" si="8"/>
        <v>226.49072991481543</v>
      </c>
      <c r="AJ30" s="98">
        <v>1</v>
      </c>
      <c r="AK30" s="98">
        <v>0</v>
      </c>
      <c r="AL30" s="98">
        <v>1</v>
      </c>
      <c r="AM30" s="98">
        <v>1</v>
      </c>
      <c r="AN30" s="98">
        <v>1</v>
      </c>
      <c r="AO30" s="98">
        <v>0</v>
      </c>
      <c r="AP30" s="115">
        <v>10780572</v>
      </c>
      <c r="AQ30" s="115">
        <f t="shared" si="2"/>
        <v>0</v>
      </c>
      <c r="AR30" s="51"/>
      <c r="AS30" s="52" t="s">
        <v>113</v>
      </c>
      <c r="AV30" s="273" t="s">
        <v>117</v>
      </c>
      <c r="AW30" s="273"/>
      <c r="AY30" s="101"/>
    </row>
    <row r="31" spans="1:51" x14ac:dyDescent="0.25">
      <c r="B31" s="40">
        <v>2.8333333333333299</v>
      </c>
      <c r="C31" s="40">
        <v>0.875000000000004</v>
      </c>
      <c r="D31" s="110">
        <v>3</v>
      </c>
      <c r="E31" s="41">
        <f t="shared" si="0"/>
        <v>2.1126760563380285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138</v>
      </c>
      <c r="P31" s="111">
        <v>82</v>
      </c>
      <c r="Q31" s="111">
        <v>935488</v>
      </c>
      <c r="R31" s="46">
        <f t="shared" si="5"/>
        <v>5512</v>
      </c>
      <c r="S31" s="47">
        <f t="shared" si="6"/>
        <v>132.28800000000001</v>
      </c>
      <c r="T31" s="47">
        <f t="shared" si="7"/>
        <v>5.5119999999999996</v>
      </c>
      <c r="U31" s="112">
        <v>2.1</v>
      </c>
      <c r="V31" s="112">
        <f t="shared" si="1"/>
        <v>2.1</v>
      </c>
      <c r="W31" s="113" t="s">
        <v>130</v>
      </c>
      <c r="X31" s="115">
        <v>995</v>
      </c>
      <c r="Y31" s="115">
        <v>0</v>
      </c>
      <c r="Z31" s="115">
        <v>1187</v>
      </c>
      <c r="AA31" s="115">
        <v>1185</v>
      </c>
      <c r="AB31" s="115">
        <v>1187</v>
      </c>
      <c r="AC31" s="48" t="s">
        <v>90</v>
      </c>
      <c r="AD31" s="48" t="s">
        <v>90</v>
      </c>
      <c r="AE31" s="48" t="s">
        <v>90</v>
      </c>
      <c r="AF31" s="114" t="s">
        <v>90</v>
      </c>
      <c r="AG31" s="123">
        <v>46411040</v>
      </c>
      <c r="AH31" s="49">
        <f t="shared" si="9"/>
        <v>1344</v>
      </c>
      <c r="AI31" s="50">
        <f t="shared" si="8"/>
        <v>243.83164005805517</v>
      </c>
      <c r="AJ31" s="98">
        <v>1</v>
      </c>
      <c r="AK31" s="98">
        <v>0</v>
      </c>
      <c r="AL31" s="98">
        <v>1</v>
      </c>
      <c r="AM31" s="98">
        <v>1</v>
      </c>
      <c r="AN31" s="98">
        <v>1</v>
      </c>
      <c r="AO31" s="98">
        <v>0</v>
      </c>
      <c r="AP31" s="115">
        <v>10780572</v>
      </c>
      <c r="AQ31" s="115">
        <f t="shared" si="2"/>
        <v>0</v>
      </c>
      <c r="AR31" s="51"/>
      <c r="AS31" s="52" t="s">
        <v>113</v>
      </c>
      <c r="AV31" s="59" t="s">
        <v>29</v>
      </c>
      <c r="AW31" s="59" t="s">
        <v>74</v>
      </c>
      <c r="AY31" s="101"/>
    </row>
    <row r="32" spans="1:51" x14ac:dyDescent="0.25">
      <c r="B32" s="40">
        <v>2.875</v>
      </c>
      <c r="C32" s="40">
        <v>0.91666666666667096</v>
      </c>
      <c r="D32" s="110">
        <v>3</v>
      </c>
      <c r="E32" s="41">
        <f t="shared" si="0"/>
        <v>2.1126760563380285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134</v>
      </c>
      <c r="P32" s="111">
        <v>104</v>
      </c>
      <c r="Q32" s="111">
        <v>940800</v>
      </c>
      <c r="R32" s="46">
        <f t="shared" si="5"/>
        <v>5312</v>
      </c>
      <c r="S32" s="47">
        <f t="shared" si="6"/>
        <v>127.488</v>
      </c>
      <c r="T32" s="47">
        <f t="shared" si="7"/>
        <v>5.3120000000000003</v>
      </c>
      <c r="U32" s="112">
        <v>2</v>
      </c>
      <c r="V32" s="112">
        <f t="shared" si="1"/>
        <v>2</v>
      </c>
      <c r="W32" s="113" t="s">
        <v>190</v>
      </c>
      <c r="X32" s="115">
        <v>0</v>
      </c>
      <c r="Y32" s="115">
        <v>0</v>
      </c>
      <c r="Z32" s="115">
        <v>1187</v>
      </c>
      <c r="AA32" s="115">
        <v>1185</v>
      </c>
      <c r="AB32" s="115">
        <v>1187</v>
      </c>
      <c r="AC32" s="48" t="s">
        <v>90</v>
      </c>
      <c r="AD32" s="48" t="s">
        <v>90</v>
      </c>
      <c r="AE32" s="48" t="s">
        <v>90</v>
      </c>
      <c r="AF32" s="114" t="s">
        <v>90</v>
      </c>
      <c r="AG32" s="123">
        <v>46412324</v>
      </c>
      <c r="AH32" s="49">
        <f t="shared" si="9"/>
        <v>1284</v>
      </c>
      <c r="AI32" s="50">
        <f t="shared" si="8"/>
        <v>241.7168674698795</v>
      </c>
      <c r="AJ32" s="98">
        <v>0</v>
      </c>
      <c r="AK32" s="98">
        <v>0</v>
      </c>
      <c r="AL32" s="98">
        <v>1</v>
      </c>
      <c r="AM32" s="98">
        <v>1</v>
      </c>
      <c r="AN32" s="98">
        <v>1</v>
      </c>
      <c r="AO32" s="98">
        <v>0</v>
      </c>
      <c r="AP32" s="115">
        <v>10780572</v>
      </c>
      <c r="AQ32" s="115">
        <f t="shared" si="2"/>
        <v>0</v>
      </c>
      <c r="AR32" s="53">
        <v>1.02</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135</v>
      </c>
      <c r="P33" s="111">
        <v>125</v>
      </c>
      <c r="Q33" s="111">
        <v>945115</v>
      </c>
      <c r="R33" s="46">
        <f t="shared" si="5"/>
        <v>4315</v>
      </c>
      <c r="S33" s="47">
        <f t="shared" si="6"/>
        <v>103.56</v>
      </c>
      <c r="T33" s="47">
        <f t="shared" si="7"/>
        <v>4.3150000000000004</v>
      </c>
      <c r="U33" s="112">
        <v>2.2000000000000002</v>
      </c>
      <c r="V33" s="112">
        <f t="shared" si="1"/>
        <v>2.2000000000000002</v>
      </c>
      <c r="W33" s="113" t="s">
        <v>190</v>
      </c>
      <c r="X33" s="115">
        <v>0</v>
      </c>
      <c r="Y33" s="115">
        <v>0</v>
      </c>
      <c r="Z33" s="115">
        <v>1148</v>
      </c>
      <c r="AA33" s="115">
        <v>1185</v>
      </c>
      <c r="AB33" s="115">
        <v>1148</v>
      </c>
      <c r="AC33" s="48" t="s">
        <v>90</v>
      </c>
      <c r="AD33" s="48" t="s">
        <v>90</v>
      </c>
      <c r="AE33" s="48" t="s">
        <v>90</v>
      </c>
      <c r="AF33" s="114" t="s">
        <v>90</v>
      </c>
      <c r="AG33" s="123">
        <v>46413452</v>
      </c>
      <c r="AH33" s="49">
        <f t="shared" si="9"/>
        <v>1128</v>
      </c>
      <c r="AI33" s="50">
        <f t="shared" si="8"/>
        <v>261.41367323290842</v>
      </c>
      <c r="AJ33" s="98">
        <v>0</v>
      </c>
      <c r="AK33" s="98">
        <v>0</v>
      </c>
      <c r="AL33" s="98">
        <v>1</v>
      </c>
      <c r="AM33" s="98">
        <v>1</v>
      </c>
      <c r="AN33" s="98">
        <v>1</v>
      </c>
      <c r="AO33" s="98">
        <v>0.7</v>
      </c>
      <c r="AP33" s="115">
        <v>10780849</v>
      </c>
      <c r="AQ33" s="115">
        <f t="shared" si="2"/>
        <v>277</v>
      </c>
      <c r="AR33" s="51"/>
      <c r="AS33" s="52" t="s">
        <v>113</v>
      </c>
      <c r="AY33" s="101"/>
    </row>
    <row r="34" spans="1:51" x14ac:dyDescent="0.25">
      <c r="B34" s="40">
        <v>2.9583333333333299</v>
      </c>
      <c r="C34" s="40">
        <v>1</v>
      </c>
      <c r="D34" s="110">
        <v>4</v>
      </c>
      <c r="E34" s="41">
        <f t="shared" si="0"/>
        <v>2.8169014084507045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137</v>
      </c>
      <c r="P34" s="111">
        <v>123</v>
      </c>
      <c r="Q34" s="111">
        <v>949379</v>
      </c>
      <c r="R34" s="46">
        <f t="shared" si="5"/>
        <v>4264</v>
      </c>
      <c r="S34" s="47">
        <f t="shared" si="6"/>
        <v>102.336</v>
      </c>
      <c r="T34" s="47">
        <f t="shared" si="7"/>
        <v>4.2640000000000002</v>
      </c>
      <c r="U34" s="112">
        <v>3.4</v>
      </c>
      <c r="V34" s="112">
        <f t="shared" si="1"/>
        <v>3.4</v>
      </c>
      <c r="W34" s="113" t="s">
        <v>190</v>
      </c>
      <c r="X34" s="115">
        <v>0</v>
      </c>
      <c r="Y34" s="115">
        <v>0</v>
      </c>
      <c r="Z34" s="115">
        <v>1148</v>
      </c>
      <c r="AA34" s="115">
        <v>1185</v>
      </c>
      <c r="AB34" s="115">
        <v>1147</v>
      </c>
      <c r="AC34" s="48" t="s">
        <v>90</v>
      </c>
      <c r="AD34" s="48" t="s">
        <v>90</v>
      </c>
      <c r="AE34" s="48" t="s">
        <v>90</v>
      </c>
      <c r="AF34" s="114" t="s">
        <v>90</v>
      </c>
      <c r="AG34" s="123">
        <v>46414444</v>
      </c>
      <c r="AH34" s="49">
        <f t="shared" si="9"/>
        <v>992</v>
      </c>
      <c r="AI34" s="50">
        <f t="shared" si="8"/>
        <v>232.64540337711068</v>
      </c>
      <c r="AJ34" s="98">
        <v>0</v>
      </c>
      <c r="AK34" s="98">
        <v>0</v>
      </c>
      <c r="AL34" s="98">
        <v>1</v>
      </c>
      <c r="AM34" s="98">
        <v>1</v>
      </c>
      <c r="AN34" s="98">
        <v>1</v>
      </c>
      <c r="AO34" s="98">
        <v>0.7</v>
      </c>
      <c r="AP34" s="115">
        <v>10781676</v>
      </c>
      <c r="AQ34" s="115">
        <f t="shared" si="2"/>
        <v>827</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136251</v>
      </c>
      <c r="S35" s="65">
        <f>AVERAGE(S11:S34)</f>
        <v>136.25099999999998</v>
      </c>
      <c r="T35" s="65">
        <f>SUM(T11:T34)</f>
        <v>136.251</v>
      </c>
      <c r="U35" s="112"/>
      <c r="V35" s="94"/>
      <c r="W35" s="57"/>
      <c r="X35" s="88"/>
      <c r="Y35" s="89"/>
      <c r="Z35" s="89"/>
      <c r="AA35" s="89"/>
      <c r="AB35" s="90"/>
      <c r="AC35" s="88"/>
      <c r="AD35" s="89"/>
      <c r="AE35" s="90"/>
      <c r="AF35" s="91"/>
      <c r="AG35" s="66">
        <f>AG34-AG10</f>
        <v>29256</v>
      </c>
      <c r="AH35" s="67">
        <f>SUM(AH11:AH34)</f>
        <v>29256</v>
      </c>
      <c r="AI35" s="68">
        <f>$AH$35/$T35</f>
        <v>214.72135984323049</v>
      </c>
      <c r="AJ35" s="98"/>
      <c r="AK35" s="98"/>
      <c r="AL35" s="98"/>
      <c r="AM35" s="98"/>
      <c r="AN35" s="98"/>
      <c r="AO35" s="69"/>
      <c r="AP35" s="70">
        <f>AP34-AP10</f>
        <v>3967</v>
      </c>
      <c r="AQ35" s="71">
        <f>SUM(AQ11:AQ34)</f>
        <v>3967</v>
      </c>
      <c r="AR35" s="72">
        <f>AVERAGE(AR11:AR34)</f>
        <v>1.1266666666666667</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155</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175</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206</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71" t="s">
        <v>127</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71" t="s">
        <v>142</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136</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33" t="s">
        <v>156</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71" t="s">
        <v>201</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137</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33" t="s">
        <v>202</v>
      </c>
      <c r="C48" s="105"/>
      <c r="D48" s="19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33" t="s">
        <v>203</v>
      </c>
      <c r="C49" s="105"/>
      <c r="D49" s="19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71" t="s">
        <v>138</v>
      </c>
      <c r="C50" s="105"/>
      <c r="D50" s="197"/>
      <c r="E50" s="105"/>
      <c r="F50" s="105"/>
      <c r="G50" s="105"/>
      <c r="H50" s="105"/>
      <c r="I50" s="105"/>
      <c r="J50" s="203"/>
      <c r="K50" s="203"/>
      <c r="L50" s="203"/>
      <c r="M50" s="203"/>
      <c r="N50" s="203"/>
      <c r="O50" s="203"/>
      <c r="P50" s="203"/>
      <c r="Q50" s="203"/>
      <c r="R50" s="203"/>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71" t="s">
        <v>139</v>
      </c>
      <c r="C51" s="105"/>
      <c r="D51" s="197"/>
      <c r="E51" s="105"/>
      <c r="F51" s="105"/>
      <c r="G51" s="105"/>
      <c r="H51" s="105"/>
      <c r="I51" s="105"/>
      <c r="J51" s="203"/>
      <c r="K51" s="203"/>
      <c r="L51" s="203"/>
      <c r="M51" s="203"/>
      <c r="N51" s="203"/>
      <c r="O51" s="203"/>
      <c r="P51" s="203"/>
      <c r="Q51" s="203"/>
      <c r="R51" s="203"/>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33" t="s">
        <v>204</v>
      </c>
      <c r="C52" s="105"/>
      <c r="D52" s="197"/>
      <c r="E52" s="148"/>
      <c r="F52" s="124"/>
      <c r="G52" s="124"/>
      <c r="H52" s="124"/>
      <c r="I52" s="124"/>
      <c r="J52" s="125"/>
      <c r="K52" s="125"/>
      <c r="L52" s="125"/>
      <c r="M52" s="125"/>
      <c r="N52" s="125"/>
      <c r="O52" s="125"/>
      <c r="P52" s="125"/>
      <c r="Q52" s="125"/>
      <c r="R52" s="125"/>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204" t="s">
        <v>205</v>
      </c>
      <c r="C53" s="205"/>
      <c r="D53" s="206"/>
      <c r="E53" s="207"/>
      <c r="F53" s="207"/>
      <c r="G53" s="207"/>
      <c r="H53" s="207"/>
      <c r="I53" s="207"/>
      <c r="J53" s="208"/>
      <c r="K53" s="208"/>
      <c r="L53" s="208"/>
      <c r="M53" s="208"/>
      <c r="N53" s="208"/>
      <c r="O53" s="208"/>
      <c r="P53" s="208"/>
      <c r="Q53" s="208"/>
      <c r="R53" s="208"/>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171" t="s">
        <v>207</v>
      </c>
      <c r="C54" s="105"/>
      <c r="D54" s="197"/>
      <c r="E54" s="148"/>
      <c r="F54" s="124"/>
      <c r="G54" s="124"/>
      <c r="H54" s="124"/>
      <c r="I54" s="124"/>
      <c r="J54" s="124"/>
      <c r="K54" s="125"/>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33" t="s">
        <v>187</v>
      </c>
      <c r="C55" s="105"/>
      <c r="D55" s="197"/>
      <c r="E55" s="148"/>
      <c r="F55" s="137"/>
      <c r="G55" s="137"/>
      <c r="H55" s="124"/>
      <c r="I55" s="124"/>
      <c r="J55" s="124"/>
      <c r="K55" s="125"/>
      <c r="L55" s="125"/>
      <c r="M55" s="125"/>
      <c r="N55" s="125"/>
      <c r="O55" s="125"/>
      <c r="P55" s="125"/>
      <c r="Q55" s="125"/>
      <c r="R55" s="125"/>
      <c r="S55" s="125"/>
      <c r="T55" s="125"/>
      <c r="U55" s="126"/>
      <c r="V55" s="126"/>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4"/>
      <c r="C56" s="105"/>
      <c r="D56" s="197"/>
      <c r="E56" s="145"/>
      <c r="F56" s="137"/>
      <c r="G56" s="137"/>
      <c r="H56" s="137"/>
      <c r="I56" s="135"/>
      <c r="J56" s="135"/>
      <c r="K56" s="135"/>
      <c r="L56" s="135"/>
      <c r="M56" s="135"/>
      <c r="N56" s="135"/>
      <c r="O56" s="135"/>
      <c r="P56" s="135"/>
      <c r="Q56" s="135"/>
      <c r="R56" s="135"/>
      <c r="S56" s="135"/>
      <c r="T56" s="135"/>
      <c r="U56" s="135"/>
      <c r="V56" s="135"/>
      <c r="W56" s="79"/>
      <c r="X56" s="102"/>
      <c r="Y56" s="102"/>
      <c r="Z56" s="102"/>
      <c r="AA56" s="80"/>
      <c r="AB56" s="102"/>
      <c r="AC56" s="102"/>
      <c r="AD56" s="102"/>
      <c r="AE56" s="102"/>
      <c r="AF56" s="102"/>
      <c r="AN56" s="103"/>
      <c r="AO56" s="103"/>
      <c r="AP56" s="103"/>
      <c r="AQ56" s="103"/>
      <c r="AR56" s="103"/>
      <c r="AS56" s="103"/>
      <c r="AT56" s="104"/>
      <c r="AW56" s="101"/>
      <c r="AX56" s="97"/>
      <c r="AY56" s="97"/>
    </row>
    <row r="57" spans="1:51" x14ac:dyDescent="0.25">
      <c r="B57" s="134"/>
      <c r="C57" s="134"/>
      <c r="D57" s="105"/>
      <c r="E57" s="156"/>
      <c r="F57" s="124"/>
      <c r="G57" s="124"/>
      <c r="H57" s="124"/>
      <c r="I57" s="135"/>
      <c r="J57" s="135"/>
      <c r="K57" s="135"/>
      <c r="L57" s="135"/>
      <c r="M57" s="135"/>
      <c r="N57" s="135"/>
      <c r="O57" s="135"/>
      <c r="P57" s="135"/>
      <c r="Q57" s="135"/>
      <c r="R57" s="135"/>
      <c r="S57" s="135"/>
      <c r="T57" s="135"/>
      <c r="U57" s="135"/>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B58" s="134"/>
      <c r="C58" s="171"/>
      <c r="D58" s="135"/>
      <c r="E58" s="153"/>
      <c r="F58" s="135"/>
      <c r="G58" s="135"/>
      <c r="H58" s="135"/>
      <c r="I58" s="124"/>
      <c r="J58" s="124"/>
      <c r="K58" s="124"/>
      <c r="L58" s="124"/>
      <c r="M58" s="124"/>
      <c r="N58" s="124"/>
      <c r="O58" s="124"/>
      <c r="P58" s="124"/>
      <c r="Q58" s="124"/>
      <c r="R58" s="124"/>
      <c r="S58" s="124"/>
      <c r="T58" s="124"/>
      <c r="U58" s="124"/>
      <c r="V58" s="79"/>
      <c r="W58" s="102"/>
      <c r="X58" s="102"/>
      <c r="Y58" s="102"/>
      <c r="Z58" s="80"/>
      <c r="AA58" s="102"/>
      <c r="AB58" s="102"/>
      <c r="AC58" s="102"/>
      <c r="AD58" s="102"/>
      <c r="AE58" s="102"/>
      <c r="AM58" s="103"/>
      <c r="AN58" s="103"/>
      <c r="AO58" s="103"/>
      <c r="AP58" s="103"/>
      <c r="AQ58" s="103"/>
      <c r="AR58" s="103"/>
      <c r="AS58" s="104"/>
      <c r="AV58" s="101"/>
      <c r="AW58" s="97"/>
      <c r="AX58" s="97"/>
      <c r="AY58" s="97"/>
    </row>
    <row r="59" spans="1:51" x14ac:dyDescent="0.25">
      <c r="A59" s="102"/>
      <c r="B59" s="171"/>
      <c r="C59" s="154"/>
      <c r="D59" s="153"/>
      <c r="E59" s="154"/>
      <c r="F59" s="135"/>
      <c r="G59" s="135"/>
      <c r="H59" s="13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54"/>
      <c r="D60" s="153"/>
      <c r="E60" s="154"/>
      <c r="F60" s="135"/>
      <c r="G60" s="124"/>
      <c r="H60" s="124"/>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71"/>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33"/>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71"/>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4"/>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71"/>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71"/>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3"/>
      <c r="C71" s="134"/>
      <c r="D71" s="117"/>
      <c r="E71" s="134"/>
      <c r="F71" s="134"/>
      <c r="G71" s="105"/>
      <c r="H71" s="105"/>
      <c r="I71" s="105"/>
      <c r="J71" s="106"/>
      <c r="K71" s="106"/>
      <c r="L71" s="106"/>
      <c r="M71" s="106"/>
      <c r="N71" s="106"/>
      <c r="O71" s="106"/>
      <c r="P71" s="106"/>
      <c r="Q71" s="106"/>
      <c r="R71" s="106"/>
      <c r="S71" s="106"/>
      <c r="T71" s="120"/>
      <c r="U71" s="122"/>
      <c r="V71" s="79"/>
      <c r="AS71" s="97"/>
      <c r="AT71" s="97"/>
      <c r="AU71" s="97"/>
      <c r="AV71" s="97"/>
      <c r="AW71" s="97"/>
      <c r="AX71" s="97"/>
      <c r="AY71" s="97"/>
    </row>
    <row r="72" spans="1:51" x14ac:dyDescent="0.25">
      <c r="A72" s="102"/>
      <c r="B72" s="136"/>
      <c r="C72" s="134"/>
      <c r="D72" s="117"/>
      <c r="E72" s="134"/>
      <c r="F72" s="134"/>
      <c r="G72" s="105"/>
      <c r="H72" s="105"/>
      <c r="I72" s="105"/>
      <c r="J72" s="106"/>
      <c r="K72" s="106"/>
      <c r="L72" s="106"/>
      <c r="M72" s="106"/>
      <c r="N72" s="106"/>
      <c r="O72" s="106"/>
      <c r="P72" s="106"/>
      <c r="Q72" s="106"/>
      <c r="R72" s="106"/>
      <c r="S72" s="106"/>
      <c r="T72" s="108"/>
      <c r="U72" s="79"/>
      <c r="V72" s="79"/>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A75" s="102"/>
      <c r="B75" s="138"/>
      <c r="C75" s="139"/>
      <c r="D75" s="140"/>
      <c r="E75" s="139"/>
      <c r="F75" s="139"/>
      <c r="G75" s="139"/>
      <c r="H75" s="139"/>
      <c r="I75" s="139"/>
      <c r="J75" s="141"/>
      <c r="K75" s="141"/>
      <c r="L75" s="141"/>
      <c r="M75" s="141"/>
      <c r="N75" s="141"/>
      <c r="O75" s="141"/>
      <c r="P75" s="141"/>
      <c r="Q75" s="141"/>
      <c r="R75" s="141"/>
      <c r="S75" s="141"/>
      <c r="T75" s="142"/>
      <c r="U75" s="143"/>
      <c r="V75" s="143"/>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AS78" s="97"/>
      <c r="AT78" s="97"/>
      <c r="AU78" s="97"/>
      <c r="AV78" s="97"/>
      <c r="AW78" s="97"/>
      <c r="AX78" s="97"/>
      <c r="AY78" s="97"/>
    </row>
    <row r="79" spans="1:51" x14ac:dyDescent="0.25">
      <c r="O79" s="12"/>
      <c r="P79" s="99"/>
      <c r="Q79" s="99"/>
      <c r="R79" s="99"/>
      <c r="S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T82" s="99"/>
      <c r="AS82" s="97"/>
      <c r="AT82" s="97"/>
      <c r="AU82" s="97"/>
      <c r="AV82" s="97"/>
      <c r="AW82" s="97"/>
      <c r="AX82" s="97"/>
      <c r="AY82" s="97"/>
    </row>
    <row r="83" spans="15:51" x14ac:dyDescent="0.25">
      <c r="O83" s="99"/>
      <c r="Q83" s="99"/>
      <c r="R83" s="99"/>
      <c r="S83" s="99"/>
      <c r="AS83" s="97"/>
      <c r="AT83" s="97"/>
      <c r="AU83" s="97"/>
      <c r="AV83" s="97"/>
      <c r="AW83" s="97"/>
      <c r="AX83" s="97"/>
      <c r="AY83" s="97"/>
    </row>
    <row r="84" spans="15:51" x14ac:dyDescent="0.25">
      <c r="O84" s="12"/>
      <c r="P84" s="99"/>
      <c r="Q84" s="99"/>
      <c r="R84" s="99"/>
      <c r="S84" s="99"/>
      <c r="T84" s="99"/>
      <c r="AS84" s="97"/>
      <c r="AT84" s="97"/>
      <c r="AU84" s="97"/>
      <c r="AV84" s="97"/>
      <c r="AW84" s="97"/>
      <c r="AX84" s="97"/>
      <c r="AY84" s="97"/>
    </row>
    <row r="85" spans="15:51" x14ac:dyDescent="0.25">
      <c r="O85" s="12"/>
      <c r="P85" s="99"/>
      <c r="Q85" s="99"/>
      <c r="R85" s="99"/>
      <c r="S85" s="99"/>
      <c r="T85" s="99"/>
      <c r="U85" s="99"/>
      <c r="AS85" s="97"/>
      <c r="AT85" s="97"/>
      <c r="AU85" s="97"/>
      <c r="AV85" s="97"/>
      <c r="AW85" s="97"/>
      <c r="AX85" s="97"/>
      <c r="AY85" s="97"/>
    </row>
    <row r="86" spans="15:51" x14ac:dyDescent="0.25">
      <c r="O86" s="12"/>
      <c r="P86" s="99"/>
      <c r="T86" s="99"/>
      <c r="U86" s="99"/>
      <c r="AS86" s="97"/>
      <c r="AT86" s="97"/>
      <c r="AU86" s="97"/>
      <c r="AV86" s="97"/>
      <c r="AW86" s="97"/>
      <c r="AX86" s="97"/>
      <c r="AY86" s="97"/>
    </row>
    <row r="98" spans="45:51" x14ac:dyDescent="0.25">
      <c r="AS98" s="97"/>
      <c r="AT98" s="97"/>
      <c r="AU98" s="97"/>
      <c r="AV98" s="97"/>
      <c r="AW98" s="97"/>
      <c r="AX98" s="97"/>
      <c r="AY98" s="97"/>
    </row>
  </sheetData>
  <protectedRanges>
    <protectedRange sqref="S59:T75"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4:AA56 Z57:Z58 Z46:Z53" name="Range2_2_1_10_1_1_1_2"/>
    <protectedRange sqref="N59:R75" name="Range2_12_1_6_1_1"/>
    <protectedRange sqref="L59:M75"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9:K75" name="Range2_2_12_1_4_1_1_1_1_1_1_1_1_1_1_1_1_1_1_1"/>
    <protectedRange sqref="I59:I75" name="Range2_2_12_1_7_1_1_2_2_1_2"/>
    <protectedRange sqref="F61:H75" name="Range2_2_12_1_3_1_2_1_1_1_1_2_1_1_1_1_1_1_1_1_1_1_1"/>
    <protectedRange sqref="E61: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6:V56 G58:H58 F59:G60" name="Range2_12_5_1_1_1_2_2_1_1_1_1_1_1_1_1_1_1_1_2_1_1_1_2_1_1_1_1_1_1_1_1_1_1_1_1_1_1_1_1_2_1_1_1_1_1_1_1_1_1_2_1_1_3_1_1_1_3_1_1_1_1_1_1_1_1_1_1_1_1_1_1_1_1_1_1_1_1_1_1_2_1_1_1_1_1_1_1_1_1_1_1_2_2_1_2_1_1_1_1_1_1_1_1_1_1_1_1_1"/>
    <protectedRange sqref="T54:U55 S47:T53" name="Range2_12_5_1_1_2_1_1_1_2_1_1_1_1_1_1_1_1_1_1_1_1_1"/>
    <protectedRange sqref="O54:S55 N47:R53" name="Range2_12_1_6_1_1_2_1_1_1_2_1_1_1_1_1_1_1_1_1_1_1_1_1"/>
    <protectedRange sqref="M54:N55 L47:M53" name="Range2_2_12_1_7_1_1_3_1_1_1_2_1_1_1_1_1_1_1_1_1_1_1_1_1"/>
    <protectedRange sqref="K54:L55 J47:K53" name="Range2_2_12_1_4_1_1_1_1_1_1_1_1_1_1_1_1_1_1_1_2_1_1_1_2_1_1_1_1_1_1_1_1_1_1_1_1_1"/>
    <protectedRange sqref="J54:J55 I47:I53" name="Range2_2_12_1_7_1_1_2_2_1_2_2_1_1_1_2_1_1_1_1_1_1_1_1_1_1_1_1_1"/>
    <protectedRange sqref="I54:I55 H56:H57 G47:H55" name="Range2_2_12_1_3_1_2_1_1_1_1_2_1_1_1_1_1_1_1_1_1_1_1_2_1_1_1_2_1_1_1_1_1_1_1_1_1_1_1_1_1"/>
    <protectedRange sqref="G56:G57 F47:F55" name="Range2_2_12_1_3_1_2_1_1_1_1_2_1_1_1_1_1_1_1_1_1_1_1_2_2_1_1_2_1_1_1_1_1_1_1_1_1_1_1_1_1"/>
    <protectedRange sqref="F56:F57 E47:E56"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B42" name="Range2_12_5_1_1_1_1_1_2_1_1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4"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8" name="Range2_12_5_1_1_1_2_2_1_1_1_1_1_1_1_1_1_1_1_2_1_1_1_1_1_1_1_1_1_3_1_3_1_2_1_1_1_1_1_1_1_1_1_1_1_1_1_2_1_1_1_1_1_2_1_1_1_1_1_1_1_1_2_1_1_3_1_1_1_2_1_1_1_1_1_1_1_1_1_1_1_1_1_1_1_1_1_2_1_1_1_1_1_1_1_1_1_1_1_1_1_1_1_1_1_1_1_2_3_1_2_1_1_1_2_2_1_3"/>
    <protectedRange sqref="B59" name="Range2_12_5_1_1_1_1_1_2_1_1_2_1_1_1_1_1_1_1_1_1_1_1_1_1_1_1_1_1_2_1_1_1_1_1_1_1_1_1_1_1_1_1_1_3_1_1_1_2_1_1_1_1_1_1_1_1_1_2_1_1_1_1_1_1_1_1_1_1_1_1_1_1_1_1_1_1_1_1_1_1_1_1_1_1_2_1_1_1_2_2_1_3"/>
    <protectedRange sqref="B60" name="Range2_12_5_1_1_1_2_2_1_1_1_1_1_1_1_1_1_1_1_2_1_1_1_2_1_1_1_1_1_1_1_1_1_1_1_1_1_1_1_1_2_1_1_1_1_1_1_1_1_1_2_1_1_3_1_1_1_3_1_1_1_1_1_1_1_1_1_1_1_1_1_1_1_1_1_1_1_1_1_1_2_1_1_1_1_1_1_1_1_1_2_2_1_1_1_2_2_1"/>
    <protectedRange sqref="B61" name="Range2_12_5_1_1_1_1_1_2_1_2_1_1_1_2_1_1_1_1_1_1_1_1_1_1_2_1_1_1_1_1_2_1_1_1_1_1_1_1_2_1_1_3_1_1_1_2_1_1_1_1_1_1_1_1_1_1_1_1_1_1_1_1_1_1_1_1_1_1_1_1_1_1_1_1_1_1_1_1_2_2_1_1_1_1_2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5 B48:B49 B52"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B47" name="Range2_12_5_1_1_1_2_1_1_1_1_1_1_1_1_1_1_1_2_1_2_1_1_1_1_1_1_1_1_1_2_1_1_1_1_1_1_1_1_1_1_1_1_1_1_1_1_1_1_1_1_1_1_1_1_1_1_1_1_1_1_1_1_1_1_1_1_1_1_1_1_1_1_1_2_1_1_1_1_1_1_1_1_1_2_1_2_1_1_1_1_1_2_1_1_1_1_1_1_1_1_2_1_1_1_1_1_1_1_1_2_1_1_1_1_1_2_1_1_1_1_1_2__5"/>
    <protectedRange sqref="B50" name="Range2_12_5_1_1_1_1_1_2_1_1_1_1_1_1_1_1_1_1_1_1_1_1_1_1_1_1_1_1_2_1_1_1_1_1_1_1_1_1_1_1_1_1_3_1_1_1_2_1_1_1_1_1_1_1_1_1_1_1_1_2_1_1_1_1_1_1_1_1_1_1_1_1_1_1_1_1_1_1_1_1_1_1_1_1_1_1_1_1_3_1_2_1_1_1_2_2_1_1_1_2_2"/>
    <protectedRange sqref="B53" name="Range2_12_5_1_1_1_2_2_1_1_1_1_1_1_1_1_1_1_1_2_1_1_1_1_1_1_1_1_1_3_1_3_1_2_1_1_1_1_1_1_1_1_1_1_1_1_1_2_1_1_1_1_1_2_1_1_1_1_1_1_1_1_2_1_1_3_1_1_1_2_1_1_1_1_1_1_1_1_1_1_1_1_1_1_1_1_1_2_1_1_1_1_1_1_1_1_1_1_1_1_1_1_1_1_1_1_1_2_3_1_2_1_1_1_2_2_1_3_1_1"/>
    <protectedRange sqref="B54" name="Range2_12_5_1_1_1_1_1_2_1_2_1_1_1_2_1_1_1_1_1_1_1_1_1_1_2_1_1_1_1_1_2_1_1_1_1_1_1_1_2_1_1_3_1_1_1_2_1_1_1_1_1_1_1_1_1_1_1_1_1_1_1_1_1_1_1_1_1_1_1_1_1_1_1_1_1_1_1_1_2_2_1_1_1_1_2_1_1_2_1_1"/>
    <protectedRange sqref="B51" name="Range2_12_5_1_1_1_1_1_2_1_1_2_1_1_1_1_1_1_1_1_1_1_1_1_1_1_1_1_1_2_1_1_1_1_1_1_1_1_1_1_1_1_1_1_3_1_1_1_2_1_1_1_1_1_1_1_1_1_2_1_1_1_1_1_1_1_1_1_1_1_1_1_1_1_1_1_1_1_1_1_1_1_1_1_1_2_1_1_1_2_2_1_1_1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AB32 X32:AA34 X11:Y15 AA11:AA15 X16:AB31">
    <cfRule type="containsText" dxfId="2484" priority="116" operator="containsText" text="N/A">
      <formula>NOT(ISERROR(SEARCH("N/A",X11)))</formula>
    </cfRule>
    <cfRule type="cellIs" dxfId="2483" priority="129" operator="equal">
      <formula>0</formula>
    </cfRule>
  </conditionalFormatting>
  <conditionalFormatting sqref="AC11:AE34 AB32 X32:AA34 X11:Y15 AA11:AA15 X16:AB31">
    <cfRule type="cellIs" dxfId="2482" priority="128" operator="greaterThanOrEqual">
      <formula>1185</formula>
    </cfRule>
  </conditionalFormatting>
  <conditionalFormatting sqref="AC11:AE34 AB32 X32:AA34 X11:Y15 AA11:AA15 X16:AB31">
    <cfRule type="cellIs" dxfId="2481" priority="127" operator="between">
      <formula>0.1</formula>
      <formula>1184</formula>
    </cfRule>
  </conditionalFormatting>
  <conditionalFormatting sqref="X8">
    <cfRule type="cellIs" dxfId="2480" priority="126" operator="equal">
      <formula>0</formula>
    </cfRule>
  </conditionalFormatting>
  <conditionalFormatting sqref="X8">
    <cfRule type="cellIs" dxfId="2479" priority="125" operator="greaterThan">
      <formula>1179</formula>
    </cfRule>
  </conditionalFormatting>
  <conditionalFormatting sqref="X8">
    <cfRule type="cellIs" dxfId="2478" priority="124" operator="greaterThan">
      <formula>99</formula>
    </cfRule>
  </conditionalFormatting>
  <conditionalFormatting sqref="X8">
    <cfRule type="cellIs" dxfId="2477" priority="123" operator="greaterThan">
      <formula>0.99</formula>
    </cfRule>
  </conditionalFormatting>
  <conditionalFormatting sqref="AB8">
    <cfRule type="cellIs" dxfId="2476" priority="122" operator="equal">
      <formula>0</formula>
    </cfRule>
  </conditionalFormatting>
  <conditionalFormatting sqref="AB8">
    <cfRule type="cellIs" dxfId="2475" priority="121" operator="greaterThan">
      <formula>1179</formula>
    </cfRule>
  </conditionalFormatting>
  <conditionalFormatting sqref="AB8">
    <cfRule type="cellIs" dxfId="2474" priority="120" operator="greaterThan">
      <formula>99</formula>
    </cfRule>
  </conditionalFormatting>
  <conditionalFormatting sqref="AB8">
    <cfRule type="cellIs" dxfId="2473" priority="119" operator="greaterThan">
      <formula>0.99</formula>
    </cfRule>
  </conditionalFormatting>
  <conditionalFormatting sqref="AH11:AH31">
    <cfRule type="cellIs" dxfId="2472" priority="117" operator="greaterThan">
      <formula>$AH$8</formula>
    </cfRule>
    <cfRule type="cellIs" dxfId="2471" priority="118" operator="greaterThan">
      <formula>$AH$8</formula>
    </cfRule>
  </conditionalFormatting>
  <conditionalFormatting sqref="AO11:AO34 AN11:AN35">
    <cfRule type="cellIs" dxfId="2470" priority="115" operator="equal">
      <formula>0</formula>
    </cfRule>
  </conditionalFormatting>
  <conditionalFormatting sqref="AO11:AO34 AN11:AN35">
    <cfRule type="cellIs" dxfId="2469" priority="114" operator="greaterThan">
      <formula>1179</formula>
    </cfRule>
  </conditionalFormatting>
  <conditionalFormatting sqref="AO11:AO34 AN11:AN35">
    <cfRule type="cellIs" dxfId="2468" priority="113" operator="greaterThan">
      <formula>99</formula>
    </cfRule>
  </conditionalFormatting>
  <conditionalFormatting sqref="AO11:AO34 AN11:AN35">
    <cfRule type="cellIs" dxfId="2467" priority="112" operator="greaterThan">
      <formula>0.99</formula>
    </cfRule>
  </conditionalFormatting>
  <conditionalFormatting sqref="AQ11:AQ34">
    <cfRule type="cellIs" dxfId="2466" priority="111" operator="equal">
      <formula>0</formula>
    </cfRule>
  </conditionalFormatting>
  <conditionalFormatting sqref="AQ11:AQ34">
    <cfRule type="cellIs" dxfId="2465" priority="110" operator="greaterThan">
      <formula>1179</formula>
    </cfRule>
  </conditionalFormatting>
  <conditionalFormatting sqref="AQ11:AQ34">
    <cfRule type="cellIs" dxfId="2464" priority="109" operator="greaterThan">
      <formula>99</formula>
    </cfRule>
  </conditionalFormatting>
  <conditionalFormatting sqref="AQ11:AQ34">
    <cfRule type="cellIs" dxfId="2463" priority="108" operator="greaterThan">
      <formula>0.99</formula>
    </cfRule>
  </conditionalFormatting>
  <conditionalFormatting sqref="AJ11:AN35">
    <cfRule type="cellIs" dxfId="2462" priority="107" operator="equal">
      <formula>0</formula>
    </cfRule>
  </conditionalFormatting>
  <conditionalFormatting sqref="AJ11:AN35">
    <cfRule type="cellIs" dxfId="2461" priority="106" operator="greaterThan">
      <formula>1179</formula>
    </cfRule>
  </conditionalFormatting>
  <conditionalFormatting sqref="AJ11:AN35">
    <cfRule type="cellIs" dxfId="2460" priority="105" operator="greaterThan">
      <formula>99</formula>
    </cfRule>
  </conditionalFormatting>
  <conditionalFormatting sqref="AJ11:AN35">
    <cfRule type="cellIs" dxfId="2459" priority="104" operator="greaterThan">
      <formula>0.99</formula>
    </cfRule>
  </conditionalFormatting>
  <conditionalFormatting sqref="AP11:AP34">
    <cfRule type="cellIs" dxfId="2458" priority="103" operator="equal">
      <formula>0</formula>
    </cfRule>
  </conditionalFormatting>
  <conditionalFormatting sqref="AP11:AP34">
    <cfRule type="cellIs" dxfId="2457" priority="102" operator="greaterThan">
      <formula>1179</formula>
    </cfRule>
  </conditionalFormatting>
  <conditionalFormatting sqref="AP11:AP34">
    <cfRule type="cellIs" dxfId="2456" priority="101" operator="greaterThan">
      <formula>99</formula>
    </cfRule>
  </conditionalFormatting>
  <conditionalFormatting sqref="AP11:AP34">
    <cfRule type="cellIs" dxfId="2455" priority="100" operator="greaterThan">
      <formula>0.99</formula>
    </cfRule>
  </conditionalFormatting>
  <conditionalFormatting sqref="AH32:AH34">
    <cfRule type="cellIs" dxfId="2454" priority="98" operator="greaterThan">
      <formula>$AH$8</formula>
    </cfRule>
    <cfRule type="cellIs" dxfId="2453" priority="99" operator="greaterThan">
      <formula>$AH$8</formula>
    </cfRule>
  </conditionalFormatting>
  <conditionalFormatting sqref="AI11:AI34">
    <cfRule type="cellIs" dxfId="2452" priority="97" operator="greaterThan">
      <formula>$AI$8</formula>
    </cfRule>
  </conditionalFormatting>
  <conditionalFormatting sqref="AL11:AL34">
    <cfRule type="cellIs" dxfId="2451" priority="96" operator="equal">
      <formula>0</formula>
    </cfRule>
  </conditionalFormatting>
  <conditionalFormatting sqref="AL11:AL34">
    <cfRule type="cellIs" dxfId="2450" priority="95" operator="greaterThan">
      <formula>1179</formula>
    </cfRule>
  </conditionalFormatting>
  <conditionalFormatting sqref="AL11:AL34">
    <cfRule type="cellIs" dxfId="2449" priority="94" operator="greaterThan">
      <formula>99</formula>
    </cfRule>
  </conditionalFormatting>
  <conditionalFormatting sqref="AL11:AL34">
    <cfRule type="cellIs" dxfId="2448" priority="93" operator="greaterThan">
      <formula>0.99</formula>
    </cfRule>
  </conditionalFormatting>
  <conditionalFormatting sqref="AM16:AM34">
    <cfRule type="cellIs" dxfId="2447" priority="92" operator="equal">
      <formula>0</formula>
    </cfRule>
  </conditionalFormatting>
  <conditionalFormatting sqref="AM16:AM34">
    <cfRule type="cellIs" dxfId="2446" priority="91" operator="greaterThan">
      <formula>1179</formula>
    </cfRule>
  </conditionalFormatting>
  <conditionalFormatting sqref="AM16:AM34">
    <cfRule type="cellIs" dxfId="2445" priority="90" operator="greaterThan">
      <formula>99</formula>
    </cfRule>
  </conditionalFormatting>
  <conditionalFormatting sqref="AM16:AM34">
    <cfRule type="cellIs" dxfId="2444" priority="89" operator="greaterThan">
      <formula>0.99</formula>
    </cfRule>
  </conditionalFormatting>
  <conditionalFormatting sqref="AL11:AL34">
    <cfRule type="cellIs" dxfId="2443" priority="88" operator="equal">
      <formula>0</formula>
    </cfRule>
  </conditionalFormatting>
  <conditionalFormatting sqref="AL11:AL34">
    <cfRule type="cellIs" dxfId="2442" priority="87" operator="greaterThan">
      <formula>1179</formula>
    </cfRule>
  </conditionalFormatting>
  <conditionalFormatting sqref="AL11:AL34">
    <cfRule type="cellIs" dxfId="2441" priority="86" operator="greaterThan">
      <formula>99</formula>
    </cfRule>
  </conditionalFormatting>
  <conditionalFormatting sqref="AL11:AL34">
    <cfRule type="cellIs" dxfId="2440" priority="85" operator="greaterThan">
      <formula>0.99</formula>
    </cfRule>
  </conditionalFormatting>
  <conditionalFormatting sqref="AB33:AB34">
    <cfRule type="containsText" dxfId="2439" priority="81" operator="containsText" text="N/A">
      <formula>NOT(ISERROR(SEARCH("N/A",AB33)))</formula>
    </cfRule>
    <cfRule type="cellIs" dxfId="2438" priority="84" operator="equal">
      <formula>0</formula>
    </cfRule>
  </conditionalFormatting>
  <conditionalFormatting sqref="AB33:AB34">
    <cfRule type="cellIs" dxfId="2437" priority="83" operator="greaterThanOrEqual">
      <formula>1185</formula>
    </cfRule>
  </conditionalFormatting>
  <conditionalFormatting sqref="AB33:AB34">
    <cfRule type="cellIs" dxfId="2436" priority="82" operator="between">
      <formula>0.1</formula>
      <formula>1184</formula>
    </cfRule>
  </conditionalFormatting>
  <conditionalFormatting sqref="AN11:AN34">
    <cfRule type="cellIs" dxfId="2435" priority="80" operator="equal">
      <formula>0</formula>
    </cfRule>
  </conditionalFormatting>
  <conditionalFormatting sqref="AN11:AN34">
    <cfRule type="cellIs" dxfId="2434" priority="79" operator="greaterThan">
      <formula>1179</formula>
    </cfRule>
  </conditionalFormatting>
  <conditionalFormatting sqref="AN11:AN34">
    <cfRule type="cellIs" dxfId="2433" priority="78" operator="greaterThan">
      <formula>99</formula>
    </cfRule>
  </conditionalFormatting>
  <conditionalFormatting sqref="AN11:AN34">
    <cfRule type="cellIs" dxfId="2432" priority="77" operator="greaterThan">
      <formula>0.99</formula>
    </cfRule>
  </conditionalFormatting>
  <conditionalFormatting sqref="AN11:AN34">
    <cfRule type="cellIs" dxfId="2431" priority="76" operator="equal">
      <formula>0</formula>
    </cfRule>
  </conditionalFormatting>
  <conditionalFormatting sqref="AN11:AN34">
    <cfRule type="cellIs" dxfId="2430" priority="75" operator="greaterThan">
      <formula>1179</formula>
    </cfRule>
  </conditionalFormatting>
  <conditionalFormatting sqref="AN11:AN34">
    <cfRule type="cellIs" dxfId="2429" priority="74" operator="greaterThan">
      <formula>99</formula>
    </cfRule>
  </conditionalFormatting>
  <conditionalFormatting sqref="AN11:AN34">
    <cfRule type="cellIs" dxfId="2428" priority="73" operator="greaterThan">
      <formula>0.99</formula>
    </cfRule>
  </conditionalFormatting>
  <conditionalFormatting sqref="Z11:Z15">
    <cfRule type="containsText" dxfId="2427" priority="69" operator="containsText" text="N/A">
      <formula>NOT(ISERROR(SEARCH("N/A",Z11)))</formula>
    </cfRule>
    <cfRule type="cellIs" dxfId="2426" priority="72" operator="equal">
      <formula>0</formula>
    </cfRule>
  </conditionalFormatting>
  <conditionalFormatting sqref="Z11:Z15">
    <cfRule type="cellIs" dxfId="2425" priority="71" operator="greaterThanOrEqual">
      <formula>1185</formula>
    </cfRule>
  </conditionalFormatting>
  <conditionalFormatting sqref="Z11:Z15">
    <cfRule type="cellIs" dxfId="2424" priority="70" operator="between">
      <formula>0.1</formula>
      <formula>1184</formula>
    </cfRule>
  </conditionalFormatting>
  <conditionalFormatting sqref="AL11:AL34">
    <cfRule type="cellIs" dxfId="2423" priority="68" operator="equal">
      <formula>0</formula>
    </cfRule>
  </conditionalFormatting>
  <conditionalFormatting sqref="AL11:AL34">
    <cfRule type="cellIs" dxfId="2422" priority="67" operator="greaterThan">
      <formula>1179</formula>
    </cfRule>
  </conditionalFormatting>
  <conditionalFormatting sqref="AL11:AL34">
    <cfRule type="cellIs" dxfId="2421" priority="66" operator="greaterThan">
      <formula>99</formula>
    </cfRule>
  </conditionalFormatting>
  <conditionalFormatting sqref="AL11:AL34">
    <cfRule type="cellIs" dxfId="2420" priority="65" operator="greaterThan">
      <formula>0.99</formula>
    </cfRule>
  </conditionalFormatting>
  <conditionalFormatting sqref="AL11:AL34">
    <cfRule type="cellIs" dxfId="2419" priority="64" operator="equal">
      <formula>0</formula>
    </cfRule>
  </conditionalFormatting>
  <conditionalFormatting sqref="AL11:AL34">
    <cfRule type="cellIs" dxfId="2418" priority="63" operator="greaterThan">
      <formula>1179</formula>
    </cfRule>
  </conditionalFormatting>
  <conditionalFormatting sqref="AL11:AL34">
    <cfRule type="cellIs" dxfId="2417" priority="62" operator="greaterThan">
      <formula>99</formula>
    </cfRule>
  </conditionalFormatting>
  <conditionalFormatting sqref="AL11:AL34">
    <cfRule type="cellIs" dxfId="2416" priority="61" operator="greaterThan">
      <formula>0.99</formula>
    </cfRule>
  </conditionalFormatting>
  <conditionalFormatting sqref="AL11:AL34">
    <cfRule type="cellIs" dxfId="2415" priority="60" operator="equal">
      <formula>0</formula>
    </cfRule>
  </conditionalFormatting>
  <conditionalFormatting sqref="AL11:AL34">
    <cfRule type="cellIs" dxfId="2414" priority="59" operator="greaterThan">
      <formula>1179</formula>
    </cfRule>
  </conditionalFormatting>
  <conditionalFormatting sqref="AL11:AL34">
    <cfRule type="cellIs" dxfId="2413" priority="58" operator="greaterThan">
      <formula>99</formula>
    </cfRule>
  </conditionalFormatting>
  <conditionalFormatting sqref="AL11:AL34">
    <cfRule type="cellIs" dxfId="2412" priority="57" operator="greaterThan">
      <formula>0.99</formula>
    </cfRule>
  </conditionalFormatting>
  <conditionalFormatting sqref="AN11:AN34">
    <cfRule type="cellIs" dxfId="2411" priority="56" operator="equal">
      <formula>0</formula>
    </cfRule>
  </conditionalFormatting>
  <conditionalFormatting sqref="AN11:AN34">
    <cfRule type="cellIs" dxfId="2410" priority="55" operator="greaterThan">
      <formula>1179</formula>
    </cfRule>
  </conditionalFormatting>
  <conditionalFormatting sqref="AN11:AN34">
    <cfRule type="cellIs" dxfId="2409" priority="54" operator="greaterThan">
      <formula>99</formula>
    </cfRule>
  </conditionalFormatting>
  <conditionalFormatting sqref="AN11:AN34">
    <cfRule type="cellIs" dxfId="2408" priority="53" operator="greaterThan">
      <formula>0.99</formula>
    </cfRule>
  </conditionalFormatting>
  <conditionalFormatting sqref="AN11:AN34">
    <cfRule type="cellIs" dxfId="2407" priority="52" operator="equal">
      <formula>0</formula>
    </cfRule>
  </conditionalFormatting>
  <conditionalFormatting sqref="AN11:AN34">
    <cfRule type="cellIs" dxfId="2406" priority="51" operator="greaterThan">
      <formula>1179</formula>
    </cfRule>
  </conditionalFormatting>
  <conditionalFormatting sqref="AN11:AN34">
    <cfRule type="cellIs" dxfId="2405" priority="50" operator="greaterThan">
      <formula>99</formula>
    </cfRule>
  </conditionalFormatting>
  <conditionalFormatting sqref="AN11:AN34">
    <cfRule type="cellIs" dxfId="2404" priority="49" operator="greaterThan">
      <formula>0.99</formula>
    </cfRule>
  </conditionalFormatting>
  <conditionalFormatting sqref="AN11:AN34">
    <cfRule type="cellIs" dxfId="2403" priority="48" operator="equal">
      <formula>0</formula>
    </cfRule>
  </conditionalFormatting>
  <conditionalFormatting sqref="AN11:AN34">
    <cfRule type="cellIs" dxfId="2402" priority="47" operator="greaterThan">
      <formula>1179</formula>
    </cfRule>
  </conditionalFormatting>
  <conditionalFormatting sqref="AN11:AN34">
    <cfRule type="cellIs" dxfId="2401" priority="46" operator="greaterThan">
      <formula>99</formula>
    </cfRule>
  </conditionalFormatting>
  <conditionalFormatting sqref="AN11:AN34">
    <cfRule type="cellIs" dxfId="2400" priority="45" operator="greaterThan">
      <formula>0.99</formula>
    </cfRule>
  </conditionalFormatting>
  <conditionalFormatting sqref="AN11:AN34">
    <cfRule type="cellIs" dxfId="2399" priority="44" operator="equal">
      <formula>0</formula>
    </cfRule>
  </conditionalFormatting>
  <conditionalFormatting sqref="AN11:AN34">
    <cfRule type="cellIs" dxfId="2398" priority="43" operator="greaterThan">
      <formula>1179</formula>
    </cfRule>
  </conditionalFormatting>
  <conditionalFormatting sqref="AN11:AN34">
    <cfRule type="cellIs" dxfId="2397" priority="42" operator="greaterThan">
      <formula>99</formula>
    </cfRule>
  </conditionalFormatting>
  <conditionalFormatting sqref="AN11:AN34">
    <cfRule type="cellIs" dxfId="2396" priority="41" operator="greaterThan">
      <formula>0.99</formula>
    </cfRule>
  </conditionalFormatting>
  <conditionalFormatting sqref="AN11:AN34">
    <cfRule type="cellIs" dxfId="2395" priority="40" operator="equal">
      <formula>0</formula>
    </cfRule>
  </conditionalFormatting>
  <conditionalFormatting sqref="AN11:AN34">
    <cfRule type="cellIs" dxfId="2394" priority="39" operator="greaterThan">
      <formula>1179</formula>
    </cfRule>
  </conditionalFormatting>
  <conditionalFormatting sqref="AN11:AN34">
    <cfRule type="cellIs" dxfId="2393" priority="38" operator="greaterThan">
      <formula>99</formula>
    </cfRule>
  </conditionalFormatting>
  <conditionalFormatting sqref="AN11:AN34">
    <cfRule type="cellIs" dxfId="2392" priority="37" operator="greaterThan">
      <formula>0.99</formula>
    </cfRule>
  </conditionalFormatting>
  <conditionalFormatting sqref="AB11:AB15">
    <cfRule type="containsText" dxfId="2391" priority="21" operator="containsText" text="N/A">
      <formula>NOT(ISERROR(SEARCH("N/A",AB11)))</formula>
    </cfRule>
    <cfRule type="cellIs" dxfId="2390" priority="24" operator="equal">
      <formula>0</formula>
    </cfRule>
  </conditionalFormatting>
  <conditionalFormatting sqref="AB11:AB15">
    <cfRule type="cellIs" dxfId="2389" priority="23" operator="greaterThanOrEqual">
      <formula>1185</formula>
    </cfRule>
  </conditionalFormatting>
  <conditionalFormatting sqref="AB11:AB15">
    <cfRule type="cellIs" dxfId="2388" priority="22" operator="between">
      <formula>0.1</formula>
      <formula>1184</formula>
    </cfRule>
  </conditionalFormatting>
  <conditionalFormatting sqref="AN11:AN31">
    <cfRule type="cellIs" dxfId="2387" priority="20" operator="equal">
      <formula>0</formula>
    </cfRule>
  </conditionalFormatting>
  <conditionalFormatting sqref="AN11:AN31">
    <cfRule type="cellIs" dxfId="2386" priority="19" operator="greaterThan">
      <formula>1179</formula>
    </cfRule>
  </conditionalFormatting>
  <conditionalFormatting sqref="AN11:AN31">
    <cfRule type="cellIs" dxfId="2385" priority="18" operator="greaterThan">
      <formula>99</formula>
    </cfRule>
  </conditionalFormatting>
  <conditionalFormatting sqref="AN11:AN31">
    <cfRule type="cellIs" dxfId="2384" priority="17" operator="greaterThan">
      <formula>0.99</formula>
    </cfRule>
  </conditionalFormatting>
  <conditionalFormatting sqref="AN11:AN31">
    <cfRule type="cellIs" dxfId="2383" priority="16" operator="equal">
      <formula>0</formula>
    </cfRule>
  </conditionalFormatting>
  <conditionalFormatting sqref="AN11:AN31">
    <cfRule type="cellIs" dxfId="2382" priority="15" operator="greaterThan">
      <formula>1179</formula>
    </cfRule>
  </conditionalFormatting>
  <conditionalFormatting sqref="AN11:AN31">
    <cfRule type="cellIs" dxfId="2381" priority="14" operator="greaterThan">
      <formula>99</formula>
    </cfRule>
  </conditionalFormatting>
  <conditionalFormatting sqref="AN11:AN31">
    <cfRule type="cellIs" dxfId="2380" priority="13" operator="greaterThan">
      <formula>0.99</formula>
    </cfRule>
  </conditionalFormatting>
  <conditionalFormatting sqref="AN11:AN31">
    <cfRule type="cellIs" dxfId="2379" priority="12" operator="equal">
      <formula>0</formula>
    </cfRule>
  </conditionalFormatting>
  <conditionalFormatting sqref="AN11:AN31">
    <cfRule type="cellIs" dxfId="2378" priority="11" operator="greaterThan">
      <formula>1179</formula>
    </cfRule>
  </conditionalFormatting>
  <conditionalFormatting sqref="AN11:AN31">
    <cfRule type="cellIs" dxfId="2377" priority="10" operator="greaterThan">
      <formula>99</formula>
    </cfRule>
  </conditionalFormatting>
  <conditionalFormatting sqref="AN11:AN31">
    <cfRule type="cellIs" dxfId="2376" priority="9" operator="greaterThan">
      <formula>0.99</formula>
    </cfRule>
  </conditionalFormatting>
  <conditionalFormatting sqref="AN11:AN31">
    <cfRule type="cellIs" dxfId="2375" priority="8" operator="equal">
      <formula>0</formula>
    </cfRule>
  </conditionalFormatting>
  <conditionalFormatting sqref="AN11:AN31">
    <cfRule type="cellIs" dxfId="2374" priority="7" operator="greaterThan">
      <formula>1179</formula>
    </cfRule>
  </conditionalFormatting>
  <conditionalFormatting sqref="AN11:AN31">
    <cfRule type="cellIs" dxfId="2373" priority="6" operator="greaterThan">
      <formula>99</formula>
    </cfRule>
  </conditionalFormatting>
  <conditionalFormatting sqref="AN11:AN31">
    <cfRule type="cellIs" dxfId="2372" priority="5" operator="greaterThan">
      <formula>0.99</formula>
    </cfRule>
  </conditionalFormatting>
  <conditionalFormatting sqref="AN11:AN31">
    <cfRule type="cellIs" dxfId="2371" priority="4" operator="equal">
      <formula>0</formula>
    </cfRule>
  </conditionalFormatting>
  <conditionalFormatting sqref="AN11:AN31">
    <cfRule type="cellIs" dxfId="2370" priority="3" operator="greaterThan">
      <formula>1179</formula>
    </cfRule>
  </conditionalFormatting>
  <conditionalFormatting sqref="AN11:AN31">
    <cfRule type="cellIs" dxfId="2369" priority="2" operator="greaterThan">
      <formula>99</formula>
    </cfRule>
  </conditionalFormatting>
  <conditionalFormatting sqref="AN11:AN31">
    <cfRule type="cellIs" dxfId="2368"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topLeftCell="R19" zoomScaleNormal="100" workbookViewId="0">
      <selection activeCell="B50" sqref="B50"/>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128</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192"/>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89" t="s">
        <v>10</v>
      </c>
      <c r="I7" s="116" t="s">
        <v>11</v>
      </c>
      <c r="J7" s="116" t="s">
        <v>12</v>
      </c>
      <c r="K7" s="116" t="s">
        <v>13</v>
      </c>
      <c r="L7" s="12"/>
      <c r="M7" s="12"/>
      <c r="N7" s="12"/>
      <c r="O7" s="189"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42502</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29240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193" t="s">
        <v>51</v>
      </c>
      <c r="V9" s="193" t="s">
        <v>52</v>
      </c>
      <c r="W9" s="283" t="s">
        <v>53</v>
      </c>
      <c r="X9" s="284" t="s">
        <v>54</v>
      </c>
      <c r="Y9" s="285"/>
      <c r="Z9" s="285"/>
      <c r="AA9" s="285"/>
      <c r="AB9" s="285"/>
      <c r="AC9" s="285"/>
      <c r="AD9" s="285"/>
      <c r="AE9" s="286"/>
      <c r="AF9" s="191" t="s">
        <v>55</v>
      </c>
      <c r="AG9" s="191" t="s">
        <v>56</v>
      </c>
      <c r="AH9" s="272" t="s">
        <v>57</v>
      </c>
      <c r="AI9" s="287" t="s">
        <v>58</v>
      </c>
      <c r="AJ9" s="193" t="s">
        <v>59</v>
      </c>
      <c r="AK9" s="193" t="s">
        <v>60</v>
      </c>
      <c r="AL9" s="193" t="s">
        <v>61</v>
      </c>
      <c r="AM9" s="193" t="s">
        <v>62</v>
      </c>
      <c r="AN9" s="193" t="s">
        <v>63</v>
      </c>
      <c r="AO9" s="193" t="s">
        <v>64</v>
      </c>
      <c r="AP9" s="193" t="s">
        <v>65</v>
      </c>
      <c r="AQ9" s="270" t="s">
        <v>66</v>
      </c>
      <c r="AR9" s="193" t="s">
        <v>67</v>
      </c>
      <c r="AS9" s="272" t="s">
        <v>68</v>
      </c>
      <c r="AV9" s="35" t="s">
        <v>69</v>
      </c>
      <c r="AW9" s="35" t="s">
        <v>70</v>
      </c>
      <c r="AY9" s="36" t="s">
        <v>71</v>
      </c>
    </row>
    <row r="10" spans="2:51" x14ac:dyDescent="0.25">
      <c r="B10" s="193" t="s">
        <v>72</v>
      </c>
      <c r="C10" s="193" t="s">
        <v>73</v>
      </c>
      <c r="D10" s="193" t="s">
        <v>74</v>
      </c>
      <c r="E10" s="193" t="s">
        <v>75</v>
      </c>
      <c r="F10" s="193" t="s">
        <v>74</v>
      </c>
      <c r="G10" s="193" t="s">
        <v>75</v>
      </c>
      <c r="H10" s="266"/>
      <c r="I10" s="193" t="s">
        <v>75</v>
      </c>
      <c r="J10" s="193" t="s">
        <v>75</v>
      </c>
      <c r="K10" s="193" t="s">
        <v>75</v>
      </c>
      <c r="L10" s="28" t="s">
        <v>29</v>
      </c>
      <c r="M10" s="269"/>
      <c r="N10" s="28" t="s">
        <v>29</v>
      </c>
      <c r="O10" s="271"/>
      <c r="P10" s="271"/>
      <c r="Q10" s="1">
        <f>'MAY 11'!Q34</f>
        <v>949379</v>
      </c>
      <c r="R10" s="280"/>
      <c r="S10" s="281"/>
      <c r="T10" s="282"/>
      <c r="U10" s="193" t="s">
        <v>75</v>
      </c>
      <c r="V10" s="193" t="s">
        <v>75</v>
      </c>
      <c r="W10" s="283"/>
      <c r="X10" s="37" t="s">
        <v>76</v>
      </c>
      <c r="Y10" s="37" t="s">
        <v>77</v>
      </c>
      <c r="Z10" s="37" t="s">
        <v>78</v>
      </c>
      <c r="AA10" s="37" t="s">
        <v>79</v>
      </c>
      <c r="AB10" s="37" t="s">
        <v>80</v>
      </c>
      <c r="AC10" s="37" t="s">
        <v>81</v>
      </c>
      <c r="AD10" s="37" t="s">
        <v>82</v>
      </c>
      <c r="AE10" s="37" t="s">
        <v>83</v>
      </c>
      <c r="AF10" s="38"/>
      <c r="AG10" s="1">
        <f>'MAY 11'!AG34</f>
        <v>46414444</v>
      </c>
      <c r="AH10" s="272"/>
      <c r="AI10" s="288"/>
      <c r="AJ10" s="193" t="s">
        <v>84</v>
      </c>
      <c r="AK10" s="193" t="s">
        <v>84</v>
      </c>
      <c r="AL10" s="193" t="s">
        <v>84</v>
      </c>
      <c r="AM10" s="193" t="s">
        <v>84</v>
      </c>
      <c r="AN10" s="193" t="s">
        <v>84</v>
      </c>
      <c r="AO10" s="193" t="s">
        <v>84</v>
      </c>
      <c r="AP10" s="1">
        <f>'MAY 11'!AP34</f>
        <v>10781676</v>
      </c>
      <c r="AQ10" s="271"/>
      <c r="AR10" s="190" t="s">
        <v>85</v>
      </c>
      <c r="AS10" s="272"/>
      <c r="AV10" s="39" t="s">
        <v>86</v>
      </c>
      <c r="AW10" s="39" t="s">
        <v>87</v>
      </c>
      <c r="AY10" s="81" t="s">
        <v>129</v>
      </c>
    </row>
    <row r="11" spans="2:51" x14ac:dyDescent="0.25">
      <c r="B11" s="40">
        <v>2</v>
      </c>
      <c r="C11" s="40">
        <v>4.1666666666666664E-2</v>
      </c>
      <c r="D11" s="110">
        <v>4</v>
      </c>
      <c r="E11" s="41">
        <f t="shared" ref="E11:E34" si="0">D11/1.42</f>
        <v>2.8169014084507045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134</v>
      </c>
      <c r="P11" s="111">
        <v>122</v>
      </c>
      <c r="Q11" s="111">
        <v>954343</v>
      </c>
      <c r="R11" s="46">
        <f>IF(ISBLANK(Q11),"-",Q11-Q10)</f>
        <v>4964</v>
      </c>
      <c r="S11" s="47">
        <f>R11*24/1000</f>
        <v>119.136</v>
      </c>
      <c r="T11" s="47">
        <f>R11/1000</f>
        <v>4.9640000000000004</v>
      </c>
      <c r="U11" s="112">
        <v>6.3</v>
      </c>
      <c r="V11" s="112">
        <f t="shared" ref="V11:V34" si="1">U11</f>
        <v>6.3</v>
      </c>
      <c r="W11" s="113" t="s">
        <v>190</v>
      </c>
      <c r="X11" s="115">
        <v>0</v>
      </c>
      <c r="Y11" s="115">
        <v>0</v>
      </c>
      <c r="Z11" s="115">
        <v>1147</v>
      </c>
      <c r="AA11" s="115">
        <v>1185</v>
      </c>
      <c r="AB11" s="115">
        <v>1148</v>
      </c>
      <c r="AC11" s="48" t="s">
        <v>90</v>
      </c>
      <c r="AD11" s="48" t="s">
        <v>90</v>
      </c>
      <c r="AE11" s="48" t="s">
        <v>90</v>
      </c>
      <c r="AF11" s="114" t="s">
        <v>90</v>
      </c>
      <c r="AG11" s="123">
        <v>46415384</v>
      </c>
      <c r="AH11" s="49">
        <f>IF(ISBLANK(AG11),"-",AG11-AG10)</f>
        <v>940</v>
      </c>
      <c r="AI11" s="50">
        <f>AH11/T11</f>
        <v>189.36341659951651</v>
      </c>
      <c r="AJ11" s="98">
        <v>0</v>
      </c>
      <c r="AK11" s="98">
        <v>0</v>
      </c>
      <c r="AL11" s="98">
        <v>1</v>
      </c>
      <c r="AM11" s="98">
        <v>1</v>
      </c>
      <c r="AN11" s="98">
        <v>1</v>
      </c>
      <c r="AO11" s="98">
        <v>0.75</v>
      </c>
      <c r="AP11" s="115">
        <v>10782496</v>
      </c>
      <c r="AQ11" s="115">
        <f t="shared" ref="AQ11:AQ34" si="2">AP11-AP10</f>
        <v>820</v>
      </c>
      <c r="AR11" s="51"/>
      <c r="AS11" s="52" t="s">
        <v>113</v>
      </c>
      <c r="AV11" s="39" t="s">
        <v>88</v>
      </c>
      <c r="AW11" s="39" t="s">
        <v>91</v>
      </c>
      <c r="AY11" s="81" t="s">
        <v>128</v>
      </c>
    </row>
    <row r="12" spans="2:51" x14ac:dyDescent="0.25">
      <c r="B12" s="40">
        <v>2.0416666666666701</v>
      </c>
      <c r="C12" s="40">
        <v>8.3333333333333329E-2</v>
      </c>
      <c r="D12" s="110">
        <v>5</v>
      </c>
      <c r="E12" s="41">
        <f t="shared" si="0"/>
        <v>3.5211267605633805</v>
      </c>
      <c r="F12" s="100">
        <v>83</v>
      </c>
      <c r="G12" s="41">
        <f t="shared" ref="G12:G34" si="3">F12/1.42</f>
        <v>58.450704225352112</v>
      </c>
      <c r="H12" s="42" t="s">
        <v>88</v>
      </c>
      <c r="I12" s="42">
        <f t="shared" ref="I12:I34" si="4">J12-(2/1.42)</f>
        <v>53.521126760563384</v>
      </c>
      <c r="J12" s="43">
        <f>(F12-5)/1.42</f>
        <v>54.929577464788736</v>
      </c>
      <c r="K12" s="42">
        <f>J12+(6/1.42)</f>
        <v>59.154929577464792</v>
      </c>
      <c r="L12" s="44">
        <v>14</v>
      </c>
      <c r="M12" s="45" t="s">
        <v>89</v>
      </c>
      <c r="N12" s="45">
        <v>11.2</v>
      </c>
      <c r="O12" s="111">
        <v>135</v>
      </c>
      <c r="P12" s="111">
        <v>119</v>
      </c>
      <c r="Q12" s="111">
        <v>959205</v>
      </c>
      <c r="R12" s="46">
        <f t="shared" ref="R12:R34" si="5">IF(ISBLANK(Q12),"-",Q12-Q11)</f>
        <v>4862</v>
      </c>
      <c r="S12" s="47">
        <f t="shared" ref="S12:S34" si="6">R12*24/1000</f>
        <v>116.688</v>
      </c>
      <c r="T12" s="47">
        <f t="shared" ref="T12:T34" si="7">R12/1000</f>
        <v>4.8620000000000001</v>
      </c>
      <c r="U12" s="112">
        <v>8.1</v>
      </c>
      <c r="V12" s="112">
        <f t="shared" si="1"/>
        <v>8.1</v>
      </c>
      <c r="W12" s="113" t="s">
        <v>190</v>
      </c>
      <c r="X12" s="115">
        <v>0</v>
      </c>
      <c r="Y12" s="115">
        <v>0</v>
      </c>
      <c r="Z12" s="115">
        <v>1147</v>
      </c>
      <c r="AA12" s="115">
        <v>1185</v>
      </c>
      <c r="AB12" s="115">
        <v>1147</v>
      </c>
      <c r="AC12" s="48" t="s">
        <v>90</v>
      </c>
      <c r="AD12" s="48" t="s">
        <v>90</v>
      </c>
      <c r="AE12" s="48" t="s">
        <v>90</v>
      </c>
      <c r="AF12" s="114" t="s">
        <v>90</v>
      </c>
      <c r="AG12" s="123">
        <v>46416372</v>
      </c>
      <c r="AH12" s="49">
        <f>IF(ISBLANK(AG12),"-",AG12-AG11)</f>
        <v>988</v>
      </c>
      <c r="AI12" s="50">
        <f t="shared" ref="AI12:AI34" si="8">AH12/T12</f>
        <v>203.20855614973263</v>
      </c>
      <c r="AJ12" s="98">
        <v>0</v>
      </c>
      <c r="AK12" s="98">
        <v>0</v>
      </c>
      <c r="AL12" s="98">
        <v>1</v>
      </c>
      <c r="AM12" s="98">
        <v>1</v>
      </c>
      <c r="AN12" s="98">
        <v>1</v>
      </c>
      <c r="AO12" s="98">
        <v>0.75</v>
      </c>
      <c r="AP12" s="115">
        <v>10783767</v>
      </c>
      <c r="AQ12" s="115">
        <f t="shared" si="2"/>
        <v>1271</v>
      </c>
      <c r="AR12" s="118">
        <v>1.02</v>
      </c>
      <c r="AS12" s="52" t="s">
        <v>113</v>
      </c>
      <c r="AV12" s="39" t="s">
        <v>92</v>
      </c>
      <c r="AW12" s="39" t="s">
        <v>93</v>
      </c>
      <c r="AY12" s="81" t="s">
        <v>126</v>
      </c>
    </row>
    <row r="13" spans="2:51" x14ac:dyDescent="0.25">
      <c r="B13" s="40">
        <v>2.0833333333333299</v>
      </c>
      <c r="C13" s="40">
        <v>0.125</v>
      </c>
      <c r="D13" s="110">
        <v>6</v>
      </c>
      <c r="E13" s="41">
        <f t="shared" si="0"/>
        <v>4.2253521126760569</v>
      </c>
      <c r="F13" s="100">
        <v>83</v>
      </c>
      <c r="G13" s="41">
        <f t="shared" si="3"/>
        <v>58.450704225352112</v>
      </c>
      <c r="H13" s="42" t="s">
        <v>88</v>
      </c>
      <c r="I13" s="42">
        <f t="shared" si="4"/>
        <v>53.521126760563384</v>
      </c>
      <c r="J13" s="43">
        <f>(F13-5)/1.42</f>
        <v>54.929577464788736</v>
      </c>
      <c r="K13" s="42">
        <f>J13+(6/1.42)</f>
        <v>59.154929577464792</v>
      </c>
      <c r="L13" s="44">
        <v>14</v>
      </c>
      <c r="M13" s="45" t="s">
        <v>89</v>
      </c>
      <c r="N13" s="45">
        <v>11.2</v>
      </c>
      <c r="O13" s="111">
        <v>132</v>
      </c>
      <c r="P13" s="111">
        <v>117</v>
      </c>
      <c r="Q13" s="111">
        <v>964168</v>
      </c>
      <c r="R13" s="46">
        <f t="shared" si="5"/>
        <v>4963</v>
      </c>
      <c r="S13" s="47">
        <f t="shared" si="6"/>
        <v>119.11199999999999</v>
      </c>
      <c r="T13" s="47">
        <f t="shared" si="7"/>
        <v>4.9630000000000001</v>
      </c>
      <c r="U13" s="112">
        <v>9.5</v>
      </c>
      <c r="V13" s="112">
        <f t="shared" si="1"/>
        <v>9.5</v>
      </c>
      <c r="W13" s="113" t="s">
        <v>190</v>
      </c>
      <c r="X13" s="115">
        <v>0</v>
      </c>
      <c r="Y13" s="115">
        <v>0</v>
      </c>
      <c r="Z13" s="115">
        <v>1147</v>
      </c>
      <c r="AA13" s="115">
        <v>1185</v>
      </c>
      <c r="AB13" s="115">
        <v>1147</v>
      </c>
      <c r="AC13" s="48" t="s">
        <v>90</v>
      </c>
      <c r="AD13" s="48" t="s">
        <v>90</v>
      </c>
      <c r="AE13" s="48" t="s">
        <v>90</v>
      </c>
      <c r="AF13" s="114" t="s">
        <v>90</v>
      </c>
      <c r="AG13" s="123">
        <v>46417204</v>
      </c>
      <c r="AH13" s="49">
        <f>IF(ISBLANK(AG13),"-",AG13-AG12)</f>
        <v>832</v>
      </c>
      <c r="AI13" s="50">
        <f t="shared" si="8"/>
        <v>167.64053999597019</v>
      </c>
      <c r="AJ13" s="98">
        <v>0</v>
      </c>
      <c r="AK13" s="98">
        <v>0</v>
      </c>
      <c r="AL13" s="98">
        <v>1</v>
      </c>
      <c r="AM13" s="98">
        <v>1</v>
      </c>
      <c r="AN13" s="98">
        <v>1</v>
      </c>
      <c r="AO13" s="98">
        <v>0.75</v>
      </c>
      <c r="AP13" s="115">
        <v>10784827</v>
      </c>
      <c r="AQ13" s="115">
        <f t="shared" si="2"/>
        <v>1060</v>
      </c>
      <c r="AR13" s="51"/>
      <c r="AS13" s="52" t="s">
        <v>113</v>
      </c>
      <c r="AV13" s="39" t="s">
        <v>94</v>
      </c>
      <c r="AW13" s="39" t="s">
        <v>95</v>
      </c>
      <c r="AY13" s="81" t="s">
        <v>133</v>
      </c>
    </row>
    <row r="14" spans="2:51" x14ac:dyDescent="0.25">
      <c r="B14" s="40">
        <v>2.125</v>
      </c>
      <c r="C14" s="40">
        <v>0.16666666666666699</v>
      </c>
      <c r="D14" s="110">
        <v>5</v>
      </c>
      <c r="E14" s="41">
        <f t="shared" si="0"/>
        <v>3.5211267605633805</v>
      </c>
      <c r="F14" s="100">
        <v>83</v>
      </c>
      <c r="G14" s="41">
        <f t="shared" si="3"/>
        <v>58.450704225352112</v>
      </c>
      <c r="H14" s="42" t="s">
        <v>88</v>
      </c>
      <c r="I14" s="42">
        <f t="shared" si="4"/>
        <v>53.521126760563384</v>
      </c>
      <c r="J14" s="43">
        <f>(F14-5)/1.42</f>
        <v>54.929577464788736</v>
      </c>
      <c r="K14" s="42">
        <f>J14+(6/1.42)</f>
        <v>59.154929577464792</v>
      </c>
      <c r="L14" s="44">
        <v>14</v>
      </c>
      <c r="M14" s="45" t="s">
        <v>89</v>
      </c>
      <c r="N14" s="45">
        <v>12.8</v>
      </c>
      <c r="O14" s="111">
        <v>130</v>
      </c>
      <c r="P14" s="111">
        <v>127</v>
      </c>
      <c r="Q14" s="111">
        <v>969032</v>
      </c>
      <c r="R14" s="46">
        <f t="shared" si="5"/>
        <v>4864</v>
      </c>
      <c r="S14" s="47">
        <f t="shared" si="6"/>
        <v>116.736</v>
      </c>
      <c r="T14" s="47">
        <f t="shared" si="7"/>
        <v>4.8639999999999999</v>
      </c>
      <c r="U14" s="112">
        <v>9.5</v>
      </c>
      <c r="V14" s="112">
        <f t="shared" si="1"/>
        <v>9.5</v>
      </c>
      <c r="W14" s="113" t="s">
        <v>190</v>
      </c>
      <c r="X14" s="115">
        <v>0</v>
      </c>
      <c r="Y14" s="115">
        <v>0</v>
      </c>
      <c r="Z14" s="115">
        <v>1147</v>
      </c>
      <c r="AA14" s="115">
        <v>1185</v>
      </c>
      <c r="AB14" s="115">
        <v>1147</v>
      </c>
      <c r="AC14" s="48" t="s">
        <v>90</v>
      </c>
      <c r="AD14" s="48" t="s">
        <v>90</v>
      </c>
      <c r="AE14" s="48" t="s">
        <v>90</v>
      </c>
      <c r="AF14" s="114" t="s">
        <v>90</v>
      </c>
      <c r="AG14" s="123">
        <v>46418244</v>
      </c>
      <c r="AH14" s="49">
        <f t="shared" ref="AH14:AH34" si="9">IF(ISBLANK(AG14),"-",AG14-AG13)</f>
        <v>1040</v>
      </c>
      <c r="AI14" s="50">
        <f t="shared" si="8"/>
        <v>213.81578947368422</v>
      </c>
      <c r="AJ14" s="98">
        <v>0</v>
      </c>
      <c r="AK14" s="98">
        <v>0</v>
      </c>
      <c r="AL14" s="98">
        <v>1</v>
      </c>
      <c r="AM14" s="98">
        <v>1</v>
      </c>
      <c r="AN14" s="98">
        <v>1</v>
      </c>
      <c r="AO14" s="98">
        <v>0</v>
      </c>
      <c r="AP14" s="115">
        <v>10784827</v>
      </c>
      <c r="AQ14" s="115">
        <f t="shared" si="2"/>
        <v>0</v>
      </c>
      <c r="AR14" s="51"/>
      <c r="AS14" s="52" t="s">
        <v>113</v>
      </c>
      <c r="AT14" s="54"/>
      <c r="AV14" s="39" t="s">
        <v>96</v>
      </c>
      <c r="AW14" s="39" t="s">
        <v>97</v>
      </c>
      <c r="AY14" s="81"/>
    </row>
    <row r="15" spans="2:51" ht="14.25" customHeight="1" x14ac:dyDescent="0.25">
      <c r="B15" s="40">
        <v>2.1666666666666701</v>
      </c>
      <c r="C15" s="40">
        <v>0.20833333333333301</v>
      </c>
      <c r="D15" s="110">
        <v>8</v>
      </c>
      <c r="E15" s="41">
        <f t="shared" si="0"/>
        <v>5.6338028169014089</v>
      </c>
      <c r="F15" s="100">
        <v>83</v>
      </c>
      <c r="G15" s="41">
        <f t="shared" si="3"/>
        <v>58.450704225352112</v>
      </c>
      <c r="H15" s="42" t="s">
        <v>88</v>
      </c>
      <c r="I15" s="42">
        <f t="shared" si="4"/>
        <v>53.521126760563384</v>
      </c>
      <c r="J15" s="43">
        <f>(F15-5)/1.42</f>
        <v>54.929577464788736</v>
      </c>
      <c r="K15" s="42">
        <f>J15+(6/1.42)</f>
        <v>59.154929577464792</v>
      </c>
      <c r="L15" s="44">
        <v>18</v>
      </c>
      <c r="M15" s="45" t="s">
        <v>89</v>
      </c>
      <c r="N15" s="45">
        <v>13.1</v>
      </c>
      <c r="O15" s="111">
        <v>135</v>
      </c>
      <c r="P15" s="111">
        <v>126</v>
      </c>
      <c r="Q15" s="111">
        <v>974091</v>
      </c>
      <c r="R15" s="46">
        <f t="shared" si="5"/>
        <v>5059</v>
      </c>
      <c r="S15" s="47">
        <f t="shared" si="6"/>
        <v>121.416</v>
      </c>
      <c r="T15" s="47">
        <f t="shared" si="7"/>
        <v>5.0590000000000002</v>
      </c>
      <c r="U15" s="112">
        <v>9.5</v>
      </c>
      <c r="V15" s="112">
        <f t="shared" si="1"/>
        <v>9.5</v>
      </c>
      <c r="W15" s="113" t="s">
        <v>190</v>
      </c>
      <c r="X15" s="115">
        <v>0</v>
      </c>
      <c r="Y15" s="115">
        <v>0</v>
      </c>
      <c r="Z15" s="115">
        <v>1127</v>
      </c>
      <c r="AA15" s="115">
        <v>1185</v>
      </c>
      <c r="AB15" s="115">
        <v>1127</v>
      </c>
      <c r="AC15" s="48" t="s">
        <v>90</v>
      </c>
      <c r="AD15" s="48" t="s">
        <v>90</v>
      </c>
      <c r="AE15" s="48" t="s">
        <v>90</v>
      </c>
      <c r="AF15" s="114" t="s">
        <v>90</v>
      </c>
      <c r="AG15" s="123">
        <v>46419344</v>
      </c>
      <c r="AH15" s="49">
        <f t="shared" si="9"/>
        <v>1100</v>
      </c>
      <c r="AI15" s="50">
        <f t="shared" si="8"/>
        <v>217.43427554852738</v>
      </c>
      <c r="AJ15" s="98">
        <v>0</v>
      </c>
      <c r="AK15" s="98">
        <v>0</v>
      </c>
      <c r="AL15" s="98">
        <v>1</v>
      </c>
      <c r="AM15" s="98">
        <v>1</v>
      </c>
      <c r="AN15" s="98">
        <v>1</v>
      </c>
      <c r="AO15" s="98">
        <v>0</v>
      </c>
      <c r="AP15" s="115">
        <v>10784827</v>
      </c>
      <c r="AQ15" s="115">
        <f t="shared" si="2"/>
        <v>0</v>
      </c>
      <c r="AR15" s="51"/>
      <c r="AS15" s="52" t="s">
        <v>113</v>
      </c>
      <c r="AV15" s="39" t="s">
        <v>98</v>
      </c>
      <c r="AW15" s="39" t="s">
        <v>99</v>
      </c>
      <c r="AY15" s="97"/>
    </row>
    <row r="16" spans="2:51" x14ac:dyDescent="0.25">
      <c r="B16" s="40">
        <v>2.2083333333333299</v>
      </c>
      <c r="C16" s="40">
        <v>0.25</v>
      </c>
      <c r="D16" s="110">
        <v>8</v>
      </c>
      <c r="E16" s="41">
        <f t="shared" si="0"/>
        <v>5.6338028169014089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139</v>
      </c>
      <c r="P16" s="111">
        <v>127</v>
      </c>
      <c r="Q16" s="111">
        <v>979550</v>
      </c>
      <c r="R16" s="46">
        <f t="shared" si="5"/>
        <v>5459</v>
      </c>
      <c r="S16" s="47">
        <f t="shared" si="6"/>
        <v>131.01599999999999</v>
      </c>
      <c r="T16" s="47">
        <f t="shared" si="7"/>
        <v>5.4589999999999996</v>
      </c>
      <c r="U16" s="112">
        <v>9.5</v>
      </c>
      <c r="V16" s="112">
        <f t="shared" si="1"/>
        <v>9.5</v>
      </c>
      <c r="W16" s="113" t="s">
        <v>190</v>
      </c>
      <c r="X16" s="115">
        <v>0</v>
      </c>
      <c r="Y16" s="115">
        <v>0</v>
      </c>
      <c r="Z16" s="115">
        <v>1127</v>
      </c>
      <c r="AA16" s="115">
        <v>1185</v>
      </c>
      <c r="AB16" s="115">
        <v>1127</v>
      </c>
      <c r="AC16" s="48" t="s">
        <v>90</v>
      </c>
      <c r="AD16" s="48" t="s">
        <v>90</v>
      </c>
      <c r="AE16" s="48" t="s">
        <v>90</v>
      </c>
      <c r="AF16" s="114" t="s">
        <v>90</v>
      </c>
      <c r="AG16" s="123">
        <v>46420436</v>
      </c>
      <c r="AH16" s="49">
        <f t="shared" si="9"/>
        <v>1092</v>
      </c>
      <c r="AI16" s="50">
        <f t="shared" si="8"/>
        <v>200.03663674665691</v>
      </c>
      <c r="AJ16" s="98">
        <v>0</v>
      </c>
      <c r="AK16" s="98">
        <v>0</v>
      </c>
      <c r="AL16" s="98">
        <v>1</v>
      </c>
      <c r="AM16" s="98">
        <v>1</v>
      </c>
      <c r="AN16" s="98">
        <v>1</v>
      </c>
      <c r="AO16" s="98">
        <v>0</v>
      </c>
      <c r="AP16" s="115">
        <v>10784827</v>
      </c>
      <c r="AQ16" s="115">
        <f t="shared" si="2"/>
        <v>0</v>
      </c>
      <c r="AR16" s="53">
        <v>1.18</v>
      </c>
      <c r="AS16" s="52" t="s">
        <v>101</v>
      </c>
      <c r="AV16" s="39" t="s">
        <v>102</v>
      </c>
      <c r="AW16" s="39" t="s">
        <v>103</v>
      </c>
      <c r="AY16" s="97"/>
    </row>
    <row r="17" spans="1:51" x14ac:dyDescent="0.25">
      <c r="B17" s="40">
        <v>2.25</v>
      </c>
      <c r="C17" s="40">
        <v>0.29166666666666702</v>
      </c>
      <c r="D17" s="110">
        <v>6</v>
      </c>
      <c r="E17" s="41">
        <f t="shared" si="0"/>
        <v>4.2253521126760569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134</v>
      </c>
      <c r="P17" s="111">
        <v>146</v>
      </c>
      <c r="Q17" s="111">
        <v>985508</v>
      </c>
      <c r="R17" s="46">
        <f t="shared" si="5"/>
        <v>5958</v>
      </c>
      <c r="S17" s="47">
        <f t="shared" si="6"/>
        <v>142.99199999999999</v>
      </c>
      <c r="T17" s="47">
        <f t="shared" si="7"/>
        <v>5.9580000000000002</v>
      </c>
      <c r="U17" s="112">
        <v>9</v>
      </c>
      <c r="V17" s="112">
        <f t="shared" si="1"/>
        <v>9</v>
      </c>
      <c r="W17" s="113" t="s">
        <v>130</v>
      </c>
      <c r="X17" s="115">
        <v>0</v>
      </c>
      <c r="Y17" s="115">
        <v>1038</v>
      </c>
      <c r="Z17" s="115">
        <v>1187</v>
      </c>
      <c r="AA17" s="115">
        <v>1185</v>
      </c>
      <c r="AB17" s="115">
        <v>1188</v>
      </c>
      <c r="AC17" s="48" t="s">
        <v>90</v>
      </c>
      <c r="AD17" s="48" t="s">
        <v>90</v>
      </c>
      <c r="AE17" s="48" t="s">
        <v>90</v>
      </c>
      <c r="AF17" s="114" t="s">
        <v>90</v>
      </c>
      <c r="AG17" s="123">
        <v>46421796</v>
      </c>
      <c r="AH17" s="49">
        <f t="shared" si="9"/>
        <v>1360</v>
      </c>
      <c r="AI17" s="50">
        <f t="shared" si="8"/>
        <v>228.26451829472975</v>
      </c>
      <c r="AJ17" s="98">
        <v>0</v>
      </c>
      <c r="AK17" s="98">
        <v>1</v>
      </c>
      <c r="AL17" s="98">
        <v>1</v>
      </c>
      <c r="AM17" s="98">
        <v>1</v>
      </c>
      <c r="AN17" s="98">
        <v>1</v>
      </c>
      <c r="AO17" s="98">
        <v>0</v>
      </c>
      <c r="AP17" s="115">
        <v>10784827</v>
      </c>
      <c r="AQ17" s="115">
        <f t="shared" si="2"/>
        <v>0</v>
      </c>
      <c r="AR17" s="51"/>
      <c r="AS17" s="52" t="s">
        <v>101</v>
      </c>
      <c r="AT17" s="54"/>
      <c r="AV17" s="39" t="s">
        <v>104</v>
      </c>
      <c r="AW17" s="39" t="s">
        <v>105</v>
      </c>
      <c r="AY17" s="101"/>
    </row>
    <row r="18" spans="1:51" x14ac:dyDescent="0.25">
      <c r="B18" s="40">
        <v>2.2916666666666701</v>
      </c>
      <c r="C18" s="40">
        <v>0.33333333333333298</v>
      </c>
      <c r="D18" s="110">
        <v>6</v>
      </c>
      <c r="E18" s="41">
        <f t="shared" si="0"/>
        <v>4.2253521126760569</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139</v>
      </c>
      <c r="P18" s="111">
        <v>145</v>
      </c>
      <c r="Q18" s="111">
        <v>991862</v>
      </c>
      <c r="R18" s="46">
        <f t="shared" si="5"/>
        <v>6354</v>
      </c>
      <c r="S18" s="47">
        <f t="shared" si="6"/>
        <v>152.49600000000001</v>
      </c>
      <c r="T18" s="47">
        <f t="shared" si="7"/>
        <v>6.3540000000000001</v>
      </c>
      <c r="U18" s="112">
        <v>8.4</v>
      </c>
      <c r="V18" s="112">
        <f t="shared" si="1"/>
        <v>8.4</v>
      </c>
      <c r="W18" s="113" t="s">
        <v>130</v>
      </c>
      <c r="X18" s="115">
        <v>0</v>
      </c>
      <c r="Y18" s="115">
        <v>1017</v>
      </c>
      <c r="Z18" s="115">
        <v>1187</v>
      </c>
      <c r="AA18" s="115">
        <v>1185</v>
      </c>
      <c r="AB18" s="115">
        <v>1188</v>
      </c>
      <c r="AC18" s="48" t="s">
        <v>90</v>
      </c>
      <c r="AD18" s="48" t="s">
        <v>90</v>
      </c>
      <c r="AE18" s="48" t="s">
        <v>90</v>
      </c>
      <c r="AF18" s="114" t="s">
        <v>90</v>
      </c>
      <c r="AG18" s="123">
        <v>46423141</v>
      </c>
      <c r="AH18" s="49">
        <f t="shared" si="9"/>
        <v>1345</v>
      </c>
      <c r="AI18" s="50">
        <f t="shared" si="8"/>
        <v>211.67768334907146</v>
      </c>
      <c r="AJ18" s="98">
        <v>0</v>
      </c>
      <c r="AK18" s="98">
        <v>1</v>
      </c>
      <c r="AL18" s="98">
        <v>1</v>
      </c>
      <c r="AM18" s="98">
        <v>1</v>
      </c>
      <c r="AN18" s="98">
        <v>1</v>
      </c>
      <c r="AO18" s="98">
        <v>0</v>
      </c>
      <c r="AP18" s="115">
        <v>10784827</v>
      </c>
      <c r="AQ18" s="115">
        <f t="shared" si="2"/>
        <v>0</v>
      </c>
      <c r="AR18" s="51"/>
      <c r="AS18" s="52" t="s">
        <v>101</v>
      </c>
      <c r="AV18" s="39" t="s">
        <v>106</v>
      </c>
      <c r="AW18" s="39" t="s">
        <v>107</v>
      </c>
      <c r="AY18" s="101"/>
    </row>
    <row r="19" spans="1:51" x14ac:dyDescent="0.25">
      <c r="B19" s="40">
        <v>2.3333333333333299</v>
      </c>
      <c r="C19" s="40">
        <v>0.375</v>
      </c>
      <c r="D19" s="110">
        <v>5</v>
      </c>
      <c r="E19" s="41">
        <f t="shared" si="0"/>
        <v>3.5211267605633805</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138</v>
      </c>
      <c r="P19" s="111">
        <v>147</v>
      </c>
      <c r="Q19" s="111">
        <v>998120</v>
      </c>
      <c r="R19" s="46">
        <f t="shared" si="5"/>
        <v>6258</v>
      </c>
      <c r="S19" s="47">
        <f t="shared" si="6"/>
        <v>150.19200000000001</v>
      </c>
      <c r="T19" s="47">
        <f t="shared" si="7"/>
        <v>6.258</v>
      </c>
      <c r="U19" s="112">
        <v>7.9</v>
      </c>
      <c r="V19" s="112">
        <f t="shared" si="1"/>
        <v>7.9</v>
      </c>
      <c r="W19" s="113" t="s">
        <v>130</v>
      </c>
      <c r="X19" s="115">
        <v>0</v>
      </c>
      <c r="Y19" s="115">
        <v>1027</v>
      </c>
      <c r="Z19" s="115">
        <v>1187</v>
      </c>
      <c r="AA19" s="115">
        <v>1185</v>
      </c>
      <c r="AB19" s="115">
        <v>1188</v>
      </c>
      <c r="AC19" s="48" t="s">
        <v>90</v>
      </c>
      <c r="AD19" s="48" t="s">
        <v>90</v>
      </c>
      <c r="AE19" s="48" t="s">
        <v>90</v>
      </c>
      <c r="AF19" s="114" t="s">
        <v>90</v>
      </c>
      <c r="AG19" s="123">
        <v>46424544</v>
      </c>
      <c r="AH19" s="49">
        <f t="shared" si="9"/>
        <v>1403</v>
      </c>
      <c r="AI19" s="50">
        <f t="shared" si="8"/>
        <v>224.19303291786514</v>
      </c>
      <c r="AJ19" s="98">
        <v>0</v>
      </c>
      <c r="AK19" s="98">
        <v>1</v>
      </c>
      <c r="AL19" s="98">
        <v>1</v>
      </c>
      <c r="AM19" s="98">
        <v>1</v>
      </c>
      <c r="AN19" s="98">
        <v>1</v>
      </c>
      <c r="AO19" s="98">
        <v>0</v>
      </c>
      <c r="AP19" s="115">
        <v>10784827</v>
      </c>
      <c r="AQ19" s="115">
        <f t="shared" si="2"/>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139</v>
      </c>
      <c r="P20" s="111">
        <v>146</v>
      </c>
      <c r="Q20" s="111">
        <v>1004180</v>
      </c>
      <c r="R20" s="46">
        <f t="shared" si="5"/>
        <v>6060</v>
      </c>
      <c r="S20" s="47">
        <f t="shared" si="6"/>
        <v>145.44</v>
      </c>
      <c r="T20" s="47">
        <f t="shared" si="7"/>
        <v>6.06</v>
      </c>
      <c r="U20" s="112">
        <v>7.3</v>
      </c>
      <c r="V20" s="112">
        <f t="shared" si="1"/>
        <v>7.3</v>
      </c>
      <c r="W20" s="113" t="s">
        <v>130</v>
      </c>
      <c r="X20" s="115">
        <v>0</v>
      </c>
      <c r="Y20" s="115">
        <v>1027</v>
      </c>
      <c r="Z20" s="115">
        <v>1187</v>
      </c>
      <c r="AA20" s="115">
        <v>1185</v>
      </c>
      <c r="AB20" s="115">
        <v>1188</v>
      </c>
      <c r="AC20" s="48" t="s">
        <v>90</v>
      </c>
      <c r="AD20" s="48" t="s">
        <v>90</v>
      </c>
      <c r="AE20" s="48" t="s">
        <v>90</v>
      </c>
      <c r="AF20" s="114" t="s">
        <v>90</v>
      </c>
      <c r="AG20" s="123">
        <v>46425924</v>
      </c>
      <c r="AH20" s="49">
        <f t="shared" si="9"/>
        <v>1380</v>
      </c>
      <c r="AI20" s="50">
        <f t="shared" si="8"/>
        <v>227.72277227722773</v>
      </c>
      <c r="AJ20" s="98">
        <v>0</v>
      </c>
      <c r="AK20" s="98">
        <v>1</v>
      </c>
      <c r="AL20" s="98">
        <v>1</v>
      </c>
      <c r="AM20" s="98">
        <v>1</v>
      </c>
      <c r="AN20" s="98">
        <v>1</v>
      </c>
      <c r="AO20" s="98">
        <v>0</v>
      </c>
      <c r="AP20" s="115">
        <v>10784827</v>
      </c>
      <c r="AQ20" s="115">
        <f t="shared" si="2"/>
        <v>0</v>
      </c>
      <c r="AR20" s="53">
        <v>1.18</v>
      </c>
      <c r="AS20" s="52" t="s">
        <v>101</v>
      </c>
      <c r="AY20" s="101"/>
    </row>
    <row r="21" spans="1:51" x14ac:dyDescent="0.25">
      <c r="B21" s="40">
        <v>2.4166666666666701</v>
      </c>
      <c r="C21" s="40">
        <v>0.45833333333333298</v>
      </c>
      <c r="D21" s="110">
        <v>5</v>
      </c>
      <c r="E21" s="41">
        <f t="shared" si="0"/>
        <v>3.5211267605633805</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140</v>
      </c>
      <c r="P21" s="111">
        <v>142</v>
      </c>
      <c r="Q21" s="111">
        <v>1010545</v>
      </c>
      <c r="R21" s="46">
        <f t="shared" si="5"/>
        <v>6365</v>
      </c>
      <c r="S21" s="47">
        <f t="shared" si="6"/>
        <v>152.76</v>
      </c>
      <c r="T21" s="47">
        <f t="shared" si="7"/>
        <v>6.3650000000000002</v>
      </c>
      <c r="U21" s="112">
        <v>6.8</v>
      </c>
      <c r="V21" s="112">
        <f t="shared" si="1"/>
        <v>6.8</v>
      </c>
      <c r="W21" s="113" t="s">
        <v>130</v>
      </c>
      <c r="X21" s="115">
        <v>0</v>
      </c>
      <c r="Y21" s="115">
        <v>1027</v>
      </c>
      <c r="Z21" s="115">
        <v>1187</v>
      </c>
      <c r="AA21" s="115">
        <v>1185</v>
      </c>
      <c r="AB21" s="115">
        <v>1188</v>
      </c>
      <c r="AC21" s="48" t="s">
        <v>90</v>
      </c>
      <c r="AD21" s="48" t="s">
        <v>90</v>
      </c>
      <c r="AE21" s="48" t="s">
        <v>90</v>
      </c>
      <c r="AF21" s="114" t="s">
        <v>90</v>
      </c>
      <c r="AG21" s="123">
        <v>46427316</v>
      </c>
      <c r="AH21" s="49">
        <f t="shared" si="9"/>
        <v>1392</v>
      </c>
      <c r="AI21" s="50">
        <f t="shared" si="8"/>
        <v>218.69599371563237</v>
      </c>
      <c r="AJ21" s="98">
        <v>0</v>
      </c>
      <c r="AK21" s="98">
        <v>1</v>
      </c>
      <c r="AL21" s="98">
        <v>1</v>
      </c>
      <c r="AM21" s="98">
        <v>1</v>
      </c>
      <c r="AN21" s="98">
        <v>1</v>
      </c>
      <c r="AO21" s="98">
        <v>0</v>
      </c>
      <c r="AP21" s="115">
        <v>10784827</v>
      </c>
      <c r="AQ21" s="115">
        <f t="shared" si="2"/>
        <v>0</v>
      </c>
      <c r="AR21" s="51"/>
      <c r="AS21" s="52" t="s">
        <v>101</v>
      </c>
      <c r="AY21" s="101"/>
    </row>
    <row r="22" spans="1:51" x14ac:dyDescent="0.25">
      <c r="B22" s="40">
        <v>2.4583333333333299</v>
      </c>
      <c r="C22" s="40">
        <v>0.5</v>
      </c>
      <c r="D22" s="110">
        <v>5</v>
      </c>
      <c r="E22" s="41">
        <f t="shared" si="0"/>
        <v>3.5211267605633805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137</v>
      </c>
      <c r="P22" s="111">
        <v>146</v>
      </c>
      <c r="Q22" s="111">
        <v>1016804</v>
      </c>
      <c r="R22" s="46">
        <f t="shared" si="5"/>
        <v>6259</v>
      </c>
      <c r="S22" s="47">
        <f t="shared" si="6"/>
        <v>150.21600000000001</v>
      </c>
      <c r="T22" s="47">
        <f t="shared" si="7"/>
        <v>6.2590000000000003</v>
      </c>
      <c r="U22" s="112">
        <v>6.3</v>
      </c>
      <c r="V22" s="112">
        <f t="shared" si="1"/>
        <v>6.3</v>
      </c>
      <c r="W22" s="113" t="s">
        <v>130</v>
      </c>
      <c r="X22" s="115">
        <v>0</v>
      </c>
      <c r="Y22" s="115">
        <v>1027</v>
      </c>
      <c r="Z22" s="115">
        <v>1187</v>
      </c>
      <c r="AA22" s="115">
        <v>1185</v>
      </c>
      <c r="AB22" s="115">
        <v>1188</v>
      </c>
      <c r="AC22" s="48" t="s">
        <v>90</v>
      </c>
      <c r="AD22" s="48" t="s">
        <v>90</v>
      </c>
      <c r="AE22" s="48" t="s">
        <v>90</v>
      </c>
      <c r="AF22" s="114" t="s">
        <v>90</v>
      </c>
      <c r="AG22" s="123">
        <v>46428654</v>
      </c>
      <c r="AH22" s="49">
        <f t="shared" si="9"/>
        <v>1338</v>
      </c>
      <c r="AI22" s="50">
        <f t="shared" si="8"/>
        <v>213.77216807796771</v>
      </c>
      <c r="AJ22" s="98">
        <v>0</v>
      </c>
      <c r="AK22" s="98">
        <v>1</v>
      </c>
      <c r="AL22" s="98">
        <v>1</v>
      </c>
      <c r="AM22" s="98">
        <v>1</v>
      </c>
      <c r="AN22" s="98">
        <v>1</v>
      </c>
      <c r="AO22" s="98">
        <v>0</v>
      </c>
      <c r="AP22" s="115">
        <v>10784827</v>
      </c>
      <c r="AQ22" s="115">
        <f t="shared" si="2"/>
        <v>0</v>
      </c>
      <c r="AR22" s="51"/>
      <c r="AS22" s="52" t="s">
        <v>101</v>
      </c>
      <c r="AV22" s="55" t="s">
        <v>110</v>
      </c>
      <c r="AY22" s="101"/>
    </row>
    <row r="23" spans="1:51" x14ac:dyDescent="0.25">
      <c r="A23" s="97" t="s">
        <v>125</v>
      </c>
      <c r="B23" s="40">
        <v>2.5</v>
      </c>
      <c r="C23" s="40">
        <v>0.54166666666666696</v>
      </c>
      <c r="D23" s="110">
        <v>4</v>
      </c>
      <c r="E23" s="41">
        <f t="shared" si="0"/>
        <v>2.8169014084507045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138</v>
      </c>
      <c r="P23" s="111">
        <v>145</v>
      </c>
      <c r="Q23" s="111">
        <v>1023000</v>
      </c>
      <c r="R23" s="46">
        <f t="shared" si="5"/>
        <v>6196</v>
      </c>
      <c r="S23" s="47">
        <f t="shared" si="6"/>
        <v>148.70400000000001</v>
      </c>
      <c r="T23" s="47">
        <f t="shared" si="7"/>
        <v>6.1959999999999997</v>
      </c>
      <c r="U23" s="112">
        <v>5.8</v>
      </c>
      <c r="V23" s="112">
        <f t="shared" si="1"/>
        <v>5.8</v>
      </c>
      <c r="W23" s="113" t="s">
        <v>130</v>
      </c>
      <c r="X23" s="115">
        <v>0</v>
      </c>
      <c r="Y23" s="115">
        <v>1027</v>
      </c>
      <c r="Z23" s="115">
        <v>1187</v>
      </c>
      <c r="AA23" s="115">
        <v>1185</v>
      </c>
      <c r="AB23" s="115">
        <v>1188</v>
      </c>
      <c r="AC23" s="48" t="s">
        <v>90</v>
      </c>
      <c r="AD23" s="48" t="s">
        <v>90</v>
      </c>
      <c r="AE23" s="48" t="s">
        <v>90</v>
      </c>
      <c r="AF23" s="114" t="s">
        <v>90</v>
      </c>
      <c r="AG23" s="123">
        <v>46430044</v>
      </c>
      <c r="AH23" s="49">
        <f t="shared" si="9"/>
        <v>1390</v>
      </c>
      <c r="AI23" s="50">
        <f t="shared" si="8"/>
        <v>224.33828276307295</v>
      </c>
      <c r="AJ23" s="98">
        <v>0</v>
      </c>
      <c r="AK23" s="98">
        <v>1</v>
      </c>
      <c r="AL23" s="98">
        <v>1</v>
      </c>
      <c r="AM23" s="98">
        <v>1</v>
      </c>
      <c r="AN23" s="98">
        <v>1</v>
      </c>
      <c r="AO23" s="98">
        <v>0</v>
      </c>
      <c r="AP23" s="115">
        <v>10784827</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137</v>
      </c>
      <c r="P24" s="111">
        <v>148</v>
      </c>
      <c r="Q24" s="111">
        <v>1029194</v>
      </c>
      <c r="R24" s="46">
        <f t="shared" si="5"/>
        <v>6194</v>
      </c>
      <c r="S24" s="47">
        <f t="shared" si="6"/>
        <v>148.65600000000001</v>
      </c>
      <c r="T24" s="47">
        <f t="shared" si="7"/>
        <v>6.194</v>
      </c>
      <c r="U24" s="112">
        <v>5.4</v>
      </c>
      <c r="V24" s="112">
        <f t="shared" si="1"/>
        <v>5.4</v>
      </c>
      <c r="W24" s="113" t="s">
        <v>130</v>
      </c>
      <c r="X24" s="115">
        <v>0</v>
      </c>
      <c r="Y24" s="115">
        <v>1015</v>
      </c>
      <c r="Z24" s="115">
        <v>1187</v>
      </c>
      <c r="AA24" s="115">
        <v>1185</v>
      </c>
      <c r="AB24" s="115">
        <v>1187</v>
      </c>
      <c r="AC24" s="48" t="s">
        <v>90</v>
      </c>
      <c r="AD24" s="48" t="s">
        <v>90</v>
      </c>
      <c r="AE24" s="48" t="s">
        <v>90</v>
      </c>
      <c r="AF24" s="114" t="s">
        <v>90</v>
      </c>
      <c r="AG24" s="123">
        <v>46431480</v>
      </c>
      <c r="AH24" s="49">
        <f>IF(ISBLANK(AG24),"-",AG24-AG23)</f>
        <v>1436</v>
      </c>
      <c r="AI24" s="50">
        <f t="shared" si="8"/>
        <v>231.83726186632225</v>
      </c>
      <c r="AJ24" s="98">
        <v>0</v>
      </c>
      <c r="AK24" s="98">
        <v>1</v>
      </c>
      <c r="AL24" s="98">
        <v>1</v>
      </c>
      <c r="AM24" s="98">
        <v>1</v>
      </c>
      <c r="AN24" s="98">
        <v>1</v>
      </c>
      <c r="AO24" s="98">
        <v>0</v>
      </c>
      <c r="AP24" s="115">
        <v>10784827</v>
      </c>
      <c r="AQ24" s="115">
        <f t="shared" si="2"/>
        <v>0</v>
      </c>
      <c r="AR24" s="53">
        <v>1.26</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137</v>
      </c>
      <c r="P25" s="111">
        <v>139</v>
      </c>
      <c r="Q25" s="111">
        <v>1035245</v>
      </c>
      <c r="R25" s="46">
        <f t="shared" si="5"/>
        <v>6051</v>
      </c>
      <c r="S25" s="47">
        <f t="shared" si="6"/>
        <v>145.22399999999999</v>
      </c>
      <c r="T25" s="47">
        <f t="shared" si="7"/>
        <v>6.0510000000000002</v>
      </c>
      <c r="U25" s="112">
        <v>5</v>
      </c>
      <c r="V25" s="112">
        <f t="shared" si="1"/>
        <v>5</v>
      </c>
      <c r="W25" s="113" t="s">
        <v>130</v>
      </c>
      <c r="X25" s="115">
        <v>0</v>
      </c>
      <c r="Y25" s="115">
        <v>1017</v>
      </c>
      <c r="Z25" s="115">
        <v>1188</v>
      </c>
      <c r="AA25" s="115">
        <v>1185</v>
      </c>
      <c r="AB25" s="115">
        <v>1187</v>
      </c>
      <c r="AC25" s="48" t="s">
        <v>90</v>
      </c>
      <c r="AD25" s="48" t="s">
        <v>90</v>
      </c>
      <c r="AE25" s="48" t="s">
        <v>90</v>
      </c>
      <c r="AF25" s="114" t="s">
        <v>90</v>
      </c>
      <c r="AG25" s="123">
        <v>46432804</v>
      </c>
      <c r="AH25" s="49">
        <f t="shared" si="9"/>
        <v>1324</v>
      </c>
      <c r="AI25" s="50">
        <f t="shared" si="8"/>
        <v>218.80680879193523</v>
      </c>
      <c r="AJ25" s="98">
        <v>0</v>
      </c>
      <c r="AK25" s="98">
        <v>1</v>
      </c>
      <c r="AL25" s="98">
        <v>1</v>
      </c>
      <c r="AM25" s="98">
        <v>1</v>
      </c>
      <c r="AN25" s="98">
        <v>1</v>
      </c>
      <c r="AO25" s="98">
        <v>0</v>
      </c>
      <c r="AP25" s="115">
        <v>10784827</v>
      </c>
      <c r="AQ25" s="115">
        <f t="shared" si="2"/>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138</v>
      </c>
      <c r="P26" s="111">
        <v>143</v>
      </c>
      <c r="Q26" s="111">
        <v>1041438</v>
      </c>
      <c r="R26" s="46">
        <f t="shared" si="5"/>
        <v>6193</v>
      </c>
      <c r="S26" s="47">
        <f t="shared" si="6"/>
        <v>148.63200000000001</v>
      </c>
      <c r="T26" s="47">
        <f t="shared" si="7"/>
        <v>6.1929999999999996</v>
      </c>
      <c r="U26" s="112">
        <v>4.5999999999999996</v>
      </c>
      <c r="V26" s="112">
        <f t="shared" si="1"/>
        <v>4.5999999999999996</v>
      </c>
      <c r="W26" s="113" t="s">
        <v>130</v>
      </c>
      <c r="X26" s="115">
        <v>0</v>
      </c>
      <c r="Y26" s="115">
        <v>1015</v>
      </c>
      <c r="Z26" s="115">
        <v>1187</v>
      </c>
      <c r="AA26" s="115">
        <v>1185</v>
      </c>
      <c r="AB26" s="115">
        <v>1187</v>
      </c>
      <c r="AC26" s="48" t="s">
        <v>90</v>
      </c>
      <c r="AD26" s="48" t="s">
        <v>90</v>
      </c>
      <c r="AE26" s="48" t="s">
        <v>90</v>
      </c>
      <c r="AF26" s="114" t="s">
        <v>90</v>
      </c>
      <c r="AG26" s="123">
        <v>46434164</v>
      </c>
      <c r="AH26" s="49">
        <f t="shared" si="9"/>
        <v>1360</v>
      </c>
      <c r="AI26" s="50">
        <f t="shared" si="8"/>
        <v>219.60277732924271</v>
      </c>
      <c r="AJ26" s="98">
        <v>0</v>
      </c>
      <c r="AK26" s="98">
        <v>1</v>
      </c>
      <c r="AL26" s="98">
        <v>1</v>
      </c>
      <c r="AM26" s="98">
        <v>1</v>
      </c>
      <c r="AN26" s="98">
        <v>1</v>
      </c>
      <c r="AO26" s="98">
        <v>0</v>
      </c>
      <c r="AP26" s="115">
        <v>10784827</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137</v>
      </c>
      <c r="P27" s="111">
        <v>92</v>
      </c>
      <c r="Q27" s="111">
        <v>1047575</v>
      </c>
      <c r="R27" s="46">
        <f t="shared" si="5"/>
        <v>6137</v>
      </c>
      <c r="S27" s="47">
        <f t="shared" si="6"/>
        <v>147.28800000000001</v>
      </c>
      <c r="T27" s="47">
        <f t="shared" si="7"/>
        <v>6.1369999999999996</v>
      </c>
      <c r="U27" s="112">
        <v>4.2</v>
      </c>
      <c r="V27" s="112">
        <f t="shared" si="1"/>
        <v>4.2</v>
      </c>
      <c r="W27" s="113" t="s">
        <v>130</v>
      </c>
      <c r="X27" s="115">
        <v>0</v>
      </c>
      <c r="Y27" s="115">
        <v>1015</v>
      </c>
      <c r="Z27" s="115">
        <v>1187</v>
      </c>
      <c r="AA27" s="115">
        <v>1185</v>
      </c>
      <c r="AB27" s="115">
        <v>1187</v>
      </c>
      <c r="AC27" s="48" t="s">
        <v>90</v>
      </c>
      <c r="AD27" s="48" t="s">
        <v>90</v>
      </c>
      <c r="AE27" s="48" t="s">
        <v>90</v>
      </c>
      <c r="AF27" s="114" t="s">
        <v>90</v>
      </c>
      <c r="AG27" s="123">
        <v>46435520</v>
      </c>
      <c r="AH27" s="49">
        <f t="shared" si="9"/>
        <v>1356</v>
      </c>
      <c r="AI27" s="50">
        <f t="shared" si="8"/>
        <v>220.95486394003586</v>
      </c>
      <c r="AJ27" s="98">
        <v>0</v>
      </c>
      <c r="AK27" s="98">
        <v>1</v>
      </c>
      <c r="AL27" s="98">
        <v>1</v>
      </c>
      <c r="AM27" s="98">
        <v>1</v>
      </c>
      <c r="AN27" s="98">
        <v>1</v>
      </c>
      <c r="AO27" s="98">
        <v>0</v>
      </c>
      <c r="AP27" s="115">
        <v>10784827</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137</v>
      </c>
      <c r="P28" s="111">
        <v>96</v>
      </c>
      <c r="Q28" s="111">
        <v>1053718</v>
      </c>
      <c r="R28" s="46">
        <f t="shared" si="5"/>
        <v>6143</v>
      </c>
      <c r="S28" s="47">
        <f t="shared" si="6"/>
        <v>147.43199999999999</v>
      </c>
      <c r="T28" s="47">
        <f t="shared" si="7"/>
        <v>6.1429999999999998</v>
      </c>
      <c r="U28" s="112">
        <v>3.8</v>
      </c>
      <c r="V28" s="112">
        <f t="shared" si="1"/>
        <v>3.8</v>
      </c>
      <c r="W28" s="113" t="s">
        <v>130</v>
      </c>
      <c r="X28" s="115">
        <v>0</v>
      </c>
      <c r="Y28" s="115">
        <v>1015</v>
      </c>
      <c r="Z28" s="115">
        <v>1188</v>
      </c>
      <c r="AA28" s="115">
        <v>1185</v>
      </c>
      <c r="AB28" s="115">
        <v>1186</v>
      </c>
      <c r="AC28" s="48" t="s">
        <v>90</v>
      </c>
      <c r="AD28" s="48" t="s">
        <v>90</v>
      </c>
      <c r="AE28" s="48" t="s">
        <v>90</v>
      </c>
      <c r="AF28" s="114" t="s">
        <v>90</v>
      </c>
      <c r="AG28" s="123">
        <v>46436876</v>
      </c>
      <c r="AH28" s="49">
        <f t="shared" si="9"/>
        <v>1356</v>
      </c>
      <c r="AI28" s="50">
        <f t="shared" si="8"/>
        <v>220.73905258017257</v>
      </c>
      <c r="AJ28" s="98">
        <v>0</v>
      </c>
      <c r="AK28" s="98">
        <v>1</v>
      </c>
      <c r="AL28" s="98">
        <v>1</v>
      </c>
      <c r="AM28" s="98">
        <v>1</v>
      </c>
      <c r="AN28" s="98">
        <v>1</v>
      </c>
      <c r="AO28" s="98">
        <v>0</v>
      </c>
      <c r="AP28" s="115">
        <v>10784827</v>
      </c>
      <c r="AQ28" s="115">
        <f t="shared" si="2"/>
        <v>0</v>
      </c>
      <c r="AR28" s="53">
        <v>1.06</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135</v>
      </c>
      <c r="P29" s="111">
        <v>140</v>
      </c>
      <c r="Q29" s="111">
        <v>1059854</v>
      </c>
      <c r="R29" s="46">
        <f t="shared" si="5"/>
        <v>6136</v>
      </c>
      <c r="S29" s="47">
        <f t="shared" si="6"/>
        <v>147.26400000000001</v>
      </c>
      <c r="T29" s="47">
        <f t="shared" si="7"/>
        <v>6.1360000000000001</v>
      </c>
      <c r="U29" s="112">
        <v>3.4</v>
      </c>
      <c r="V29" s="112">
        <f t="shared" si="1"/>
        <v>3.4</v>
      </c>
      <c r="W29" s="113" t="s">
        <v>130</v>
      </c>
      <c r="X29" s="115">
        <v>0</v>
      </c>
      <c r="Y29" s="115">
        <v>1017</v>
      </c>
      <c r="Z29" s="115">
        <v>1187</v>
      </c>
      <c r="AA29" s="115">
        <v>1185</v>
      </c>
      <c r="AB29" s="115">
        <v>1187</v>
      </c>
      <c r="AC29" s="48" t="s">
        <v>90</v>
      </c>
      <c r="AD29" s="48" t="s">
        <v>90</v>
      </c>
      <c r="AE29" s="48" t="s">
        <v>90</v>
      </c>
      <c r="AF29" s="114" t="s">
        <v>90</v>
      </c>
      <c r="AG29" s="123">
        <v>46438204</v>
      </c>
      <c r="AH29" s="49">
        <f t="shared" si="9"/>
        <v>1328</v>
      </c>
      <c r="AI29" s="50">
        <f t="shared" si="8"/>
        <v>216.42764015645372</v>
      </c>
      <c r="AJ29" s="98">
        <v>0</v>
      </c>
      <c r="AK29" s="98">
        <v>1</v>
      </c>
      <c r="AL29" s="98">
        <v>1</v>
      </c>
      <c r="AM29" s="98">
        <v>1</v>
      </c>
      <c r="AN29" s="98">
        <v>1</v>
      </c>
      <c r="AO29" s="98">
        <v>0</v>
      </c>
      <c r="AP29" s="115">
        <v>10784827</v>
      </c>
      <c r="AQ29" s="115">
        <f t="shared" si="2"/>
        <v>0</v>
      </c>
      <c r="AR29" s="51"/>
      <c r="AS29" s="52" t="s">
        <v>113</v>
      </c>
      <c r="AY29" s="101"/>
    </row>
    <row r="30" spans="1:51" x14ac:dyDescent="0.25">
      <c r="B30" s="40">
        <v>2.7916666666666701</v>
      </c>
      <c r="C30" s="40">
        <v>0.83333333333333703</v>
      </c>
      <c r="D30" s="110">
        <v>3</v>
      </c>
      <c r="E30" s="41">
        <f t="shared" si="0"/>
        <v>2.1126760563380285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137</v>
      </c>
      <c r="P30" s="111">
        <v>131</v>
      </c>
      <c r="Q30" s="111">
        <v>1065936</v>
      </c>
      <c r="R30" s="46">
        <f t="shared" si="5"/>
        <v>6082</v>
      </c>
      <c r="S30" s="47">
        <f t="shared" si="6"/>
        <v>145.96799999999999</v>
      </c>
      <c r="T30" s="47">
        <f t="shared" si="7"/>
        <v>6.0819999999999999</v>
      </c>
      <c r="U30" s="112">
        <v>3.1</v>
      </c>
      <c r="V30" s="112">
        <f t="shared" si="1"/>
        <v>3.1</v>
      </c>
      <c r="W30" s="113" t="s">
        <v>130</v>
      </c>
      <c r="X30" s="115">
        <v>0</v>
      </c>
      <c r="Y30" s="115">
        <v>1016</v>
      </c>
      <c r="Z30" s="115">
        <v>1187</v>
      </c>
      <c r="AA30" s="115">
        <v>1185</v>
      </c>
      <c r="AB30" s="115">
        <v>1187</v>
      </c>
      <c r="AC30" s="48" t="s">
        <v>90</v>
      </c>
      <c r="AD30" s="48" t="s">
        <v>90</v>
      </c>
      <c r="AE30" s="48" t="s">
        <v>90</v>
      </c>
      <c r="AF30" s="114" t="s">
        <v>90</v>
      </c>
      <c r="AG30" s="123">
        <v>46439532</v>
      </c>
      <c r="AH30" s="49">
        <f t="shared" si="9"/>
        <v>1328</v>
      </c>
      <c r="AI30" s="50">
        <f t="shared" si="8"/>
        <v>218.34922722788556</v>
      </c>
      <c r="AJ30" s="98">
        <v>0</v>
      </c>
      <c r="AK30" s="98">
        <v>1</v>
      </c>
      <c r="AL30" s="98">
        <v>1</v>
      </c>
      <c r="AM30" s="98">
        <v>1</v>
      </c>
      <c r="AN30" s="98">
        <v>1</v>
      </c>
      <c r="AO30" s="98">
        <v>0</v>
      </c>
      <c r="AP30" s="115">
        <v>10784827</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115</v>
      </c>
      <c r="P31" s="111">
        <v>124</v>
      </c>
      <c r="Q31" s="111">
        <v>1071898</v>
      </c>
      <c r="R31" s="46">
        <f t="shared" si="5"/>
        <v>5962</v>
      </c>
      <c r="S31" s="47">
        <f t="shared" si="6"/>
        <v>143.08799999999999</v>
      </c>
      <c r="T31" s="47">
        <f t="shared" si="7"/>
        <v>5.9619999999999997</v>
      </c>
      <c r="U31" s="112">
        <v>2.4</v>
      </c>
      <c r="V31" s="112">
        <f t="shared" si="1"/>
        <v>2.4</v>
      </c>
      <c r="W31" s="113" t="s">
        <v>134</v>
      </c>
      <c r="X31" s="115">
        <v>0</v>
      </c>
      <c r="Y31" s="115">
        <v>1098</v>
      </c>
      <c r="Z31" s="115">
        <v>1188</v>
      </c>
      <c r="AA31" s="115">
        <v>1185</v>
      </c>
      <c r="AB31" s="115">
        <v>0</v>
      </c>
      <c r="AC31" s="48" t="s">
        <v>90</v>
      </c>
      <c r="AD31" s="48" t="s">
        <v>90</v>
      </c>
      <c r="AE31" s="48" t="s">
        <v>90</v>
      </c>
      <c r="AF31" s="114" t="s">
        <v>90</v>
      </c>
      <c r="AG31" s="123">
        <v>46440684</v>
      </c>
      <c r="AH31" s="49">
        <f t="shared" si="9"/>
        <v>1152</v>
      </c>
      <c r="AI31" s="50">
        <f t="shared" si="8"/>
        <v>193.22375041932239</v>
      </c>
      <c r="AJ31" s="98">
        <v>0</v>
      </c>
      <c r="AK31" s="98">
        <v>1</v>
      </c>
      <c r="AL31" s="98">
        <v>1</v>
      </c>
      <c r="AM31" s="98">
        <v>1</v>
      </c>
      <c r="AN31" s="98">
        <v>0</v>
      </c>
      <c r="AO31" s="98">
        <v>0</v>
      </c>
      <c r="AP31" s="115">
        <v>10784827</v>
      </c>
      <c r="AQ31" s="115">
        <f t="shared" si="2"/>
        <v>0</v>
      </c>
      <c r="AR31" s="51"/>
      <c r="AS31" s="52" t="s">
        <v>113</v>
      </c>
      <c r="AV31" s="59" t="s">
        <v>29</v>
      </c>
      <c r="AW31" s="59" t="s">
        <v>74</v>
      </c>
      <c r="AY31" s="101"/>
    </row>
    <row r="32" spans="1:51" x14ac:dyDescent="0.25">
      <c r="B32" s="40">
        <v>2.875</v>
      </c>
      <c r="C32" s="40">
        <v>0.91666666666667096</v>
      </c>
      <c r="D32" s="110">
        <v>5</v>
      </c>
      <c r="E32" s="41">
        <f t="shared" si="0"/>
        <v>3.5211267605633805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123</v>
      </c>
      <c r="P32" s="111">
        <v>125</v>
      </c>
      <c r="Q32" s="111">
        <v>1076861</v>
      </c>
      <c r="R32" s="46">
        <f t="shared" si="5"/>
        <v>4963</v>
      </c>
      <c r="S32" s="47">
        <f t="shared" si="6"/>
        <v>119.11199999999999</v>
      </c>
      <c r="T32" s="47">
        <f t="shared" si="7"/>
        <v>4.9630000000000001</v>
      </c>
      <c r="U32" s="112">
        <v>2.2000000000000002</v>
      </c>
      <c r="V32" s="112">
        <f t="shared" si="1"/>
        <v>2.2000000000000002</v>
      </c>
      <c r="W32" s="113" t="s">
        <v>134</v>
      </c>
      <c r="X32" s="115">
        <v>0</v>
      </c>
      <c r="Y32" s="115">
        <v>1097</v>
      </c>
      <c r="Z32" s="115">
        <v>1188</v>
      </c>
      <c r="AA32" s="115">
        <v>1185</v>
      </c>
      <c r="AB32" s="115">
        <v>0</v>
      </c>
      <c r="AC32" s="48" t="s">
        <v>90</v>
      </c>
      <c r="AD32" s="48" t="s">
        <v>90</v>
      </c>
      <c r="AE32" s="48" t="s">
        <v>90</v>
      </c>
      <c r="AF32" s="114" t="s">
        <v>90</v>
      </c>
      <c r="AG32" s="123">
        <v>46441732</v>
      </c>
      <c r="AH32" s="49">
        <f t="shared" si="9"/>
        <v>1048</v>
      </c>
      <c r="AI32" s="50">
        <f t="shared" si="8"/>
        <v>211.16260326415474</v>
      </c>
      <c r="AJ32" s="98">
        <v>0</v>
      </c>
      <c r="AK32" s="98">
        <v>1</v>
      </c>
      <c r="AL32" s="98">
        <v>1</v>
      </c>
      <c r="AM32" s="98">
        <v>1</v>
      </c>
      <c r="AN32" s="98">
        <v>0</v>
      </c>
      <c r="AO32" s="98">
        <v>0</v>
      </c>
      <c r="AP32" s="115">
        <v>10784827</v>
      </c>
      <c r="AQ32" s="115">
        <f t="shared" si="2"/>
        <v>0</v>
      </c>
      <c r="AR32" s="53">
        <v>1.01</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134</v>
      </c>
      <c r="P33" s="111">
        <v>128</v>
      </c>
      <c r="Q33" s="111">
        <v>1081631</v>
      </c>
      <c r="R33" s="46">
        <f t="shared" si="5"/>
        <v>4770</v>
      </c>
      <c r="S33" s="47">
        <f t="shared" si="6"/>
        <v>114.48</v>
      </c>
      <c r="T33" s="47">
        <f t="shared" si="7"/>
        <v>4.7699999999999996</v>
      </c>
      <c r="U33" s="112">
        <v>2.7</v>
      </c>
      <c r="V33" s="112">
        <f t="shared" si="1"/>
        <v>2.7</v>
      </c>
      <c r="W33" s="113" t="s">
        <v>190</v>
      </c>
      <c r="X33" s="115">
        <v>0</v>
      </c>
      <c r="Y33" s="115">
        <v>0</v>
      </c>
      <c r="Z33" s="115">
        <v>1187</v>
      </c>
      <c r="AA33" s="115">
        <v>1185</v>
      </c>
      <c r="AB33" s="115">
        <v>1187</v>
      </c>
      <c r="AC33" s="48" t="s">
        <v>90</v>
      </c>
      <c r="AD33" s="48" t="s">
        <v>90</v>
      </c>
      <c r="AE33" s="48" t="s">
        <v>90</v>
      </c>
      <c r="AF33" s="114" t="s">
        <v>90</v>
      </c>
      <c r="AG33" s="123">
        <v>46442740</v>
      </c>
      <c r="AH33" s="49">
        <f t="shared" si="9"/>
        <v>1008</v>
      </c>
      <c r="AI33" s="50">
        <f t="shared" si="8"/>
        <v>211.32075471698116</v>
      </c>
      <c r="AJ33" s="98">
        <v>0</v>
      </c>
      <c r="AK33" s="98">
        <v>0</v>
      </c>
      <c r="AL33" s="98">
        <v>1</v>
      </c>
      <c r="AM33" s="98">
        <v>1</v>
      </c>
      <c r="AN33" s="98">
        <v>1</v>
      </c>
      <c r="AO33" s="98">
        <v>0.7</v>
      </c>
      <c r="AP33" s="115">
        <v>10785262</v>
      </c>
      <c r="AQ33" s="115">
        <f t="shared" si="2"/>
        <v>435</v>
      </c>
      <c r="AR33" s="51"/>
      <c r="AS33" s="52" t="s">
        <v>113</v>
      </c>
      <c r="AY33" s="101"/>
    </row>
    <row r="34" spans="1:51" x14ac:dyDescent="0.25">
      <c r="B34" s="40">
        <v>2.9583333333333299</v>
      </c>
      <c r="C34" s="40">
        <v>1</v>
      </c>
      <c r="D34" s="110">
        <v>4</v>
      </c>
      <c r="E34" s="41">
        <f t="shared" si="0"/>
        <v>2.8169014084507045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137</v>
      </c>
      <c r="P34" s="111">
        <v>116</v>
      </c>
      <c r="Q34" s="111">
        <v>1086603</v>
      </c>
      <c r="R34" s="46">
        <f t="shared" si="5"/>
        <v>4972</v>
      </c>
      <c r="S34" s="47">
        <f t="shared" si="6"/>
        <v>119.328</v>
      </c>
      <c r="T34" s="47">
        <f t="shared" si="7"/>
        <v>4.9720000000000004</v>
      </c>
      <c r="U34" s="112">
        <v>3.7</v>
      </c>
      <c r="V34" s="112">
        <f t="shared" si="1"/>
        <v>3.7</v>
      </c>
      <c r="W34" s="113" t="s">
        <v>190</v>
      </c>
      <c r="X34" s="115">
        <v>0</v>
      </c>
      <c r="Y34" s="115">
        <v>0</v>
      </c>
      <c r="Z34" s="115">
        <v>1146</v>
      </c>
      <c r="AA34" s="115">
        <v>1185</v>
      </c>
      <c r="AB34" s="115">
        <v>1146</v>
      </c>
      <c r="AC34" s="48" t="s">
        <v>90</v>
      </c>
      <c r="AD34" s="48" t="s">
        <v>90</v>
      </c>
      <c r="AE34" s="48" t="s">
        <v>90</v>
      </c>
      <c r="AF34" s="114" t="s">
        <v>90</v>
      </c>
      <c r="AG34" s="123">
        <v>46443684</v>
      </c>
      <c r="AH34" s="49">
        <f t="shared" si="9"/>
        <v>944</v>
      </c>
      <c r="AI34" s="50">
        <f t="shared" si="8"/>
        <v>189.86323411102171</v>
      </c>
      <c r="AJ34" s="98">
        <v>0</v>
      </c>
      <c r="AK34" s="98">
        <v>0</v>
      </c>
      <c r="AL34" s="98">
        <v>1</v>
      </c>
      <c r="AM34" s="98">
        <v>1</v>
      </c>
      <c r="AN34" s="98">
        <v>1</v>
      </c>
      <c r="AO34" s="98">
        <v>0.7</v>
      </c>
      <c r="AP34" s="115">
        <v>10785673</v>
      </c>
      <c r="AQ34" s="115">
        <f t="shared" si="2"/>
        <v>411</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137224</v>
      </c>
      <c r="S35" s="65">
        <f>AVERAGE(S11:S34)</f>
        <v>137.22399999999999</v>
      </c>
      <c r="T35" s="65">
        <f>SUM(T11:T34)</f>
        <v>137.22400000000002</v>
      </c>
      <c r="U35" s="112"/>
      <c r="V35" s="94"/>
      <c r="W35" s="57"/>
      <c r="X35" s="88"/>
      <c r="Y35" s="89"/>
      <c r="Z35" s="89"/>
      <c r="AA35" s="89"/>
      <c r="AB35" s="90"/>
      <c r="AC35" s="88"/>
      <c r="AD35" s="89"/>
      <c r="AE35" s="90"/>
      <c r="AF35" s="91"/>
      <c r="AG35" s="66">
        <f>AG34-AG10</f>
        <v>29240</v>
      </c>
      <c r="AH35" s="67">
        <f>SUM(AH11:AH34)</f>
        <v>29240</v>
      </c>
      <c r="AI35" s="68">
        <f>$AH$35/$T35</f>
        <v>213.08225966303269</v>
      </c>
      <c r="AJ35" s="98"/>
      <c r="AK35" s="98"/>
      <c r="AL35" s="98"/>
      <c r="AM35" s="98"/>
      <c r="AN35" s="98"/>
      <c r="AO35" s="69"/>
      <c r="AP35" s="70">
        <f>AP34-AP10</f>
        <v>3997</v>
      </c>
      <c r="AQ35" s="71">
        <f>SUM(AQ11:AQ34)</f>
        <v>3997</v>
      </c>
      <c r="AR35" s="72">
        <f>AVERAGE(AR11:AR34)</f>
        <v>1.1183333333333332</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155</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188</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208</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71" t="s">
        <v>127</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71" t="s">
        <v>142</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161</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71" t="s">
        <v>209</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71" t="s">
        <v>137</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138</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71" t="s">
        <v>139</v>
      </c>
      <c r="C48" s="105"/>
      <c r="D48" s="19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34" t="s">
        <v>146</v>
      </c>
      <c r="C49" s="105"/>
      <c r="D49" s="19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3" t="s">
        <v>140</v>
      </c>
      <c r="C50" s="105"/>
      <c r="D50" s="197"/>
      <c r="E50" s="105"/>
      <c r="F50" s="105"/>
      <c r="G50" s="105"/>
      <c r="H50" s="105"/>
      <c r="I50" s="105"/>
      <c r="J50" s="203"/>
      <c r="K50" s="203"/>
      <c r="L50" s="203"/>
      <c r="M50" s="203"/>
      <c r="N50" s="203"/>
      <c r="O50" s="203"/>
      <c r="P50" s="203"/>
      <c r="Q50" s="203"/>
      <c r="R50" s="203"/>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204" t="s">
        <v>205</v>
      </c>
      <c r="C51" s="205"/>
      <c r="D51" s="206"/>
      <c r="E51" s="207"/>
      <c r="F51" s="207"/>
      <c r="G51" s="207"/>
      <c r="H51" s="207"/>
      <c r="I51" s="207"/>
      <c r="J51" s="208"/>
      <c r="K51" s="208"/>
      <c r="L51" s="208"/>
      <c r="M51" s="208"/>
      <c r="N51" s="208"/>
      <c r="O51" s="208"/>
      <c r="P51" s="208"/>
      <c r="Q51" s="208"/>
      <c r="R51" s="208"/>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71" t="s">
        <v>207</v>
      </c>
      <c r="C52" s="105"/>
      <c r="D52" s="197"/>
      <c r="E52" s="148"/>
      <c r="F52" s="124"/>
      <c r="G52" s="124"/>
      <c r="H52" s="124"/>
      <c r="I52" s="124"/>
      <c r="J52" s="125"/>
      <c r="K52" s="125"/>
      <c r="L52" s="125"/>
      <c r="M52" s="125"/>
      <c r="N52" s="125"/>
      <c r="O52" s="125"/>
      <c r="P52" s="125"/>
      <c r="Q52" s="125"/>
      <c r="R52" s="125"/>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34" t="s">
        <v>210</v>
      </c>
      <c r="C53" s="105"/>
      <c r="D53" s="197"/>
      <c r="E53" s="124"/>
      <c r="F53" s="124"/>
      <c r="G53" s="124"/>
      <c r="H53" s="124"/>
      <c r="I53" s="124"/>
      <c r="J53" s="125"/>
      <c r="K53" s="125"/>
      <c r="L53" s="125"/>
      <c r="M53" s="125"/>
      <c r="N53" s="125"/>
      <c r="O53" s="125"/>
      <c r="P53" s="125"/>
      <c r="Q53" s="125"/>
      <c r="R53" s="125"/>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133" t="s">
        <v>211</v>
      </c>
      <c r="C54" s="105"/>
      <c r="D54" s="197"/>
      <c r="E54" s="148"/>
      <c r="F54" s="124"/>
      <c r="G54" s="124"/>
      <c r="H54" s="124"/>
      <c r="I54" s="124"/>
      <c r="J54" s="124"/>
      <c r="K54" s="125"/>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34"/>
      <c r="C55" s="105"/>
      <c r="D55" s="197"/>
      <c r="E55" s="148"/>
      <c r="F55" s="137"/>
      <c r="G55" s="137"/>
      <c r="H55" s="124"/>
      <c r="I55" s="124"/>
      <c r="J55" s="124"/>
      <c r="K55" s="125"/>
      <c r="L55" s="125"/>
      <c r="M55" s="125"/>
      <c r="N55" s="125"/>
      <c r="O55" s="125"/>
      <c r="P55" s="125"/>
      <c r="Q55" s="125"/>
      <c r="R55" s="125"/>
      <c r="S55" s="125"/>
      <c r="T55" s="125"/>
      <c r="U55" s="126"/>
      <c r="V55" s="126"/>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4"/>
      <c r="C56" s="105"/>
      <c r="D56" s="197"/>
      <c r="E56" s="145"/>
      <c r="F56" s="137"/>
      <c r="G56" s="137"/>
      <c r="H56" s="137"/>
      <c r="I56" s="135"/>
      <c r="J56" s="135"/>
      <c r="K56" s="135"/>
      <c r="L56" s="135"/>
      <c r="M56" s="135"/>
      <c r="N56" s="135"/>
      <c r="O56" s="135"/>
      <c r="P56" s="135"/>
      <c r="Q56" s="135"/>
      <c r="R56" s="135"/>
      <c r="S56" s="135"/>
      <c r="T56" s="135"/>
      <c r="U56" s="135"/>
      <c r="V56" s="135"/>
      <c r="W56" s="79"/>
      <c r="X56" s="102"/>
      <c r="Y56" s="102"/>
      <c r="Z56" s="102"/>
      <c r="AA56" s="80"/>
      <c r="AB56" s="102"/>
      <c r="AC56" s="102"/>
      <c r="AD56" s="102"/>
      <c r="AE56" s="102"/>
      <c r="AF56" s="102"/>
      <c r="AN56" s="103"/>
      <c r="AO56" s="103"/>
      <c r="AP56" s="103"/>
      <c r="AQ56" s="103"/>
      <c r="AR56" s="103"/>
      <c r="AS56" s="103"/>
      <c r="AT56" s="104"/>
      <c r="AW56" s="101"/>
      <c r="AX56" s="97"/>
      <c r="AY56" s="97"/>
    </row>
    <row r="57" spans="1:51" x14ac:dyDescent="0.25">
      <c r="B57" s="134"/>
      <c r="C57" s="134"/>
      <c r="D57" s="105"/>
      <c r="E57" s="156"/>
      <c r="F57" s="124"/>
      <c r="G57" s="124"/>
      <c r="H57" s="124"/>
      <c r="I57" s="135"/>
      <c r="J57" s="135"/>
      <c r="K57" s="135"/>
      <c r="L57" s="135"/>
      <c r="M57" s="135"/>
      <c r="N57" s="135"/>
      <c r="O57" s="135"/>
      <c r="P57" s="135"/>
      <c r="Q57" s="135"/>
      <c r="R57" s="135"/>
      <c r="S57" s="135"/>
      <c r="T57" s="135"/>
      <c r="U57" s="135"/>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B58" s="134"/>
      <c r="C58" s="171"/>
      <c r="D58" s="135"/>
      <c r="E58" s="153"/>
      <c r="F58" s="135"/>
      <c r="G58" s="135"/>
      <c r="H58" s="135"/>
      <c r="I58" s="124"/>
      <c r="J58" s="124"/>
      <c r="K58" s="124"/>
      <c r="L58" s="124"/>
      <c r="M58" s="124"/>
      <c r="N58" s="124"/>
      <c r="O58" s="124"/>
      <c r="P58" s="124"/>
      <c r="Q58" s="124"/>
      <c r="R58" s="124"/>
      <c r="S58" s="124"/>
      <c r="T58" s="124"/>
      <c r="U58" s="124"/>
      <c r="V58" s="79"/>
      <c r="W58" s="102"/>
      <c r="X58" s="102"/>
      <c r="Y58" s="102"/>
      <c r="Z58" s="80"/>
      <c r="AA58" s="102"/>
      <c r="AB58" s="102"/>
      <c r="AC58" s="102"/>
      <c r="AD58" s="102"/>
      <c r="AE58" s="102"/>
      <c r="AM58" s="103"/>
      <c r="AN58" s="103"/>
      <c r="AO58" s="103"/>
      <c r="AP58" s="103"/>
      <c r="AQ58" s="103"/>
      <c r="AR58" s="103"/>
      <c r="AS58" s="104"/>
      <c r="AV58" s="101"/>
      <c r="AW58" s="97"/>
      <c r="AX58" s="97"/>
      <c r="AY58" s="97"/>
    </row>
    <row r="59" spans="1:51" x14ac:dyDescent="0.25">
      <c r="A59" s="102"/>
      <c r="B59" s="171"/>
      <c r="C59" s="154"/>
      <c r="D59" s="153"/>
      <c r="E59" s="154"/>
      <c r="F59" s="135"/>
      <c r="G59" s="135"/>
      <c r="H59" s="13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54"/>
      <c r="D60" s="153"/>
      <c r="E60" s="154"/>
      <c r="F60" s="135"/>
      <c r="G60" s="124"/>
      <c r="H60" s="124"/>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71"/>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33"/>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71"/>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4"/>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71"/>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71"/>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3"/>
      <c r="C71" s="134"/>
      <c r="D71" s="117"/>
      <c r="E71" s="134"/>
      <c r="F71" s="134"/>
      <c r="G71" s="105"/>
      <c r="H71" s="105"/>
      <c r="I71" s="105"/>
      <c r="J71" s="106"/>
      <c r="K71" s="106"/>
      <c r="L71" s="106"/>
      <c r="M71" s="106"/>
      <c r="N71" s="106"/>
      <c r="O71" s="106"/>
      <c r="P71" s="106"/>
      <c r="Q71" s="106"/>
      <c r="R71" s="106"/>
      <c r="S71" s="106"/>
      <c r="T71" s="120"/>
      <c r="U71" s="122"/>
      <c r="V71" s="79"/>
      <c r="AS71" s="97"/>
      <c r="AT71" s="97"/>
      <c r="AU71" s="97"/>
      <c r="AV71" s="97"/>
      <c r="AW71" s="97"/>
      <c r="AX71" s="97"/>
      <c r="AY71" s="97"/>
    </row>
    <row r="72" spans="1:51" x14ac:dyDescent="0.25">
      <c r="A72" s="102"/>
      <c r="B72" s="136"/>
      <c r="C72" s="134"/>
      <c r="D72" s="117"/>
      <c r="E72" s="134"/>
      <c r="F72" s="134"/>
      <c r="G72" s="105"/>
      <c r="H72" s="105"/>
      <c r="I72" s="105"/>
      <c r="J72" s="106"/>
      <c r="K72" s="106"/>
      <c r="L72" s="106"/>
      <c r="M72" s="106"/>
      <c r="N72" s="106"/>
      <c r="O72" s="106"/>
      <c r="P72" s="106"/>
      <c r="Q72" s="106"/>
      <c r="R72" s="106"/>
      <c r="S72" s="106"/>
      <c r="T72" s="108"/>
      <c r="U72" s="79"/>
      <c r="V72" s="79"/>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A75" s="102"/>
      <c r="B75" s="138"/>
      <c r="C75" s="139"/>
      <c r="D75" s="140"/>
      <c r="E75" s="139"/>
      <c r="F75" s="139"/>
      <c r="G75" s="139"/>
      <c r="H75" s="139"/>
      <c r="I75" s="139"/>
      <c r="J75" s="141"/>
      <c r="K75" s="141"/>
      <c r="L75" s="141"/>
      <c r="M75" s="141"/>
      <c r="N75" s="141"/>
      <c r="O75" s="141"/>
      <c r="P75" s="141"/>
      <c r="Q75" s="141"/>
      <c r="R75" s="141"/>
      <c r="S75" s="141"/>
      <c r="T75" s="142"/>
      <c r="U75" s="143"/>
      <c r="V75" s="143"/>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AS78" s="97"/>
      <c r="AT78" s="97"/>
      <c r="AU78" s="97"/>
      <c r="AV78" s="97"/>
      <c r="AW78" s="97"/>
      <c r="AX78" s="97"/>
      <c r="AY78" s="97"/>
    </row>
    <row r="79" spans="1:51" x14ac:dyDescent="0.25">
      <c r="O79" s="12"/>
      <c r="P79" s="99"/>
      <c r="Q79" s="99"/>
      <c r="R79" s="99"/>
      <c r="S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T82" s="99"/>
      <c r="AS82" s="97"/>
      <c r="AT82" s="97"/>
      <c r="AU82" s="97"/>
      <c r="AV82" s="97"/>
      <c r="AW82" s="97"/>
      <c r="AX82" s="97"/>
      <c r="AY82" s="97"/>
    </row>
    <row r="83" spans="15:51" x14ac:dyDescent="0.25">
      <c r="O83" s="99"/>
      <c r="Q83" s="99"/>
      <c r="R83" s="99"/>
      <c r="S83" s="99"/>
      <c r="AS83" s="97"/>
      <c r="AT83" s="97"/>
      <c r="AU83" s="97"/>
      <c r="AV83" s="97"/>
      <c r="AW83" s="97"/>
      <c r="AX83" s="97"/>
      <c r="AY83" s="97"/>
    </row>
    <row r="84" spans="15:51" x14ac:dyDescent="0.25">
      <c r="O84" s="12"/>
      <c r="P84" s="99"/>
      <c r="Q84" s="99"/>
      <c r="R84" s="99"/>
      <c r="S84" s="99"/>
      <c r="T84" s="99"/>
      <c r="AS84" s="97"/>
      <c r="AT84" s="97"/>
      <c r="AU84" s="97"/>
      <c r="AV84" s="97"/>
      <c r="AW84" s="97"/>
      <c r="AX84" s="97"/>
      <c r="AY84" s="97"/>
    </row>
    <row r="85" spans="15:51" x14ac:dyDescent="0.25">
      <c r="O85" s="12"/>
      <c r="P85" s="99"/>
      <c r="Q85" s="99"/>
      <c r="R85" s="99"/>
      <c r="S85" s="99"/>
      <c r="T85" s="99"/>
      <c r="U85" s="99"/>
      <c r="AS85" s="97"/>
      <c r="AT85" s="97"/>
      <c r="AU85" s="97"/>
      <c r="AV85" s="97"/>
      <c r="AW85" s="97"/>
      <c r="AX85" s="97"/>
      <c r="AY85" s="97"/>
    </row>
    <row r="86" spans="15:51" x14ac:dyDescent="0.25">
      <c r="O86" s="12"/>
      <c r="P86" s="99"/>
      <c r="T86" s="99"/>
      <c r="U86" s="99"/>
      <c r="AS86" s="97"/>
      <c r="AT86" s="97"/>
      <c r="AU86" s="97"/>
      <c r="AV86" s="97"/>
      <c r="AW86" s="97"/>
      <c r="AX86" s="97"/>
      <c r="AY86" s="97"/>
    </row>
    <row r="98" spans="45:51" x14ac:dyDescent="0.25">
      <c r="AS98" s="97"/>
      <c r="AT98" s="97"/>
      <c r="AU98" s="97"/>
      <c r="AV98" s="97"/>
      <c r="AW98" s="97"/>
      <c r="AX98" s="97"/>
      <c r="AY98" s="97"/>
    </row>
  </sheetData>
  <protectedRanges>
    <protectedRange sqref="S59:T75"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4:AA56 Z57:Z58 Z46:Z53" name="Range2_2_1_10_1_1_1_2"/>
    <protectedRange sqref="N59:R75" name="Range2_12_1_6_1_1"/>
    <protectedRange sqref="L59:M75"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9:K75" name="Range2_2_12_1_4_1_1_1_1_1_1_1_1_1_1_1_1_1_1_1"/>
    <protectedRange sqref="I59:I75" name="Range2_2_12_1_7_1_1_2_2_1_2"/>
    <protectedRange sqref="F61:H75" name="Range2_2_12_1_3_1_2_1_1_1_1_2_1_1_1_1_1_1_1_1_1_1_1"/>
    <protectedRange sqref="E61: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6:V56 G58:H58 F59:G60" name="Range2_12_5_1_1_1_2_2_1_1_1_1_1_1_1_1_1_1_1_2_1_1_1_2_1_1_1_1_1_1_1_1_1_1_1_1_1_1_1_1_2_1_1_1_1_1_1_1_1_1_2_1_1_3_1_1_1_3_1_1_1_1_1_1_1_1_1_1_1_1_1_1_1_1_1_1_1_1_1_1_2_1_1_1_1_1_1_1_1_1_1_1_2_2_1_2_1_1_1_1_1_1_1_1_1_1_1_1_1"/>
    <protectedRange sqref="T54:U55 S47:T53" name="Range2_12_5_1_1_2_1_1_1_2_1_1_1_1_1_1_1_1_1_1_1_1_1"/>
    <protectedRange sqref="O54:S55 N47:R53" name="Range2_12_1_6_1_1_2_1_1_1_2_1_1_1_1_1_1_1_1_1_1_1_1_1"/>
    <protectedRange sqref="M54:N55 L47:M53" name="Range2_2_12_1_7_1_1_3_1_1_1_2_1_1_1_1_1_1_1_1_1_1_1_1_1"/>
    <protectedRange sqref="K54:L55 J47:K53" name="Range2_2_12_1_4_1_1_1_1_1_1_1_1_1_1_1_1_1_1_1_2_1_1_1_2_1_1_1_1_1_1_1_1_1_1_1_1_1"/>
    <protectedRange sqref="J54:J55 I47:I53" name="Range2_2_12_1_7_1_1_2_2_1_2_2_1_1_1_2_1_1_1_1_1_1_1_1_1_1_1_1_1"/>
    <protectedRange sqref="I54:I55 H56:H57 G47:H55" name="Range2_2_12_1_3_1_2_1_1_1_1_2_1_1_1_1_1_1_1_1_1_1_1_2_1_1_1_2_1_1_1_1_1_1_1_1_1_1_1_1_1"/>
    <protectedRange sqref="G56:G57 F47:F55" name="Range2_2_12_1_3_1_2_1_1_1_1_2_1_1_1_1_1_1_1_1_1_1_1_2_2_1_1_2_1_1_1_1_1_1_1_1_1_1_1_1_1"/>
    <protectedRange sqref="F56:F57 E47:E56"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B42" name="Range2_12_5_1_1_1_1_1_2_1_1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4"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8" name="Range2_12_5_1_1_1_2_2_1_1_1_1_1_1_1_1_1_1_1_2_1_1_1_1_1_1_1_1_1_3_1_3_1_2_1_1_1_1_1_1_1_1_1_1_1_1_1_2_1_1_1_1_1_2_1_1_1_1_1_1_1_1_2_1_1_3_1_1_1_2_1_1_1_1_1_1_1_1_1_1_1_1_1_1_1_1_1_2_1_1_1_1_1_1_1_1_1_1_1_1_1_1_1_1_1_1_1_2_3_1_2_1_1_1_2_2_1_3"/>
    <protectedRange sqref="B59" name="Range2_12_5_1_1_1_1_1_2_1_1_2_1_1_1_1_1_1_1_1_1_1_1_1_1_1_1_1_1_2_1_1_1_1_1_1_1_1_1_1_1_1_1_1_3_1_1_1_2_1_1_1_1_1_1_1_1_1_2_1_1_1_1_1_1_1_1_1_1_1_1_1_1_1_1_1_1_1_1_1_1_1_1_1_1_2_1_1_1_2_2_1_3"/>
    <protectedRange sqref="B60" name="Range2_12_5_1_1_1_2_2_1_1_1_1_1_1_1_1_1_1_1_2_1_1_1_2_1_1_1_1_1_1_1_1_1_1_1_1_1_1_1_1_2_1_1_1_1_1_1_1_1_1_2_1_1_3_1_1_1_3_1_1_1_1_1_1_1_1_1_1_1_1_1_1_1_1_1_1_1_1_1_1_2_1_1_1_1_1_1_1_1_1_2_2_1_1_1_2_2_1"/>
    <protectedRange sqref="B61" name="Range2_12_5_1_1_1_1_1_2_1_2_1_1_1_2_1_1_1_1_1_1_1_1_1_1_2_1_1_1_1_1_2_1_1_1_1_1_1_1_2_1_1_3_1_1_1_2_1_1_1_1_1_1_1_1_1_1_1_1_1_1_1_1_1_1_1_1_1_1_1_1_1_1_1_1_1_1_1_1_2_2_1_1_1_1_2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6"/>
    <protectedRange sqref="B47" name="Range2_12_5_1_1_1_1_1_2_1_1_1_1_1_1_1_1_1_1_1_1_1_1_1_1_1_1_1_1_2_1_1_1_1_1_1_1_1_1_1_1_1_1_3_1_1_1_2_1_1_1_1_1_1_1_1_1_1_1_1_2_1_1_1_1_1_1_1_1_1_1_1_1_1_1_1_1_1_1_1_1_1_1_1_1_1_1_1_1_3_1_2_1_1_1_2_2_1_1_1_2_2_1"/>
    <protectedRange sqref="B48" name="Range2_12_5_1_1_1_1_1_2_1_1_2_1_1_1_1_1_1_1_1_1_1_1_1_1_1_1_1_1_2_1_1_1_1_1_1_1_1_1_1_1_1_1_1_3_1_1_1_2_1_1_1_1_1_1_1_1_1_2_1_1_1_1_1_1_1_1_1_1_1_1_1_1_1_1_1_1_1_1_1_1_1_1_1_1_2_1_1_1_2_2_1_1_1"/>
    <protectedRange sqref="B49 B55 B53" name="Range2_12_5_1_1_1_2_2_1_1_1_1_1_1_1_1_1_1_1_2_1_1_1_1_1_1_1_1_1_3_1_3_1_2_1_1_1_1_1_1_1_1_1_1_1_1_1_2_1_1_1_1_1_2_1_1_1_1_1_1_1_1_2_1_1_3_1_1_1_2_1_1_1_1_1_1_1_1_1_1_1_1_1_1_1_1_1_2_1_1_1_1_1_1_1_1_1_1_1_1_1_1_1_1_1_1_1_2_3_1_2_1_1_1_2_2_1_1"/>
    <protectedRange sqref="B51" name="Range2_12_5_1_1_1_2_2_1_1_1_1_1_1_1_1_1_1_1_2_1_1_1_1_1_1_1_1_1_3_1_3_1_2_1_1_1_1_1_1_1_1_1_1_1_1_1_2_1_1_1_1_1_2_1_1_1_1_1_1_1_1_2_1_1_3_1_1_1_2_1_1_1_1_1_1_1_1_1_1_1_1_1_1_1_1_1_2_1_1_1_1_1_1_1_1_1_1_1_1_1_1_1_1_1_1_1_2_3_1_2_1_1_1_2_2_1_3_1_1_1"/>
    <protectedRange sqref="B52" name="Range2_12_5_1_1_1_1_1_2_1_2_1_1_1_2_1_1_1_1_1_1_1_1_1_1_2_1_1_1_1_1_2_1_1_1_1_1_1_1_2_1_1_3_1_1_1_2_1_1_1_1_1_1_1_1_1_1_1_1_1_1_1_1_1_1_1_1_1_1_1_1_1_1_1_1_1_1_1_1_2_2_1_1_1_1_2_1_1_2_1_1"/>
    <protectedRange sqref="B50" name="Range2_12_5_1_1_1_2_2_1_1_1_1_1_1_1_1_1_1_1_2_1_1_1_2_1_1_1_1_1_1_1_1_1_1_1_1_1_1_1_1_2_1_1_1_1_1_1_1_1_1_2_1_1_3_1_1_1_3_1_1_1_1_1_1_1_1_1_1_1_1_1_1_1_1_1_1_1_1_1_1_2_1_1_1_1_1_1_1_1_1_2_2_1_1_1_2_2_1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AB32 X32:AA34 X11:Y16 AA11:AA16 X17:AB31">
    <cfRule type="containsText" dxfId="2367" priority="108" operator="containsText" text="N/A">
      <formula>NOT(ISERROR(SEARCH("N/A",X11)))</formula>
    </cfRule>
    <cfRule type="cellIs" dxfId="2366" priority="121" operator="equal">
      <formula>0</formula>
    </cfRule>
  </conditionalFormatting>
  <conditionalFormatting sqref="AC11:AE34 AB32 X32:AA34 X11:Y16 AA11:AA16 X17:AB31">
    <cfRule type="cellIs" dxfId="2365" priority="120" operator="greaterThanOrEqual">
      <formula>1185</formula>
    </cfRule>
  </conditionalFormatting>
  <conditionalFormatting sqref="AC11:AE34 AB32 X32:AA34 X11:Y16 AA11:AA16 X17:AB31">
    <cfRule type="cellIs" dxfId="2364" priority="119" operator="between">
      <formula>0.1</formula>
      <formula>1184</formula>
    </cfRule>
  </conditionalFormatting>
  <conditionalFormatting sqref="X8">
    <cfRule type="cellIs" dxfId="2363" priority="118" operator="equal">
      <formula>0</formula>
    </cfRule>
  </conditionalFormatting>
  <conditionalFormatting sqref="X8">
    <cfRule type="cellIs" dxfId="2362" priority="117" operator="greaterThan">
      <formula>1179</formula>
    </cfRule>
  </conditionalFormatting>
  <conditionalFormatting sqref="X8">
    <cfRule type="cellIs" dxfId="2361" priority="116" operator="greaterThan">
      <formula>99</formula>
    </cfRule>
  </conditionalFormatting>
  <conditionalFormatting sqref="X8">
    <cfRule type="cellIs" dxfId="2360" priority="115" operator="greaterThan">
      <formula>0.99</formula>
    </cfRule>
  </conditionalFormatting>
  <conditionalFormatting sqref="AB8">
    <cfRule type="cellIs" dxfId="2359" priority="114" operator="equal">
      <formula>0</formula>
    </cfRule>
  </conditionalFormatting>
  <conditionalFormatting sqref="AB8">
    <cfRule type="cellIs" dxfId="2358" priority="113" operator="greaterThan">
      <formula>1179</formula>
    </cfRule>
  </conditionalFormatting>
  <conditionalFormatting sqref="AB8">
    <cfRule type="cellIs" dxfId="2357" priority="112" operator="greaterThan">
      <formula>99</formula>
    </cfRule>
  </conditionalFormatting>
  <conditionalFormatting sqref="AB8">
    <cfRule type="cellIs" dxfId="2356" priority="111" operator="greaterThan">
      <formula>0.99</formula>
    </cfRule>
  </conditionalFormatting>
  <conditionalFormatting sqref="AH11:AH31">
    <cfRule type="cellIs" dxfId="2355" priority="109" operator="greaterThan">
      <formula>$AH$8</formula>
    </cfRule>
    <cfRule type="cellIs" dxfId="2354" priority="110" operator="greaterThan">
      <formula>$AH$8</formula>
    </cfRule>
  </conditionalFormatting>
  <conditionalFormatting sqref="AO11:AO34 AN11:AN35">
    <cfRule type="cellIs" dxfId="2353" priority="107" operator="equal">
      <formula>0</formula>
    </cfRule>
  </conditionalFormatting>
  <conditionalFormatting sqref="AO11:AO34 AN11:AN35">
    <cfRule type="cellIs" dxfId="2352" priority="106" operator="greaterThan">
      <formula>1179</formula>
    </cfRule>
  </conditionalFormatting>
  <conditionalFormatting sqref="AO11:AO34 AN11:AN35">
    <cfRule type="cellIs" dxfId="2351" priority="105" operator="greaterThan">
      <formula>99</formula>
    </cfRule>
  </conditionalFormatting>
  <conditionalFormatting sqref="AO11:AO34 AN11:AN35">
    <cfRule type="cellIs" dxfId="2350" priority="104" operator="greaterThan">
      <formula>0.99</formula>
    </cfRule>
  </conditionalFormatting>
  <conditionalFormatting sqref="AQ11:AQ34">
    <cfRule type="cellIs" dxfId="2349" priority="103" operator="equal">
      <formula>0</formula>
    </cfRule>
  </conditionalFormatting>
  <conditionalFormatting sqref="AQ11:AQ34">
    <cfRule type="cellIs" dxfId="2348" priority="102" operator="greaterThan">
      <formula>1179</formula>
    </cfRule>
  </conditionalFormatting>
  <conditionalFormatting sqref="AQ11:AQ34">
    <cfRule type="cellIs" dxfId="2347" priority="101" operator="greaterThan">
      <formula>99</formula>
    </cfRule>
  </conditionalFormatting>
  <conditionalFormatting sqref="AQ11:AQ34">
    <cfRule type="cellIs" dxfId="2346" priority="100" operator="greaterThan">
      <formula>0.99</formula>
    </cfRule>
  </conditionalFormatting>
  <conditionalFormatting sqref="AJ11:AN35">
    <cfRule type="cellIs" dxfId="2345" priority="99" operator="equal">
      <formula>0</formula>
    </cfRule>
  </conditionalFormatting>
  <conditionalFormatting sqref="AJ11:AN35">
    <cfRule type="cellIs" dxfId="2344" priority="98" operator="greaterThan">
      <formula>1179</formula>
    </cfRule>
  </conditionalFormatting>
  <conditionalFormatting sqref="AJ11:AN35">
    <cfRule type="cellIs" dxfId="2343" priority="97" operator="greaterThan">
      <formula>99</formula>
    </cfRule>
  </conditionalFormatting>
  <conditionalFormatting sqref="AJ11:AN35">
    <cfRule type="cellIs" dxfId="2342" priority="96" operator="greaterThan">
      <formula>0.99</formula>
    </cfRule>
  </conditionalFormatting>
  <conditionalFormatting sqref="AP11:AP34">
    <cfRule type="cellIs" dxfId="2341" priority="95" operator="equal">
      <formula>0</formula>
    </cfRule>
  </conditionalFormatting>
  <conditionalFormatting sqref="AP11:AP34">
    <cfRule type="cellIs" dxfId="2340" priority="94" operator="greaterThan">
      <formula>1179</formula>
    </cfRule>
  </conditionalFormatting>
  <conditionalFormatting sqref="AP11:AP34">
    <cfRule type="cellIs" dxfId="2339" priority="93" operator="greaterThan">
      <formula>99</formula>
    </cfRule>
  </conditionalFormatting>
  <conditionalFormatting sqref="AP11:AP34">
    <cfRule type="cellIs" dxfId="2338" priority="92" operator="greaterThan">
      <formula>0.99</formula>
    </cfRule>
  </conditionalFormatting>
  <conditionalFormatting sqref="AH32:AH34">
    <cfRule type="cellIs" dxfId="2337" priority="90" operator="greaterThan">
      <formula>$AH$8</formula>
    </cfRule>
    <cfRule type="cellIs" dxfId="2336" priority="91" operator="greaterThan">
      <formula>$AH$8</formula>
    </cfRule>
  </conditionalFormatting>
  <conditionalFormatting sqref="AI11:AI34">
    <cfRule type="cellIs" dxfId="2335" priority="89" operator="greaterThan">
      <formula>$AI$8</formula>
    </cfRule>
  </conditionalFormatting>
  <conditionalFormatting sqref="AL11:AL34">
    <cfRule type="cellIs" dxfId="2334" priority="88" operator="equal">
      <formula>0</formula>
    </cfRule>
  </conditionalFormatting>
  <conditionalFormatting sqref="AL11:AL34">
    <cfRule type="cellIs" dxfId="2333" priority="87" operator="greaterThan">
      <formula>1179</formula>
    </cfRule>
  </conditionalFormatting>
  <conditionalFormatting sqref="AL11:AL34">
    <cfRule type="cellIs" dxfId="2332" priority="86" operator="greaterThan">
      <formula>99</formula>
    </cfRule>
  </conditionalFormatting>
  <conditionalFormatting sqref="AL11:AL34">
    <cfRule type="cellIs" dxfId="2331" priority="85" operator="greaterThan">
      <formula>0.99</formula>
    </cfRule>
  </conditionalFormatting>
  <conditionalFormatting sqref="AM16:AM34">
    <cfRule type="cellIs" dxfId="2330" priority="84" operator="equal">
      <formula>0</formula>
    </cfRule>
  </conditionalFormatting>
  <conditionalFormatting sqref="AM16:AM34">
    <cfRule type="cellIs" dxfId="2329" priority="83" operator="greaterThan">
      <formula>1179</formula>
    </cfRule>
  </conditionalFormatting>
  <conditionalFormatting sqref="AM16:AM34">
    <cfRule type="cellIs" dxfId="2328" priority="82" operator="greaterThan">
      <formula>99</formula>
    </cfRule>
  </conditionalFormatting>
  <conditionalFormatting sqref="AM16:AM34">
    <cfRule type="cellIs" dxfId="2327" priority="81" operator="greaterThan">
      <formula>0.99</formula>
    </cfRule>
  </conditionalFormatting>
  <conditionalFormatting sqref="AL11:AL34">
    <cfRule type="cellIs" dxfId="2326" priority="80" operator="equal">
      <formula>0</formula>
    </cfRule>
  </conditionalFormatting>
  <conditionalFormatting sqref="AL11:AL34">
    <cfRule type="cellIs" dxfId="2325" priority="79" operator="greaterThan">
      <formula>1179</formula>
    </cfRule>
  </conditionalFormatting>
  <conditionalFormatting sqref="AL11:AL34">
    <cfRule type="cellIs" dxfId="2324" priority="78" operator="greaterThan">
      <formula>99</formula>
    </cfRule>
  </conditionalFormatting>
  <conditionalFormatting sqref="AL11:AL34">
    <cfRule type="cellIs" dxfId="2323" priority="77" operator="greaterThan">
      <formula>0.99</formula>
    </cfRule>
  </conditionalFormatting>
  <conditionalFormatting sqref="AB33:AB34">
    <cfRule type="containsText" dxfId="2322" priority="73" operator="containsText" text="N/A">
      <formula>NOT(ISERROR(SEARCH("N/A",AB33)))</formula>
    </cfRule>
    <cfRule type="cellIs" dxfId="2321" priority="76" operator="equal">
      <formula>0</formula>
    </cfRule>
  </conditionalFormatting>
  <conditionalFormatting sqref="AB33:AB34">
    <cfRule type="cellIs" dxfId="2320" priority="75" operator="greaterThanOrEqual">
      <formula>1185</formula>
    </cfRule>
  </conditionalFormatting>
  <conditionalFormatting sqref="AB33:AB34">
    <cfRule type="cellIs" dxfId="2319" priority="74" operator="between">
      <formula>0.1</formula>
      <formula>1184</formula>
    </cfRule>
  </conditionalFormatting>
  <conditionalFormatting sqref="AN11:AN34">
    <cfRule type="cellIs" dxfId="2318" priority="72" operator="equal">
      <formula>0</formula>
    </cfRule>
  </conditionalFormatting>
  <conditionalFormatting sqref="AN11:AN34">
    <cfRule type="cellIs" dxfId="2317" priority="71" operator="greaterThan">
      <formula>1179</formula>
    </cfRule>
  </conditionalFormatting>
  <conditionalFormatting sqref="AN11:AN34">
    <cfRule type="cellIs" dxfId="2316" priority="70" operator="greaterThan">
      <formula>99</formula>
    </cfRule>
  </conditionalFormatting>
  <conditionalFormatting sqref="AN11:AN34">
    <cfRule type="cellIs" dxfId="2315" priority="69" operator="greaterThan">
      <formula>0.99</formula>
    </cfRule>
  </conditionalFormatting>
  <conditionalFormatting sqref="AN11:AN34">
    <cfRule type="cellIs" dxfId="2314" priority="68" operator="equal">
      <formula>0</formula>
    </cfRule>
  </conditionalFormatting>
  <conditionalFormatting sqref="AN11:AN34">
    <cfRule type="cellIs" dxfId="2313" priority="67" operator="greaterThan">
      <formula>1179</formula>
    </cfRule>
  </conditionalFormatting>
  <conditionalFormatting sqref="AN11:AN34">
    <cfRule type="cellIs" dxfId="2312" priority="66" operator="greaterThan">
      <formula>99</formula>
    </cfRule>
  </conditionalFormatting>
  <conditionalFormatting sqref="AN11:AN34">
    <cfRule type="cellIs" dxfId="2311" priority="65" operator="greaterThan">
      <formula>0.99</formula>
    </cfRule>
  </conditionalFormatting>
  <conditionalFormatting sqref="Z11:Z16">
    <cfRule type="containsText" dxfId="2310" priority="61" operator="containsText" text="N/A">
      <formula>NOT(ISERROR(SEARCH("N/A",Z11)))</formula>
    </cfRule>
    <cfRule type="cellIs" dxfId="2309" priority="64" operator="equal">
      <formula>0</formula>
    </cfRule>
  </conditionalFormatting>
  <conditionalFormatting sqref="Z11:Z16">
    <cfRule type="cellIs" dxfId="2308" priority="63" operator="greaterThanOrEqual">
      <formula>1185</formula>
    </cfRule>
  </conditionalFormatting>
  <conditionalFormatting sqref="Z11:Z16">
    <cfRule type="cellIs" dxfId="2307" priority="62" operator="between">
      <formula>0.1</formula>
      <formula>1184</formula>
    </cfRule>
  </conditionalFormatting>
  <conditionalFormatting sqref="AL11:AL34">
    <cfRule type="cellIs" dxfId="2306" priority="60" operator="equal">
      <formula>0</formula>
    </cfRule>
  </conditionalFormatting>
  <conditionalFormatting sqref="AL11:AL34">
    <cfRule type="cellIs" dxfId="2305" priority="59" operator="greaterThan">
      <formula>1179</formula>
    </cfRule>
  </conditionalFormatting>
  <conditionalFormatting sqref="AL11:AL34">
    <cfRule type="cellIs" dxfId="2304" priority="58" operator="greaterThan">
      <formula>99</formula>
    </cfRule>
  </conditionalFormatting>
  <conditionalFormatting sqref="AL11:AL34">
    <cfRule type="cellIs" dxfId="2303" priority="57" operator="greaterThan">
      <formula>0.99</formula>
    </cfRule>
  </conditionalFormatting>
  <conditionalFormatting sqref="AL11:AL34">
    <cfRule type="cellIs" dxfId="2302" priority="56" operator="equal">
      <formula>0</formula>
    </cfRule>
  </conditionalFormatting>
  <conditionalFormatting sqref="AL11:AL34">
    <cfRule type="cellIs" dxfId="2301" priority="55" operator="greaterThan">
      <formula>1179</formula>
    </cfRule>
  </conditionalFormatting>
  <conditionalFormatting sqref="AL11:AL34">
    <cfRule type="cellIs" dxfId="2300" priority="54" operator="greaterThan">
      <formula>99</formula>
    </cfRule>
  </conditionalFormatting>
  <conditionalFormatting sqref="AL11:AL34">
    <cfRule type="cellIs" dxfId="2299" priority="53" operator="greaterThan">
      <formula>0.99</formula>
    </cfRule>
  </conditionalFormatting>
  <conditionalFormatting sqref="AL11:AL34">
    <cfRule type="cellIs" dxfId="2298" priority="52" operator="equal">
      <formula>0</formula>
    </cfRule>
  </conditionalFormatting>
  <conditionalFormatting sqref="AL11:AL34">
    <cfRule type="cellIs" dxfId="2297" priority="51" operator="greaterThan">
      <formula>1179</formula>
    </cfRule>
  </conditionalFormatting>
  <conditionalFormatting sqref="AL11:AL34">
    <cfRule type="cellIs" dxfId="2296" priority="50" operator="greaterThan">
      <formula>99</formula>
    </cfRule>
  </conditionalFormatting>
  <conditionalFormatting sqref="AL11:AL34">
    <cfRule type="cellIs" dxfId="2295" priority="49" operator="greaterThan">
      <formula>0.99</formula>
    </cfRule>
  </conditionalFormatting>
  <conditionalFormatting sqref="AN11:AN34">
    <cfRule type="cellIs" dxfId="2294" priority="48" operator="equal">
      <formula>0</formula>
    </cfRule>
  </conditionalFormatting>
  <conditionalFormatting sqref="AN11:AN34">
    <cfRule type="cellIs" dxfId="2293" priority="47" operator="greaterThan">
      <formula>1179</formula>
    </cfRule>
  </conditionalFormatting>
  <conditionalFormatting sqref="AN11:AN34">
    <cfRule type="cellIs" dxfId="2292" priority="46" operator="greaterThan">
      <formula>99</formula>
    </cfRule>
  </conditionalFormatting>
  <conditionalFormatting sqref="AN11:AN34">
    <cfRule type="cellIs" dxfId="2291" priority="45" operator="greaterThan">
      <formula>0.99</formula>
    </cfRule>
  </conditionalFormatting>
  <conditionalFormatting sqref="AN11:AN34">
    <cfRule type="cellIs" dxfId="2290" priority="44" operator="equal">
      <formula>0</formula>
    </cfRule>
  </conditionalFormatting>
  <conditionalFormatting sqref="AN11:AN34">
    <cfRule type="cellIs" dxfId="2289" priority="43" operator="greaterThan">
      <formula>1179</formula>
    </cfRule>
  </conditionalFormatting>
  <conditionalFormatting sqref="AN11:AN34">
    <cfRule type="cellIs" dxfId="2288" priority="42" operator="greaterThan">
      <formula>99</formula>
    </cfRule>
  </conditionalFormatting>
  <conditionalFormatting sqref="AN11:AN34">
    <cfRule type="cellIs" dxfId="2287" priority="41" operator="greaterThan">
      <formula>0.99</formula>
    </cfRule>
  </conditionalFormatting>
  <conditionalFormatting sqref="AN11:AN34">
    <cfRule type="cellIs" dxfId="2286" priority="40" operator="equal">
      <formula>0</formula>
    </cfRule>
  </conditionalFormatting>
  <conditionalFormatting sqref="AN11:AN34">
    <cfRule type="cellIs" dxfId="2285" priority="39" operator="greaterThan">
      <formula>1179</formula>
    </cfRule>
  </conditionalFormatting>
  <conditionalFormatting sqref="AN11:AN34">
    <cfRule type="cellIs" dxfId="2284" priority="38" operator="greaterThan">
      <formula>99</formula>
    </cfRule>
  </conditionalFormatting>
  <conditionalFormatting sqref="AN11:AN34">
    <cfRule type="cellIs" dxfId="2283" priority="37" operator="greaterThan">
      <formula>0.99</formula>
    </cfRule>
  </conditionalFormatting>
  <conditionalFormatting sqref="AN11:AN34">
    <cfRule type="cellIs" dxfId="2282" priority="36" operator="equal">
      <formula>0</formula>
    </cfRule>
  </conditionalFormatting>
  <conditionalFormatting sqref="AN11:AN34">
    <cfRule type="cellIs" dxfId="2281" priority="35" operator="greaterThan">
      <formula>1179</formula>
    </cfRule>
  </conditionalFormatting>
  <conditionalFormatting sqref="AN11:AN34">
    <cfRule type="cellIs" dxfId="2280" priority="34" operator="greaterThan">
      <formula>99</formula>
    </cfRule>
  </conditionalFormatting>
  <conditionalFormatting sqref="AN11:AN34">
    <cfRule type="cellIs" dxfId="2279" priority="33" operator="greaterThan">
      <formula>0.99</formula>
    </cfRule>
  </conditionalFormatting>
  <conditionalFormatting sqref="AN11:AN34">
    <cfRule type="cellIs" dxfId="2278" priority="32" operator="equal">
      <formula>0</formula>
    </cfRule>
  </conditionalFormatting>
  <conditionalFormatting sqref="AN11:AN34">
    <cfRule type="cellIs" dxfId="2277" priority="31" operator="greaterThan">
      <formula>1179</formula>
    </cfRule>
  </conditionalFormatting>
  <conditionalFormatting sqref="AN11:AN34">
    <cfRule type="cellIs" dxfId="2276" priority="30" operator="greaterThan">
      <formula>99</formula>
    </cfRule>
  </conditionalFormatting>
  <conditionalFormatting sqref="AN11:AN34">
    <cfRule type="cellIs" dxfId="2275" priority="29" operator="greaterThan">
      <formula>0.99</formula>
    </cfRule>
  </conditionalFormatting>
  <conditionalFormatting sqref="AB11:AB16">
    <cfRule type="containsText" dxfId="2274" priority="25" operator="containsText" text="N/A">
      <formula>NOT(ISERROR(SEARCH("N/A",AB11)))</formula>
    </cfRule>
    <cfRule type="cellIs" dxfId="2273" priority="28" operator="equal">
      <formula>0</formula>
    </cfRule>
  </conditionalFormatting>
  <conditionalFormatting sqref="AB11:AB16">
    <cfRule type="cellIs" dxfId="2272" priority="27" operator="greaterThanOrEqual">
      <formula>1185</formula>
    </cfRule>
  </conditionalFormatting>
  <conditionalFormatting sqref="AB11:AB16">
    <cfRule type="cellIs" dxfId="2271" priority="26" operator="between">
      <formula>0.1</formula>
      <formula>1184</formula>
    </cfRule>
  </conditionalFormatting>
  <conditionalFormatting sqref="AN11:AN31">
    <cfRule type="cellIs" dxfId="2270" priority="24" operator="equal">
      <formula>0</formula>
    </cfRule>
  </conditionalFormatting>
  <conditionalFormatting sqref="AN11:AN31">
    <cfRule type="cellIs" dxfId="2269" priority="23" operator="greaterThan">
      <formula>1179</formula>
    </cfRule>
  </conditionalFormatting>
  <conditionalFormatting sqref="AN11:AN31">
    <cfRule type="cellIs" dxfId="2268" priority="22" operator="greaterThan">
      <formula>99</formula>
    </cfRule>
  </conditionalFormatting>
  <conditionalFormatting sqref="AN11:AN31">
    <cfRule type="cellIs" dxfId="2267" priority="21" operator="greaterThan">
      <formula>0.99</formula>
    </cfRule>
  </conditionalFormatting>
  <conditionalFormatting sqref="AN11:AN31">
    <cfRule type="cellIs" dxfId="2266" priority="20" operator="equal">
      <formula>0</formula>
    </cfRule>
  </conditionalFormatting>
  <conditionalFormatting sqref="AN11:AN31">
    <cfRule type="cellIs" dxfId="2265" priority="19" operator="greaterThan">
      <formula>1179</formula>
    </cfRule>
  </conditionalFormatting>
  <conditionalFormatting sqref="AN11:AN31">
    <cfRule type="cellIs" dxfId="2264" priority="18" operator="greaterThan">
      <formula>99</formula>
    </cfRule>
  </conditionalFormatting>
  <conditionalFormatting sqref="AN11:AN31">
    <cfRule type="cellIs" dxfId="2263" priority="17" operator="greaterThan">
      <formula>0.99</formula>
    </cfRule>
  </conditionalFormatting>
  <conditionalFormatting sqref="AN11:AN31">
    <cfRule type="cellIs" dxfId="2262" priority="16" operator="equal">
      <formula>0</formula>
    </cfRule>
  </conditionalFormatting>
  <conditionalFormatting sqref="AN11:AN31">
    <cfRule type="cellIs" dxfId="2261" priority="15" operator="greaterThan">
      <formula>1179</formula>
    </cfRule>
  </conditionalFormatting>
  <conditionalFormatting sqref="AN11:AN31">
    <cfRule type="cellIs" dxfId="2260" priority="14" operator="greaterThan">
      <formula>99</formula>
    </cfRule>
  </conditionalFormatting>
  <conditionalFormatting sqref="AN11:AN31">
    <cfRule type="cellIs" dxfId="2259" priority="13" operator="greaterThan">
      <formula>0.99</formula>
    </cfRule>
  </conditionalFormatting>
  <conditionalFormatting sqref="AN11:AN31">
    <cfRule type="cellIs" dxfId="2258" priority="12" operator="equal">
      <formula>0</formula>
    </cfRule>
  </conditionalFormatting>
  <conditionalFormatting sqref="AN11:AN31">
    <cfRule type="cellIs" dxfId="2257" priority="11" operator="greaterThan">
      <formula>1179</formula>
    </cfRule>
  </conditionalFormatting>
  <conditionalFormatting sqref="AN11:AN31">
    <cfRule type="cellIs" dxfId="2256" priority="10" operator="greaterThan">
      <formula>99</formula>
    </cfRule>
  </conditionalFormatting>
  <conditionalFormatting sqref="AN11:AN31">
    <cfRule type="cellIs" dxfId="2255" priority="9" operator="greaterThan">
      <formula>0.99</formula>
    </cfRule>
  </conditionalFormatting>
  <conditionalFormatting sqref="AN11:AN31">
    <cfRule type="cellIs" dxfId="2254" priority="8" operator="equal">
      <formula>0</formula>
    </cfRule>
  </conditionalFormatting>
  <conditionalFormatting sqref="AN11:AN31">
    <cfRule type="cellIs" dxfId="2253" priority="7" operator="greaterThan">
      <formula>1179</formula>
    </cfRule>
  </conditionalFormatting>
  <conditionalFormatting sqref="AN11:AN31">
    <cfRule type="cellIs" dxfId="2252" priority="6" operator="greaterThan">
      <formula>99</formula>
    </cfRule>
  </conditionalFormatting>
  <conditionalFormatting sqref="AN11:AN31">
    <cfRule type="cellIs" dxfId="2251" priority="5" operator="greaterThan">
      <formula>0.99</formula>
    </cfRule>
  </conditionalFormatting>
  <conditionalFormatting sqref="AL16:AL31">
    <cfRule type="cellIs" dxfId="2250" priority="4" operator="equal">
      <formula>0</formula>
    </cfRule>
  </conditionalFormatting>
  <conditionalFormatting sqref="AL16:AL31">
    <cfRule type="cellIs" dxfId="2249" priority="3" operator="greaterThan">
      <formula>1179</formula>
    </cfRule>
  </conditionalFormatting>
  <conditionalFormatting sqref="AL16:AL31">
    <cfRule type="cellIs" dxfId="2248" priority="2" operator="greaterThan">
      <formula>99</formula>
    </cfRule>
  </conditionalFormatting>
  <conditionalFormatting sqref="AL16:AL31">
    <cfRule type="cellIs" dxfId="2247"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topLeftCell="U28" zoomScaleNormal="100" workbookViewId="0">
      <selection activeCell="B49" sqref="B49"/>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133</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192"/>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89" t="s">
        <v>10</v>
      </c>
      <c r="I7" s="116" t="s">
        <v>11</v>
      </c>
      <c r="J7" s="116" t="s">
        <v>12</v>
      </c>
      <c r="K7" s="116" t="s">
        <v>13</v>
      </c>
      <c r="L7" s="12"/>
      <c r="M7" s="12"/>
      <c r="N7" s="12"/>
      <c r="O7" s="189"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42503</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29232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193" t="s">
        <v>51</v>
      </c>
      <c r="V9" s="193" t="s">
        <v>52</v>
      </c>
      <c r="W9" s="283" t="s">
        <v>53</v>
      </c>
      <c r="X9" s="284" t="s">
        <v>54</v>
      </c>
      <c r="Y9" s="285"/>
      <c r="Z9" s="285"/>
      <c r="AA9" s="285"/>
      <c r="AB9" s="285"/>
      <c r="AC9" s="285"/>
      <c r="AD9" s="285"/>
      <c r="AE9" s="286"/>
      <c r="AF9" s="191" t="s">
        <v>55</v>
      </c>
      <c r="AG9" s="191" t="s">
        <v>56</v>
      </c>
      <c r="AH9" s="272" t="s">
        <v>57</v>
      </c>
      <c r="AI9" s="287" t="s">
        <v>58</v>
      </c>
      <c r="AJ9" s="193" t="s">
        <v>59</v>
      </c>
      <c r="AK9" s="193" t="s">
        <v>60</v>
      </c>
      <c r="AL9" s="193" t="s">
        <v>61</v>
      </c>
      <c r="AM9" s="193" t="s">
        <v>62</v>
      </c>
      <c r="AN9" s="193" t="s">
        <v>63</v>
      </c>
      <c r="AO9" s="193" t="s">
        <v>64</v>
      </c>
      <c r="AP9" s="193" t="s">
        <v>65</v>
      </c>
      <c r="AQ9" s="270" t="s">
        <v>66</v>
      </c>
      <c r="AR9" s="193" t="s">
        <v>67</v>
      </c>
      <c r="AS9" s="272" t="s">
        <v>68</v>
      </c>
      <c r="AV9" s="35" t="s">
        <v>69</v>
      </c>
      <c r="AW9" s="35" t="s">
        <v>70</v>
      </c>
      <c r="AY9" s="36" t="s">
        <v>71</v>
      </c>
    </row>
    <row r="10" spans="2:51" x14ac:dyDescent="0.25">
      <c r="B10" s="193" t="s">
        <v>72</v>
      </c>
      <c r="C10" s="193" t="s">
        <v>73</v>
      </c>
      <c r="D10" s="193" t="s">
        <v>74</v>
      </c>
      <c r="E10" s="193" t="s">
        <v>75</v>
      </c>
      <c r="F10" s="193" t="s">
        <v>74</v>
      </c>
      <c r="G10" s="193" t="s">
        <v>75</v>
      </c>
      <c r="H10" s="266"/>
      <c r="I10" s="193" t="s">
        <v>75</v>
      </c>
      <c r="J10" s="193" t="s">
        <v>75</v>
      </c>
      <c r="K10" s="193" t="s">
        <v>75</v>
      </c>
      <c r="L10" s="28" t="s">
        <v>29</v>
      </c>
      <c r="M10" s="269"/>
      <c r="N10" s="28" t="s">
        <v>29</v>
      </c>
      <c r="O10" s="271"/>
      <c r="P10" s="271"/>
      <c r="Q10" s="1">
        <f>'MAY 12'!Q34</f>
        <v>1086603</v>
      </c>
      <c r="R10" s="280"/>
      <c r="S10" s="281"/>
      <c r="T10" s="282"/>
      <c r="U10" s="193" t="s">
        <v>75</v>
      </c>
      <c r="V10" s="193" t="s">
        <v>75</v>
      </c>
      <c r="W10" s="283"/>
      <c r="X10" s="37" t="s">
        <v>76</v>
      </c>
      <c r="Y10" s="37" t="s">
        <v>77</v>
      </c>
      <c r="Z10" s="37" t="s">
        <v>78</v>
      </c>
      <c r="AA10" s="37" t="s">
        <v>79</v>
      </c>
      <c r="AB10" s="37" t="s">
        <v>80</v>
      </c>
      <c r="AC10" s="37" t="s">
        <v>81</v>
      </c>
      <c r="AD10" s="37" t="s">
        <v>82</v>
      </c>
      <c r="AE10" s="37" t="s">
        <v>83</v>
      </c>
      <c r="AF10" s="38"/>
      <c r="AG10" s="1">
        <f>'MAY 12'!AG34</f>
        <v>46443684</v>
      </c>
      <c r="AH10" s="272"/>
      <c r="AI10" s="288"/>
      <c r="AJ10" s="193" t="s">
        <v>84</v>
      </c>
      <c r="AK10" s="193" t="s">
        <v>84</v>
      </c>
      <c r="AL10" s="193" t="s">
        <v>84</v>
      </c>
      <c r="AM10" s="193" t="s">
        <v>84</v>
      </c>
      <c r="AN10" s="193" t="s">
        <v>84</v>
      </c>
      <c r="AO10" s="193" t="s">
        <v>84</v>
      </c>
      <c r="AP10" s="1">
        <f>'MAY 12'!AP34</f>
        <v>10785673</v>
      </c>
      <c r="AQ10" s="271"/>
      <c r="AR10" s="190" t="s">
        <v>85</v>
      </c>
      <c r="AS10" s="272"/>
      <c r="AV10" s="39" t="s">
        <v>86</v>
      </c>
      <c r="AW10" s="39" t="s">
        <v>87</v>
      </c>
      <c r="AY10" s="81" t="s">
        <v>129</v>
      </c>
    </row>
    <row r="11" spans="2:51" x14ac:dyDescent="0.25">
      <c r="B11" s="40">
        <v>2</v>
      </c>
      <c r="C11" s="40">
        <v>4.1666666666666664E-2</v>
      </c>
      <c r="D11" s="110">
        <v>5</v>
      </c>
      <c r="E11" s="41">
        <f t="shared" ref="E11:E34" si="0">D11/1.42</f>
        <v>3.5211267605633805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134</v>
      </c>
      <c r="P11" s="111">
        <v>106</v>
      </c>
      <c r="Q11" s="111">
        <v>1091475</v>
      </c>
      <c r="R11" s="46">
        <f>IF(ISBLANK(Q11),"-",Q11-Q10)</f>
        <v>4872</v>
      </c>
      <c r="S11" s="47">
        <f>R11*24/1000</f>
        <v>116.928</v>
      </c>
      <c r="T11" s="47">
        <f>R11/1000</f>
        <v>4.8719999999999999</v>
      </c>
      <c r="U11" s="112">
        <v>6.3</v>
      </c>
      <c r="V11" s="112">
        <f t="shared" ref="V11:V34" si="1">U11</f>
        <v>6.3</v>
      </c>
      <c r="W11" s="113" t="s">
        <v>190</v>
      </c>
      <c r="X11" s="115">
        <v>0</v>
      </c>
      <c r="Y11" s="115">
        <v>0</v>
      </c>
      <c r="Z11" s="115">
        <v>1047</v>
      </c>
      <c r="AA11" s="115">
        <v>1185</v>
      </c>
      <c r="AB11" s="115">
        <v>1047</v>
      </c>
      <c r="AC11" s="48" t="s">
        <v>90</v>
      </c>
      <c r="AD11" s="48" t="s">
        <v>90</v>
      </c>
      <c r="AE11" s="48" t="s">
        <v>90</v>
      </c>
      <c r="AF11" s="114" t="s">
        <v>90</v>
      </c>
      <c r="AG11" s="123">
        <v>46444628</v>
      </c>
      <c r="AH11" s="49">
        <f>IF(ISBLANK(AG11),"-",AG11-AG10)</f>
        <v>944</v>
      </c>
      <c r="AI11" s="50">
        <f>AH11/T11</f>
        <v>193.76026272577997</v>
      </c>
      <c r="AJ11" s="98">
        <v>0</v>
      </c>
      <c r="AK11" s="98">
        <v>0</v>
      </c>
      <c r="AL11" s="98">
        <v>1</v>
      </c>
      <c r="AM11" s="98">
        <v>1</v>
      </c>
      <c r="AN11" s="98">
        <v>1</v>
      </c>
      <c r="AO11" s="98">
        <v>0.75</v>
      </c>
      <c r="AP11" s="115">
        <v>10786630</v>
      </c>
      <c r="AQ11" s="115">
        <f t="shared" ref="AQ11:AQ34" si="2">AP11-AP10</f>
        <v>957</v>
      </c>
      <c r="AR11" s="51"/>
      <c r="AS11" s="52" t="s">
        <v>113</v>
      </c>
      <c r="AV11" s="39" t="s">
        <v>88</v>
      </c>
      <c r="AW11" s="39" t="s">
        <v>91</v>
      </c>
      <c r="AY11" s="81" t="s">
        <v>128</v>
      </c>
    </row>
    <row r="12" spans="2:51" x14ac:dyDescent="0.25">
      <c r="B12" s="40">
        <v>2.0416666666666701</v>
      </c>
      <c r="C12" s="40">
        <v>8.3333333333333329E-2</v>
      </c>
      <c r="D12" s="110">
        <v>5</v>
      </c>
      <c r="E12" s="41">
        <f t="shared" si="0"/>
        <v>3.5211267605633805</v>
      </c>
      <c r="F12" s="100">
        <v>83</v>
      </c>
      <c r="G12" s="41">
        <f t="shared" ref="G12:G34" si="3">F12/1.42</f>
        <v>58.450704225352112</v>
      </c>
      <c r="H12" s="42" t="s">
        <v>88</v>
      </c>
      <c r="I12" s="42">
        <f t="shared" ref="I12:I34" si="4">J12-(2/1.42)</f>
        <v>53.521126760563384</v>
      </c>
      <c r="J12" s="43">
        <f>(F12-5)/1.42</f>
        <v>54.929577464788736</v>
      </c>
      <c r="K12" s="42">
        <f>J12+(6/1.42)</f>
        <v>59.154929577464792</v>
      </c>
      <c r="L12" s="44">
        <v>14</v>
      </c>
      <c r="M12" s="45" t="s">
        <v>89</v>
      </c>
      <c r="N12" s="45">
        <v>11.2</v>
      </c>
      <c r="O12" s="111">
        <v>134</v>
      </c>
      <c r="P12" s="111">
        <v>118</v>
      </c>
      <c r="Q12" s="111">
        <v>1096421</v>
      </c>
      <c r="R12" s="46">
        <f t="shared" ref="R12:R34" si="5">IF(ISBLANK(Q12),"-",Q12-Q11)</f>
        <v>4946</v>
      </c>
      <c r="S12" s="47">
        <f t="shared" ref="S12:S34" si="6">R12*24/1000</f>
        <v>118.70399999999999</v>
      </c>
      <c r="T12" s="47">
        <f t="shared" ref="T12:T34" si="7">R12/1000</f>
        <v>4.9459999999999997</v>
      </c>
      <c r="U12" s="112">
        <v>7.9</v>
      </c>
      <c r="V12" s="112">
        <f t="shared" si="1"/>
        <v>7.9</v>
      </c>
      <c r="W12" s="113" t="s">
        <v>190</v>
      </c>
      <c r="X12" s="115">
        <v>0</v>
      </c>
      <c r="Y12" s="115">
        <v>0</v>
      </c>
      <c r="Z12" s="115">
        <v>1147</v>
      </c>
      <c r="AA12" s="115">
        <v>1185</v>
      </c>
      <c r="AB12" s="115">
        <v>1147</v>
      </c>
      <c r="AC12" s="48" t="s">
        <v>90</v>
      </c>
      <c r="AD12" s="48" t="s">
        <v>90</v>
      </c>
      <c r="AE12" s="48" t="s">
        <v>90</v>
      </c>
      <c r="AF12" s="114" t="s">
        <v>90</v>
      </c>
      <c r="AG12" s="123">
        <v>46445588</v>
      </c>
      <c r="AH12" s="49">
        <f>IF(ISBLANK(AG12),"-",AG12-AG11)</f>
        <v>960</v>
      </c>
      <c r="AI12" s="50">
        <f t="shared" ref="AI12:AI34" si="8">AH12/T12</f>
        <v>194.09623938536191</v>
      </c>
      <c r="AJ12" s="98">
        <v>0</v>
      </c>
      <c r="AK12" s="98">
        <v>0</v>
      </c>
      <c r="AL12" s="98">
        <v>1</v>
      </c>
      <c r="AM12" s="98">
        <v>1</v>
      </c>
      <c r="AN12" s="98">
        <v>1</v>
      </c>
      <c r="AO12" s="98">
        <v>0.75</v>
      </c>
      <c r="AP12" s="115">
        <v>10787416</v>
      </c>
      <c r="AQ12" s="115">
        <f t="shared" si="2"/>
        <v>786</v>
      </c>
      <c r="AR12" s="118">
        <v>0.98</v>
      </c>
      <c r="AS12" s="52" t="s">
        <v>113</v>
      </c>
      <c r="AV12" s="39" t="s">
        <v>92</v>
      </c>
      <c r="AW12" s="39" t="s">
        <v>93</v>
      </c>
      <c r="AY12" s="81" t="s">
        <v>126</v>
      </c>
    </row>
    <row r="13" spans="2:51" x14ac:dyDescent="0.25">
      <c r="B13" s="40">
        <v>2.0833333333333299</v>
      </c>
      <c r="C13" s="40">
        <v>0.125</v>
      </c>
      <c r="D13" s="110">
        <v>6</v>
      </c>
      <c r="E13" s="41">
        <f t="shared" si="0"/>
        <v>4.2253521126760569</v>
      </c>
      <c r="F13" s="100">
        <v>83</v>
      </c>
      <c r="G13" s="41">
        <f t="shared" si="3"/>
        <v>58.450704225352112</v>
      </c>
      <c r="H13" s="42" t="s">
        <v>88</v>
      </c>
      <c r="I13" s="42">
        <f t="shared" si="4"/>
        <v>53.521126760563384</v>
      </c>
      <c r="J13" s="43">
        <f>(F13-5)/1.42</f>
        <v>54.929577464788736</v>
      </c>
      <c r="K13" s="42">
        <f>J13+(6/1.42)</f>
        <v>59.154929577464792</v>
      </c>
      <c r="L13" s="44">
        <v>14</v>
      </c>
      <c r="M13" s="45" t="s">
        <v>89</v>
      </c>
      <c r="N13" s="45">
        <v>11.2</v>
      </c>
      <c r="O13" s="111">
        <v>129</v>
      </c>
      <c r="P13" s="111">
        <v>120</v>
      </c>
      <c r="Q13" s="111">
        <v>1101232</v>
      </c>
      <c r="R13" s="46">
        <f t="shared" si="5"/>
        <v>4811</v>
      </c>
      <c r="S13" s="47">
        <f t="shared" si="6"/>
        <v>115.464</v>
      </c>
      <c r="T13" s="47">
        <f t="shared" si="7"/>
        <v>4.8109999999999999</v>
      </c>
      <c r="U13" s="112">
        <v>8.6</v>
      </c>
      <c r="V13" s="112">
        <f t="shared" si="1"/>
        <v>8.6</v>
      </c>
      <c r="W13" s="113" t="s">
        <v>190</v>
      </c>
      <c r="X13" s="115">
        <v>0</v>
      </c>
      <c r="Y13" s="115">
        <v>0</v>
      </c>
      <c r="Z13" s="115">
        <v>1147</v>
      </c>
      <c r="AA13" s="115">
        <v>1185</v>
      </c>
      <c r="AB13" s="115">
        <v>1147</v>
      </c>
      <c r="AC13" s="48" t="s">
        <v>90</v>
      </c>
      <c r="AD13" s="48" t="s">
        <v>90</v>
      </c>
      <c r="AE13" s="48" t="s">
        <v>90</v>
      </c>
      <c r="AF13" s="114" t="s">
        <v>90</v>
      </c>
      <c r="AG13" s="123">
        <v>46446540</v>
      </c>
      <c r="AH13" s="49">
        <f>IF(ISBLANK(AG13),"-",AG13-AG12)</f>
        <v>952</v>
      </c>
      <c r="AI13" s="50">
        <f t="shared" si="8"/>
        <v>197.87985865724383</v>
      </c>
      <c r="AJ13" s="98">
        <v>0</v>
      </c>
      <c r="AK13" s="98">
        <v>0</v>
      </c>
      <c r="AL13" s="98">
        <v>1</v>
      </c>
      <c r="AM13" s="98">
        <v>1</v>
      </c>
      <c r="AN13" s="98">
        <v>1</v>
      </c>
      <c r="AO13" s="98">
        <v>0.75</v>
      </c>
      <c r="AP13" s="115">
        <v>10788411</v>
      </c>
      <c r="AQ13" s="115">
        <f t="shared" si="2"/>
        <v>995</v>
      </c>
      <c r="AR13" s="51"/>
      <c r="AS13" s="52" t="s">
        <v>113</v>
      </c>
      <c r="AV13" s="39" t="s">
        <v>94</v>
      </c>
      <c r="AW13" s="39" t="s">
        <v>95</v>
      </c>
      <c r="AY13" s="81" t="s">
        <v>133</v>
      </c>
    </row>
    <row r="14" spans="2:51" x14ac:dyDescent="0.25">
      <c r="B14" s="40">
        <v>2.125</v>
      </c>
      <c r="C14" s="40">
        <v>0.16666666666666699</v>
      </c>
      <c r="D14" s="110">
        <v>5</v>
      </c>
      <c r="E14" s="41">
        <f t="shared" si="0"/>
        <v>3.5211267605633805</v>
      </c>
      <c r="F14" s="100">
        <v>83</v>
      </c>
      <c r="G14" s="41">
        <f t="shared" si="3"/>
        <v>58.450704225352112</v>
      </c>
      <c r="H14" s="42" t="s">
        <v>88</v>
      </c>
      <c r="I14" s="42">
        <f t="shared" si="4"/>
        <v>53.521126760563384</v>
      </c>
      <c r="J14" s="43">
        <f>(F14-5)/1.42</f>
        <v>54.929577464788736</v>
      </c>
      <c r="K14" s="42">
        <f>J14+(6/1.42)</f>
        <v>59.154929577464792</v>
      </c>
      <c r="L14" s="44">
        <v>14</v>
      </c>
      <c r="M14" s="45" t="s">
        <v>89</v>
      </c>
      <c r="N14" s="45">
        <v>12.8</v>
      </c>
      <c r="O14" s="111">
        <v>124</v>
      </c>
      <c r="P14" s="111">
        <v>128</v>
      </c>
      <c r="Q14" s="111">
        <v>1106154</v>
      </c>
      <c r="R14" s="46">
        <f t="shared" si="5"/>
        <v>4922</v>
      </c>
      <c r="S14" s="47">
        <f t="shared" si="6"/>
        <v>118.128</v>
      </c>
      <c r="T14" s="47">
        <f t="shared" si="7"/>
        <v>4.9219999999999997</v>
      </c>
      <c r="U14" s="112">
        <v>9.5</v>
      </c>
      <c r="V14" s="112">
        <f t="shared" si="1"/>
        <v>9.5</v>
      </c>
      <c r="W14" s="113" t="s">
        <v>190</v>
      </c>
      <c r="X14" s="115">
        <v>0</v>
      </c>
      <c r="Y14" s="115">
        <v>0</v>
      </c>
      <c r="Z14" s="115">
        <v>1147</v>
      </c>
      <c r="AA14" s="115">
        <v>1185</v>
      </c>
      <c r="AB14" s="115">
        <v>1147</v>
      </c>
      <c r="AC14" s="48" t="s">
        <v>90</v>
      </c>
      <c r="AD14" s="48" t="s">
        <v>90</v>
      </c>
      <c r="AE14" s="48" t="s">
        <v>90</v>
      </c>
      <c r="AF14" s="114" t="s">
        <v>90</v>
      </c>
      <c r="AG14" s="123">
        <v>46447592</v>
      </c>
      <c r="AH14" s="49">
        <f t="shared" ref="AH14:AH34" si="9">IF(ISBLANK(AG14),"-",AG14-AG13)</f>
        <v>1052</v>
      </c>
      <c r="AI14" s="50">
        <f t="shared" si="8"/>
        <v>213.73425436814304</v>
      </c>
      <c r="AJ14" s="98">
        <v>0</v>
      </c>
      <c r="AK14" s="98">
        <v>0</v>
      </c>
      <c r="AL14" s="98">
        <v>1</v>
      </c>
      <c r="AM14" s="98">
        <v>1</v>
      </c>
      <c r="AN14" s="98">
        <v>1</v>
      </c>
      <c r="AO14" s="98">
        <v>0.75</v>
      </c>
      <c r="AP14" s="115">
        <v>10789236</v>
      </c>
      <c r="AQ14" s="115">
        <f t="shared" si="2"/>
        <v>825</v>
      </c>
      <c r="AR14" s="51"/>
      <c r="AS14" s="52" t="s">
        <v>113</v>
      </c>
      <c r="AT14" s="54"/>
      <c r="AV14" s="39" t="s">
        <v>96</v>
      </c>
      <c r="AW14" s="39" t="s">
        <v>97</v>
      </c>
      <c r="AY14" s="81"/>
    </row>
    <row r="15" spans="2:51" ht="14.25" customHeight="1" x14ac:dyDescent="0.25">
      <c r="B15" s="40">
        <v>2.1666666666666701</v>
      </c>
      <c r="C15" s="40">
        <v>0.20833333333333301</v>
      </c>
      <c r="D15" s="110">
        <v>7</v>
      </c>
      <c r="E15" s="41">
        <f t="shared" si="0"/>
        <v>4.9295774647887329</v>
      </c>
      <c r="F15" s="100">
        <v>83</v>
      </c>
      <c r="G15" s="41">
        <f t="shared" si="3"/>
        <v>58.450704225352112</v>
      </c>
      <c r="H15" s="42" t="s">
        <v>88</v>
      </c>
      <c r="I15" s="42">
        <f t="shared" si="4"/>
        <v>53.521126760563384</v>
      </c>
      <c r="J15" s="43">
        <f>(F15-5)/1.42</f>
        <v>54.929577464788736</v>
      </c>
      <c r="K15" s="42">
        <f>J15+(6/1.42)</f>
        <v>59.154929577464792</v>
      </c>
      <c r="L15" s="44">
        <v>18</v>
      </c>
      <c r="M15" s="45" t="s">
        <v>89</v>
      </c>
      <c r="N15" s="45">
        <v>13.1</v>
      </c>
      <c r="O15" s="111">
        <v>134</v>
      </c>
      <c r="P15" s="111">
        <v>120</v>
      </c>
      <c r="Q15" s="111">
        <v>1111276</v>
      </c>
      <c r="R15" s="46">
        <f t="shared" si="5"/>
        <v>5122</v>
      </c>
      <c r="S15" s="47">
        <f t="shared" si="6"/>
        <v>122.928</v>
      </c>
      <c r="T15" s="47">
        <f t="shared" si="7"/>
        <v>5.1219999999999999</v>
      </c>
      <c r="U15" s="112">
        <v>9.5</v>
      </c>
      <c r="V15" s="112">
        <f t="shared" si="1"/>
        <v>9.5</v>
      </c>
      <c r="W15" s="113" t="s">
        <v>190</v>
      </c>
      <c r="X15" s="115">
        <v>0</v>
      </c>
      <c r="Y15" s="115">
        <v>0</v>
      </c>
      <c r="Z15" s="115">
        <v>1167</v>
      </c>
      <c r="AA15" s="115">
        <v>1185</v>
      </c>
      <c r="AB15" s="115">
        <v>1167</v>
      </c>
      <c r="AC15" s="48" t="s">
        <v>90</v>
      </c>
      <c r="AD15" s="48" t="s">
        <v>90</v>
      </c>
      <c r="AE15" s="48" t="s">
        <v>90</v>
      </c>
      <c r="AF15" s="114" t="s">
        <v>90</v>
      </c>
      <c r="AG15" s="123">
        <v>46448692</v>
      </c>
      <c r="AH15" s="49">
        <f t="shared" si="9"/>
        <v>1100</v>
      </c>
      <c r="AI15" s="50">
        <f t="shared" si="8"/>
        <v>214.75985942991019</v>
      </c>
      <c r="AJ15" s="98">
        <v>0</v>
      </c>
      <c r="AK15" s="98">
        <v>0</v>
      </c>
      <c r="AL15" s="98">
        <v>1</v>
      </c>
      <c r="AM15" s="98">
        <v>1</v>
      </c>
      <c r="AN15" s="98">
        <v>1</v>
      </c>
      <c r="AO15" s="98">
        <v>0</v>
      </c>
      <c r="AP15" s="115">
        <v>10789236</v>
      </c>
      <c r="AQ15" s="115">
        <f t="shared" si="2"/>
        <v>0</v>
      </c>
      <c r="AR15" s="51"/>
      <c r="AS15" s="52" t="s">
        <v>113</v>
      </c>
      <c r="AV15" s="39" t="s">
        <v>98</v>
      </c>
      <c r="AW15" s="39" t="s">
        <v>99</v>
      </c>
      <c r="AY15" s="97"/>
    </row>
    <row r="16" spans="2:51" x14ac:dyDescent="0.25">
      <c r="B16" s="40">
        <v>2.2083333333333299</v>
      </c>
      <c r="C16" s="40">
        <v>0.25</v>
      </c>
      <c r="D16" s="110">
        <v>8</v>
      </c>
      <c r="E16" s="41">
        <f t="shared" si="0"/>
        <v>5.6338028169014089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138</v>
      </c>
      <c r="P16" s="111">
        <v>130</v>
      </c>
      <c r="Q16" s="111">
        <v>1116688</v>
      </c>
      <c r="R16" s="46">
        <f t="shared" si="5"/>
        <v>5412</v>
      </c>
      <c r="S16" s="47">
        <f t="shared" si="6"/>
        <v>129.88800000000001</v>
      </c>
      <c r="T16" s="47">
        <f t="shared" si="7"/>
        <v>5.4119999999999999</v>
      </c>
      <c r="U16" s="112">
        <v>9.5</v>
      </c>
      <c r="V16" s="112">
        <f t="shared" si="1"/>
        <v>9.5</v>
      </c>
      <c r="W16" s="113" t="s">
        <v>190</v>
      </c>
      <c r="X16" s="115">
        <v>0</v>
      </c>
      <c r="Y16" s="115">
        <v>0</v>
      </c>
      <c r="Z16" s="115">
        <v>1097</v>
      </c>
      <c r="AA16" s="115">
        <v>1185</v>
      </c>
      <c r="AB16" s="115">
        <v>1097</v>
      </c>
      <c r="AC16" s="48" t="s">
        <v>90</v>
      </c>
      <c r="AD16" s="48" t="s">
        <v>90</v>
      </c>
      <c r="AE16" s="48" t="s">
        <v>90</v>
      </c>
      <c r="AF16" s="114" t="s">
        <v>90</v>
      </c>
      <c r="AG16" s="123">
        <v>46449772</v>
      </c>
      <c r="AH16" s="49">
        <f t="shared" si="9"/>
        <v>1080</v>
      </c>
      <c r="AI16" s="50">
        <f t="shared" si="8"/>
        <v>199.55654101995566</v>
      </c>
      <c r="AJ16" s="98">
        <v>0</v>
      </c>
      <c r="AK16" s="98">
        <v>0</v>
      </c>
      <c r="AL16" s="98">
        <v>1</v>
      </c>
      <c r="AM16" s="98">
        <v>1</v>
      </c>
      <c r="AN16" s="98">
        <v>1</v>
      </c>
      <c r="AO16" s="98">
        <v>0</v>
      </c>
      <c r="AP16" s="115">
        <v>10789236</v>
      </c>
      <c r="AQ16" s="115">
        <f t="shared" si="2"/>
        <v>0</v>
      </c>
      <c r="AR16" s="53">
        <v>1.03</v>
      </c>
      <c r="AS16" s="52" t="s">
        <v>101</v>
      </c>
      <c r="AV16" s="39" t="s">
        <v>102</v>
      </c>
      <c r="AW16" s="39" t="s">
        <v>103</v>
      </c>
      <c r="AY16" s="97"/>
    </row>
    <row r="17" spans="1:51" x14ac:dyDescent="0.25">
      <c r="B17" s="40">
        <v>2.25</v>
      </c>
      <c r="C17" s="40">
        <v>0.29166666666666702</v>
      </c>
      <c r="D17" s="110">
        <v>6</v>
      </c>
      <c r="E17" s="41">
        <f t="shared" si="0"/>
        <v>4.2253521126760569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134</v>
      </c>
      <c r="P17" s="111">
        <v>145</v>
      </c>
      <c r="Q17" s="111">
        <v>1122611</v>
      </c>
      <c r="R17" s="46">
        <f t="shared" si="5"/>
        <v>5923</v>
      </c>
      <c r="S17" s="47">
        <f t="shared" si="6"/>
        <v>142.15199999999999</v>
      </c>
      <c r="T17" s="47">
        <f t="shared" si="7"/>
        <v>5.923</v>
      </c>
      <c r="U17" s="112">
        <v>9.1</v>
      </c>
      <c r="V17" s="112">
        <f t="shared" si="1"/>
        <v>9.1</v>
      </c>
      <c r="W17" s="113" t="s">
        <v>130</v>
      </c>
      <c r="X17" s="115">
        <v>0</v>
      </c>
      <c r="Y17" s="115">
        <v>1077</v>
      </c>
      <c r="Z17" s="115">
        <v>1186</v>
      </c>
      <c r="AA17" s="115">
        <v>1185</v>
      </c>
      <c r="AB17" s="115">
        <v>1187</v>
      </c>
      <c r="AC17" s="48" t="s">
        <v>90</v>
      </c>
      <c r="AD17" s="48" t="s">
        <v>90</v>
      </c>
      <c r="AE17" s="48" t="s">
        <v>90</v>
      </c>
      <c r="AF17" s="114" t="s">
        <v>90</v>
      </c>
      <c r="AG17" s="123">
        <v>46451084</v>
      </c>
      <c r="AH17" s="49">
        <f t="shared" si="9"/>
        <v>1312</v>
      </c>
      <c r="AI17" s="50">
        <f t="shared" si="8"/>
        <v>221.50937025156171</v>
      </c>
      <c r="AJ17" s="98">
        <v>0</v>
      </c>
      <c r="AK17" s="98">
        <v>1</v>
      </c>
      <c r="AL17" s="98">
        <v>1</v>
      </c>
      <c r="AM17" s="98">
        <v>1</v>
      </c>
      <c r="AN17" s="98">
        <v>1</v>
      </c>
      <c r="AO17" s="98">
        <v>0</v>
      </c>
      <c r="AP17" s="115">
        <v>10789236</v>
      </c>
      <c r="AQ17" s="115">
        <f t="shared" si="2"/>
        <v>0</v>
      </c>
      <c r="AR17" s="51"/>
      <c r="AS17" s="52" t="s">
        <v>101</v>
      </c>
      <c r="AT17" s="54"/>
      <c r="AV17" s="39" t="s">
        <v>104</v>
      </c>
      <c r="AW17" s="39" t="s">
        <v>105</v>
      </c>
      <c r="AY17" s="101"/>
    </row>
    <row r="18" spans="1:51" x14ac:dyDescent="0.25">
      <c r="B18" s="40">
        <v>2.2916666666666701</v>
      </c>
      <c r="C18" s="40">
        <v>0.33333333333333298</v>
      </c>
      <c r="D18" s="110">
        <v>5</v>
      </c>
      <c r="E18" s="41">
        <f t="shared" si="0"/>
        <v>3.5211267605633805</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137</v>
      </c>
      <c r="P18" s="111">
        <v>148</v>
      </c>
      <c r="Q18" s="111">
        <v>1128825</v>
      </c>
      <c r="R18" s="46">
        <f t="shared" si="5"/>
        <v>6214</v>
      </c>
      <c r="S18" s="47">
        <f t="shared" si="6"/>
        <v>149.136</v>
      </c>
      <c r="T18" s="47">
        <f t="shared" si="7"/>
        <v>6.2140000000000004</v>
      </c>
      <c r="U18" s="112">
        <v>8.6</v>
      </c>
      <c r="V18" s="112">
        <f t="shared" si="1"/>
        <v>8.6</v>
      </c>
      <c r="W18" s="113" t="s">
        <v>130</v>
      </c>
      <c r="X18" s="115">
        <v>0</v>
      </c>
      <c r="Y18" s="115">
        <v>1048</v>
      </c>
      <c r="Z18" s="115">
        <v>1186</v>
      </c>
      <c r="AA18" s="115">
        <v>1185</v>
      </c>
      <c r="AB18" s="115">
        <v>1187</v>
      </c>
      <c r="AC18" s="48" t="s">
        <v>90</v>
      </c>
      <c r="AD18" s="48" t="s">
        <v>90</v>
      </c>
      <c r="AE18" s="48" t="s">
        <v>90</v>
      </c>
      <c r="AF18" s="114" t="s">
        <v>90</v>
      </c>
      <c r="AG18" s="123">
        <v>46452448</v>
      </c>
      <c r="AH18" s="49">
        <f t="shared" si="9"/>
        <v>1364</v>
      </c>
      <c r="AI18" s="50">
        <f t="shared" si="8"/>
        <v>219.50434502735757</v>
      </c>
      <c r="AJ18" s="98">
        <v>0</v>
      </c>
      <c r="AK18" s="98">
        <v>1</v>
      </c>
      <c r="AL18" s="98">
        <v>1</v>
      </c>
      <c r="AM18" s="98">
        <v>1</v>
      </c>
      <c r="AN18" s="98">
        <v>1</v>
      </c>
      <c r="AO18" s="98">
        <v>0</v>
      </c>
      <c r="AP18" s="115">
        <v>10789236</v>
      </c>
      <c r="AQ18" s="115">
        <f t="shared" si="2"/>
        <v>0</v>
      </c>
      <c r="AR18" s="51"/>
      <c r="AS18" s="52" t="s">
        <v>101</v>
      </c>
      <c r="AV18" s="39" t="s">
        <v>106</v>
      </c>
      <c r="AW18" s="39" t="s">
        <v>107</v>
      </c>
      <c r="AY18" s="101"/>
    </row>
    <row r="19" spans="1:51" x14ac:dyDescent="0.25">
      <c r="B19" s="40">
        <v>2.3333333333333299</v>
      </c>
      <c r="C19" s="40">
        <v>0.375</v>
      </c>
      <c r="D19" s="110">
        <v>5</v>
      </c>
      <c r="E19" s="41">
        <f t="shared" si="0"/>
        <v>3.5211267605633805</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137</v>
      </c>
      <c r="P19" s="111">
        <v>146</v>
      </c>
      <c r="Q19" s="111">
        <v>1134961</v>
      </c>
      <c r="R19" s="46">
        <f t="shared" si="5"/>
        <v>6136</v>
      </c>
      <c r="S19" s="47">
        <f t="shared" si="6"/>
        <v>147.26400000000001</v>
      </c>
      <c r="T19" s="47">
        <f t="shared" si="7"/>
        <v>6.1360000000000001</v>
      </c>
      <c r="U19" s="112">
        <v>8</v>
      </c>
      <c r="V19" s="112">
        <f t="shared" si="1"/>
        <v>8</v>
      </c>
      <c r="W19" s="113" t="s">
        <v>130</v>
      </c>
      <c r="X19" s="115">
        <v>0</v>
      </c>
      <c r="Y19" s="115">
        <v>1058</v>
      </c>
      <c r="Z19" s="115">
        <v>1187</v>
      </c>
      <c r="AA19" s="115">
        <v>1185</v>
      </c>
      <c r="AB19" s="115">
        <v>1187</v>
      </c>
      <c r="AC19" s="48" t="s">
        <v>90</v>
      </c>
      <c r="AD19" s="48" t="s">
        <v>90</v>
      </c>
      <c r="AE19" s="48" t="s">
        <v>90</v>
      </c>
      <c r="AF19" s="114" t="s">
        <v>90</v>
      </c>
      <c r="AG19" s="123">
        <v>46453828</v>
      </c>
      <c r="AH19" s="49">
        <f t="shared" si="9"/>
        <v>1380</v>
      </c>
      <c r="AI19" s="50">
        <f t="shared" si="8"/>
        <v>224.90221642764016</v>
      </c>
      <c r="AJ19" s="98">
        <v>0</v>
      </c>
      <c r="AK19" s="98">
        <v>1</v>
      </c>
      <c r="AL19" s="98">
        <v>1</v>
      </c>
      <c r="AM19" s="98">
        <v>1</v>
      </c>
      <c r="AN19" s="98">
        <v>1</v>
      </c>
      <c r="AO19" s="98">
        <v>0</v>
      </c>
      <c r="AP19" s="115">
        <v>10789236</v>
      </c>
      <c r="AQ19" s="115">
        <f t="shared" si="2"/>
        <v>0</v>
      </c>
      <c r="AR19" s="51"/>
      <c r="AS19" s="52" t="s">
        <v>101</v>
      </c>
      <c r="AV19" s="39" t="s">
        <v>108</v>
      </c>
      <c r="AW19" s="39" t="s">
        <v>109</v>
      </c>
      <c r="AY19" s="101"/>
    </row>
    <row r="20" spans="1:51" x14ac:dyDescent="0.25">
      <c r="B20" s="40">
        <v>2.375</v>
      </c>
      <c r="C20" s="40">
        <v>0.41666666666666669</v>
      </c>
      <c r="D20" s="110">
        <v>4</v>
      </c>
      <c r="E20" s="41">
        <f t="shared" si="0"/>
        <v>2.8169014084507045</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137</v>
      </c>
      <c r="P20" s="111">
        <v>139</v>
      </c>
      <c r="Q20" s="111">
        <v>1141154</v>
      </c>
      <c r="R20" s="46">
        <f t="shared" si="5"/>
        <v>6193</v>
      </c>
      <c r="S20" s="47">
        <f t="shared" si="6"/>
        <v>148.63200000000001</v>
      </c>
      <c r="T20" s="47">
        <f t="shared" si="7"/>
        <v>6.1929999999999996</v>
      </c>
      <c r="U20" s="112">
        <v>7.4</v>
      </c>
      <c r="V20" s="112">
        <f t="shared" si="1"/>
        <v>7.4</v>
      </c>
      <c r="W20" s="113" t="s">
        <v>130</v>
      </c>
      <c r="X20" s="115">
        <v>0</v>
      </c>
      <c r="Y20" s="115">
        <v>1057</v>
      </c>
      <c r="Z20" s="115">
        <v>1187</v>
      </c>
      <c r="AA20" s="115">
        <v>1185</v>
      </c>
      <c r="AB20" s="115">
        <v>1188</v>
      </c>
      <c r="AC20" s="48" t="s">
        <v>90</v>
      </c>
      <c r="AD20" s="48" t="s">
        <v>90</v>
      </c>
      <c r="AE20" s="48" t="s">
        <v>90</v>
      </c>
      <c r="AF20" s="114" t="s">
        <v>90</v>
      </c>
      <c r="AG20" s="123">
        <v>46455196</v>
      </c>
      <c r="AH20" s="49">
        <f t="shared" si="9"/>
        <v>1368</v>
      </c>
      <c r="AI20" s="50">
        <f t="shared" si="8"/>
        <v>220.8945583723559</v>
      </c>
      <c r="AJ20" s="98">
        <v>0</v>
      </c>
      <c r="AK20" s="98">
        <v>1</v>
      </c>
      <c r="AL20" s="98">
        <v>1</v>
      </c>
      <c r="AM20" s="98">
        <v>1</v>
      </c>
      <c r="AN20" s="98">
        <v>1</v>
      </c>
      <c r="AO20" s="98">
        <v>0</v>
      </c>
      <c r="AP20" s="115">
        <v>10789236</v>
      </c>
      <c r="AQ20" s="115">
        <f t="shared" si="2"/>
        <v>0</v>
      </c>
      <c r="AR20" s="53">
        <v>1.1399999999999999</v>
      </c>
      <c r="AS20" s="52" t="s">
        <v>101</v>
      </c>
      <c r="AY20" s="101"/>
    </row>
    <row r="21" spans="1:51" x14ac:dyDescent="0.25">
      <c r="B21" s="40">
        <v>2.4166666666666701</v>
      </c>
      <c r="C21" s="40">
        <v>0.45833333333333298</v>
      </c>
      <c r="D21" s="110">
        <v>4</v>
      </c>
      <c r="E21" s="41">
        <f t="shared" si="0"/>
        <v>2.8169014084507045</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136</v>
      </c>
      <c r="P21" s="111">
        <v>142</v>
      </c>
      <c r="Q21" s="111">
        <v>1147385</v>
      </c>
      <c r="R21" s="46">
        <f t="shared" si="5"/>
        <v>6231</v>
      </c>
      <c r="S21" s="47">
        <f t="shared" si="6"/>
        <v>149.54400000000001</v>
      </c>
      <c r="T21" s="47">
        <f t="shared" si="7"/>
        <v>6.2309999999999999</v>
      </c>
      <c r="U21" s="112">
        <v>6.9</v>
      </c>
      <c r="V21" s="112">
        <f t="shared" si="1"/>
        <v>6.9</v>
      </c>
      <c r="W21" s="113" t="s">
        <v>130</v>
      </c>
      <c r="X21" s="115">
        <v>0</v>
      </c>
      <c r="Y21" s="115">
        <v>1057</v>
      </c>
      <c r="Z21" s="115">
        <v>1187</v>
      </c>
      <c r="AA21" s="115">
        <v>1185</v>
      </c>
      <c r="AB21" s="115">
        <v>1187</v>
      </c>
      <c r="AC21" s="48" t="s">
        <v>90</v>
      </c>
      <c r="AD21" s="48" t="s">
        <v>90</v>
      </c>
      <c r="AE21" s="48" t="s">
        <v>90</v>
      </c>
      <c r="AF21" s="114" t="s">
        <v>90</v>
      </c>
      <c r="AG21" s="123">
        <v>46456558</v>
      </c>
      <c r="AH21" s="49">
        <f t="shared" si="9"/>
        <v>1362</v>
      </c>
      <c r="AI21" s="50">
        <f t="shared" si="8"/>
        <v>218.58449687048628</v>
      </c>
      <c r="AJ21" s="98">
        <v>0</v>
      </c>
      <c r="AK21" s="98">
        <v>1</v>
      </c>
      <c r="AL21" s="98">
        <v>1</v>
      </c>
      <c r="AM21" s="98">
        <v>1</v>
      </c>
      <c r="AN21" s="98">
        <v>1</v>
      </c>
      <c r="AO21" s="98">
        <v>0</v>
      </c>
      <c r="AP21" s="115">
        <v>10789236</v>
      </c>
      <c r="AQ21" s="115">
        <f t="shared" si="2"/>
        <v>0</v>
      </c>
      <c r="AR21" s="51"/>
      <c r="AS21" s="52" t="s">
        <v>101</v>
      </c>
      <c r="AY21" s="101"/>
    </row>
    <row r="22" spans="1:51" x14ac:dyDescent="0.25">
      <c r="B22" s="40">
        <v>2.4583333333333299</v>
      </c>
      <c r="C22" s="40">
        <v>0.5</v>
      </c>
      <c r="D22" s="110">
        <v>4</v>
      </c>
      <c r="E22" s="41">
        <f t="shared" si="0"/>
        <v>2.8169014084507045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133</v>
      </c>
      <c r="P22" s="111">
        <v>135</v>
      </c>
      <c r="Q22" s="111">
        <v>1153601</v>
      </c>
      <c r="R22" s="46">
        <f t="shared" si="5"/>
        <v>6216</v>
      </c>
      <c r="S22" s="47">
        <f t="shared" si="6"/>
        <v>149.184</v>
      </c>
      <c r="T22" s="47">
        <f t="shared" si="7"/>
        <v>6.2160000000000002</v>
      </c>
      <c r="U22" s="112">
        <v>6.4</v>
      </c>
      <c r="V22" s="112">
        <f t="shared" si="1"/>
        <v>6.4</v>
      </c>
      <c r="W22" s="113" t="s">
        <v>130</v>
      </c>
      <c r="X22" s="115">
        <v>0</v>
      </c>
      <c r="Y22" s="115">
        <v>1057</v>
      </c>
      <c r="Z22" s="115">
        <v>1187</v>
      </c>
      <c r="AA22" s="115">
        <v>1185</v>
      </c>
      <c r="AB22" s="115">
        <v>1187</v>
      </c>
      <c r="AC22" s="48" t="s">
        <v>90</v>
      </c>
      <c r="AD22" s="48" t="s">
        <v>90</v>
      </c>
      <c r="AE22" s="48" t="s">
        <v>90</v>
      </c>
      <c r="AF22" s="114" t="s">
        <v>90</v>
      </c>
      <c r="AG22" s="123">
        <v>46457928</v>
      </c>
      <c r="AH22" s="49">
        <f t="shared" si="9"/>
        <v>1370</v>
      </c>
      <c r="AI22" s="50">
        <f t="shared" si="8"/>
        <v>220.39897039897039</v>
      </c>
      <c r="AJ22" s="98">
        <v>0</v>
      </c>
      <c r="AK22" s="98">
        <v>1</v>
      </c>
      <c r="AL22" s="98">
        <v>1</v>
      </c>
      <c r="AM22" s="98">
        <v>1</v>
      </c>
      <c r="AN22" s="98">
        <v>1</v>
      </c>
      <c r="AO22" s="98">
        <v>0</v>
      </c>
      <c r="AP22" s="115">
        <v>10789236</v>
      </c>
      <c r="AQ22" s="115">
        <f t="shared" si="2"/>
        <v>0</v>
      </c>
      <c r="AR22" s="51"/>
      <c r="AS22" s="52" t="s">
        <v>101</v>
      </c>
      <c r="AV22" s="55" t="s">
        <v>110</v>
      </c>
      <c r="AY22" s="101"/>
    </row>
    <row r="23" spans="1:51" x14ac:dyDescent="0.25">
      <c r="A23" s="97" t="s">
        <v>125</v>
      </c>
      <c r="B23" s="40">
        <v>2.5</v>
      </c>
      <c r="C23" s="40">
        <v>0.54166666666666696</v>
      </c>
      <c r="D23" s="110">
        <v>4</v>
      </c>
      <c r="E23" s="41">
        <f t="shared" si="0"/>
        <v>2.8169014084507045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131</v>
      </c>
      <c r="P23" s="111">
        <v>145</v>
      </c>
      <c r="Q23" s="111">
        <v>1159770</v>
      </c>
      <c r="R23" s="46">
        <f t="shared" si="5"/>
        <v>6169</v>
      </c>
      <c r="S23" s="47">
        <f t="shared" si="6"/>
        <v>148.05600000000001</v>
      </c>
      <c r="T23" s="47">
        <f t="shared" si="7"/>
        <v>6.1689999999999996</v>
      </c>
      <c r="U23" s="112">
        <v>5.8</v>
      </c>
      <c r="V23" s="112">
        <f t="shared" si="1"/>
        <v>5.8</v>
      </c>
      <c r="W23" s="113" t="s">
        <v>130</v>
      </c>
      <c r="X23" s="115">
        <v>0</v>
      </c>
      <c r="Y23" s="115">
        <v>1078</v>
      </c>
      <c r="Z23" s="115">
        <v>1187</v>
      </c>
      <c r="AA23" s="115">
        <v>1185</v>
      </c>
      <c r="AB23" s="115">
        <v>1187</v>
      </c>
      <c r="AC23" s="48" t="s">
        <v>90</v>
      </c>
      <c r="AD23" s="48" t="s">
        <v>90</v>
      </c>
      <c r="AE23" s="48" t="s">
        <v>90</v>
      </c>
      <c r="AF23" s="114" t="s">
        <v>90</v>
      </c>
      <c r="AG23" s="123">
        <v>46459316</v>
      </c>
      <c r="AH23" s="49">
        <f t="shared" si="9"/>
        <v>1388</v>
      </c>
      <c r="AI23" s="50">
        <f t="shared" si="8"/>
        <v>224.99594747933216</v>
      </c>
      <c r="AJ23" s="98">
        <v>0</v>
      </c>
      <c r="AK23" s="98">
        <v>1</v>
      </c>
      <c r="AL23" s="98">
        <v>1</v>
      </c>
      <c r="AM23" s="98">
        <v>1</v>
      </c>
      <c r="AN23" s="98">
        <v>1</v>
      </c>
      <c r="AO23" s="98">
        <v>0</v>
      </c>
      <c r="AP23" s="115">
        <v>10789236</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134</v>
      </c>
      <c r="P24" s="111">
        <v>136</v>
      </c>
      <c r="Q24" s="111">
        <v>1165896</v>
      </c>
      <c r="R24" s="46">
        <f t="shared" si="5"/>
        <v>6126</v>
      </c>
      <c r="S24" s="47">
        <f t="shared" si="6"/>
        <v>147.024</v>
      </c>
      <c r="T24" s="47">
        <f t="shared" si="7"/>
        <v>6.1260000000000003</v>
      </c>
      <c r="U24" s="112">
        <v>5.2</v>
      </c>
      <c r="V24" s="112">
        <f t="shared" si="1"/>
        <v>5.2</v>
      </c>
      <c r="W24" s="113" t="s">
        <v>130</v>
      </c>
      <c r="X24" s="115">
        <v>0</v>
      </c>
      <c r="Y24" s="115">
        <v>1046</v>
      </c>
      <c r="Z24" s="115">
        <v>1187</v>
      </c>
      <c r="AA24" s="115">
        <v>1185</v>
      </c>
      <c r="AB24" s="115">
        <v>1188</v>
      </c>
      <c r="AC24" s="48" t="s">
        <v>90</v>
      </c>
      <c r="AD24" s="48" t="s">
        <v>90</v>
      </c>
      <c r="AE24" s="48" t="s">
        <v>90</v>
      </c>
      <c r="AF24" s="114" t="s">
        <v>90</v>
      </c>
      <c r="AG24" s="123">
        <v>46460636</v>
      </c>
      <c r="AH24" s="49">
        <f>IF(ISBLANK(AG24),"-",AG24-AG23)</f>
        <v>1320</v>
      </c>
      <c r="AI24" s="50">
        <f t="shared" si="8"/>
        <v>215.47502448579823</v>
      </c>
      <c r="AJ24" s="98">
        <v>0</v>
      </c>
      <c r="AK24" s="98">
        <v>1</v>
      </c>
      <c r="AL24" s="98">
        <v>1</v>
      </c>
      <c r="AM24" s="98">
        <v>1</v>
      </c>
      <c r="AN24" s="98">
        <v>1</v>
      </c>
      <c r="AO24" s="98">
        <v>0</v>
      </c>
      <c r="AP24" s="115">
        <v>10789236</v>
      </c>
      <c r="AQ24" s="115">
        <f t="shared" si="2"/>
        <v>0</v>
      </c>
      <c r="AR24" s="53">
        <v>1.17</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135</v>
      </c>
      <c r="P25" s="111">
        <v>145</v>
      </c>
      <c r="Q25" s="111">
        <v>1172049</v>
      </c>
      <c r="R25" s="46">
        <f t="shared" si="5"/>
        <v>6153</v>
      </c>
      <c r="S25" s="47">
        <f t="shared" si="6"/>
        <v>147.672</v>
      </c>
      <c r="T25" s="47">
        <f t="shared" si="7"/>
        <v>6.1529999999999996</v>
      </c>
      <c r="U25" s="112">
        <v>4.7</v>
      </c>
      <c r="V25" s="112">
        <f t="shared" si="1"/>
        <v>4.7</v>
      </c>
      <c r="W25" s="113" t="s">
        <v>130</v>
      </c>
      <c r="X25" s="115">
        <v>0</v>
      </c>
      <c r="Y25" s="115">
        <v>1047</v>
      </c>
      <c r="Z25" s="115">
        <v>1187</v>
      </c>
      <c r="AA25" s="115">
        <v>1185</v>
      </c>
      <c r="AB25" s="115">
        <v>1187</v>
      </c>
      <c r="AC25" s="48" t="s">
        <v>90</v>
      </c>
      <c r="AD25" s="48" t="s">
        <v>90</v>
      </c>
      <c r="AE25" s="48" t="s">
        <v>90</v>
      </c>
      <c r="AF25" s="114" t="s">
        <v>90</v>
      </c>
      <c r="AG25" s="123">
        <v>46462054</v>
      </c>
      <c r="AH25" s="49">
        <f t="shared" si="9"/>
        <v>1418</v>
      </c>
      <c r="AI25" s="50">
        <f t="shared" si="8"/>
        <v>230.45668779457176</v>
      </c>
      <c r="AJ25" s="98">
        <v>0</v>
      </c>
      <c r="AK25" s="98">
        <v>1</v>
      </c>
      <c r="AL25" s="98">
        <v>1</v>
      </c>
      <c r="AM25" s="98">
        <v>1</v>
      </c>
      <c r="AN25" s="98">
        <v>1</v>
      </c>
      <c r="AO25" s="98">
        <v>0</v>
      </c>
      <c r="AP25" s="115">
        <v>10789236</v>
      </c>
      <c r="AQ25" s="115">
        <f t="shared" si="2"/>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136</v>
      </c>
      <c r="P26" s="111">
        <v>147</v>
      </c>
      <c r="Q26" s="111">
        <v>1178098</v>
      </c>
      <c r="R26" s="46">
        <f t="shared" si="5"/>
        <v>6049</v>
      </c>
      <c r="S26" s="47">
        <f t="shared" si="6"/>
        <v>145.17599999999999</v>
      </c>
      <c r="T26" s="47">
        <f t="shared" si="7"/>
        <v>6.0490000000000004</v>
      </c>
      <c r="U26" s="112">
        <v>4.3</v>
      </c>
      <c r="V26" s="112">
        <f t="shared" si="1"/>
        <v>4.3</v>
      </c>
      <c r="W26" s="113" t="s">
        <v>130</v>
      </c>
      <c r="X26" s="115">
        <v>0</v>
      </c>
      <c r="Y26" s="115">
        <v>1015</v>
      </c>
      <c r="Z26" s="115">
        <v>1187</v>
      </c>
      <c r="AA26" s="115">
        <v>1185</v>
      </c>
      <c r="AB26" s="115">
        <v>1187</v>
      </c>
      <c r="AC26" s="48" t="s">
        <v>90</v>
      </c>
      <c r="AD26" s="48" t="s">
        <v>90</v>
      </c>
      <c r="AE26" s="48" t="s">
        <v>90</v>
      </c>
      <c r="AF26" s="114" t="s">
        <v>90</v>
      </c>
      <c r="AG26" s="123">
        <v>46463388</v>
      </c>
      <c r="AH26" s="49">
        <f t="shared" si="9"/>
        <v>1334</v>
      </c>
      <c r="AI26" s="50">
        <f t="shared" si="8"/>
        <v>220.53231939163496</v>
      </c>
      <c r="AJ26" s="98">
        <v>0</v>
      </c>
      <c r="AK26" s="98">
        <v>1</v>
      </c>
      <c r="AL26" s="98">
        <v>1</v>
      </c>
      <c r="AM26" s="98">
        <v>1</v>
      </c>
      <c r="AN26" s="98">
        <v>1</v>
      </c>
      <c r="AO26" s="98">
        <v>0</v>
      </c>
      <c r="AP26" s="115">
        <v>10789236</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136</v>
      </c>
      <c r="P27" s="111">
        <v>98</v>
      </c>
      <c r="Q27" s="111">
        <v>1184197</v>
      </c>
      <c r="R27" s="46">
        <f t="shared" si="5"/>
        <v>6099</v>
      </c>
      <c r="S27" s="47">
        <f t="shared" si="6"/>
        <v>146.376</v>
      </c>
      <c r="T27" s="47">
        <f t="shared" si="7"/>
        <v>6.0990000000000002</v>
      </c>
      <c r="U27" s="112">
        <v>3.8</v>
      </c>
      <c r="V27" s="112">
        <f t="shared" si="1"/>
        <v>3.8</v>
      </c>
      <c r="W27" s="113" t="s">
        <v>130</v>
      </c>
      <c r="X27" s="115">
        <v>0</v>
      </c>
      <c r="Y27" s="115">
        <v>1015</v>
      </c>
      <c r="Z27" s="115">
        <v>1187</v>
      </c>
      <c r="AA27" s="115">
        <v>1185</v>
      </c>
      <c r="AB27" s="115">
        <v>1187</v>
      </c>
      <c r="AC27" s="48" t="s">
        <v>90</v>
      </c>
      <c r="AD27" s="48" t="s">
        <v>90</v>
      </c>
      <c r="AE27" s="48" t="s">
        <v>90</v>
      </c>
      <c r="AF27" s="114" t="s">
        <v>90</v>
      </c>
      <c r="AG27" s="123">
        <v>46464740</v>
      </c>
      <c r="AH27" s="49">
        <f t="shared" si="9"/>
        <v>1352</v>
      </c>
      <c r="AI27" s="50">
        <f t="shared" si="8"/>
        <v>221.67568453844891</v>
      </c>
      <c r="AJ27" s="98">
        <v>0</v>
      </c>
      <c r="AK27" s="98">
        <v>1</v>
      </c>
      <c r="AL27" s="98">
        <v>1</v>
      </c>
      <c r="AM27" s="98">
        <v>1</v>
      </c>
      <c r="AN27" s="98">
        <v>1</v>
      </c>
      <c r="AO27" s="98">
        <v>0</v>
      </c>
      <c r="AP27" s="115">
        <v>10789236</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137</v>
      </c>
      <c r="P28" s="111">
        <v>92</v>
      </c>
      <c r="Q28" s="111">
        <v>1190338</v>
      </c>
      <c r="R28" s="46">
        <f t="shared" si="5"/>
        <v>6141</v>
      </c>
      <c r="S28" s="47">
        <f t="shared" si="6"/>
        <v>147.38399999999999</v>
      </c>
      <c r="T28" s="47">
        <f t="shared" si="7"/>
        <v>6.141</v>
      </c>
      <c r="U28" s="112">
        <v>3.4</v>
      </c>
      <c r="V28" s="112">
        <f t="shared" si="1"/>
        <v>3.4</v>
      </c>
      <c r="W28" s="113" t="s">
        <v>130</v>
      </c>
      <c r="X28" s="115">
        <v>0</v>
      </c>
      <c r="Y28" s="115">
        <v>1016</v>
      </c>
      <c r="Z28" s="115">
        <v>1187</v>
      </c>
      <c r="AA28" s="115">
        <v>1185</v>
      </c>
      <c r="AB28" s="115">
        <v>1187</v>
      </c>
      <c r="AC28" s="48" t="s">
        <v>90</v>
      </c>
      <c r="AD28" s="48" t="s">
        <v>90</v>
      </c>
      <c r="AE28" s="48" t="s">
        <v>90</v>
      </c>
      <c r="AF28" s="114" t="s">
        <v>90</v>
      </c>
      <c r="AG28" s="123">
        <v>46466096</v>
      </c>
      <c r="AH28" s="49">
        <f t="shared" si="9"/>
        <v>1356</v>
      </c>
      <c r="AI28" s="50">
        <f t="shared" si="8"/>
        <v>220.81094284318516</v>
      </c>
      <c r="AJ28" s="98">
        <v>0</v>
      </c>
      <c r="AK28" s="98">
        <v>1</v>
      </c>
      <c r="AL28" s="98">
        <v>1</v>
      </c>
      <c r="AM28" s="98">
        <v>1</v>
      </c>
      <c r="AN28" s="98">
        <v>1</v>
      </c>
      <c r="AO28" s="98">
        <v>0</v>
      </c>
      <c r="AP28" s="115">
        <v>10789236</v>
      </c>
      <c r="AQ28" s="115">
        <f t="shared" si="2"/>
        <v>0</v>
      </c>
      <c r="AR28" s="53">
        <v>0.86</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137</v>
      </c>
      <c r="P29" s="111">
        <v>88</v>
      </c>
      <c r="Q29" s="111">
        <v>1196444</v>
      </c>
      <c r="R29" s="46">
        <f t="shared" si="5"/>
        <v>6106</v>
      </c>
      <c r="S29" s="47">
        <f t="shared" si="6"/>
        <v>146.54400000000001</v>
      </c>
      <c r="T29" s="47">
        <f t="shared" si="7"/>
        <v>6.1059999999999999</v>
      </c>
      <c r="U29" s="112">
        <v>3.1</v>
      </c>
      <c r="V29" s="112">
        <f t="shared" si="1"/>
        <v>3.1</v>
      </c>
      <c r="W29" s="113" t="s">
        <v>130</v>
      </c>
      <c r="X29" s="115">
        <v>0</v>
      </c>
      <c r="Y29" s="115">
        <v>1016</v>
      </c>
      <c r="Z29" s="115">
        <v>1186</v>
      </c>
      <c r="AA29" s="115">
        <v>1185</v>
      </c>
      <c r="AB29" s="115">
        <v>1186</v>
      </c>
      <c r="AC29" s="48" t="s">
        <v>90</v>
      </c>
      <c r="AD29" s="48" t="s">
        <v>90</v>
      </c>
      <c r="AE29" s="48" t="s">
        <v>90</v>
      </c>
      <c r="AF29" s="114" t="s">
        <v>90</v>
      </c>
      <c r="AG29" s="123">
        <v>46467444</v>
      </c>
      <c r="AH29" s="49">
        <f t="shared" si="9"/>
        <v>1348</v>
      </c>
      <c r="AI29" s="50">
        <f t="shared" si="8"/>
        <v>220.76645922043892</v>
      </c>
      <c r="AJ29" s="98">
        <v>0</v>
      </c>
      <c r="AK29" s="98">
        <v>1</v>
      </c>
      <c r="AL29" s="98">
        <v>1</v>
      </c>
      <c r="AM29" s="98">
        <v>1</v>
      </c>
      <c r="AN29" s="98">
        <v>1</v>
      </c>
      <c r="AO29" s="98">
        <v>0</v>
      </c>
      <c r="AP29" s="115">
        <v>10789236</v>
      </c>
      <c r="AQ29" s="115">
        <f t="shared" si="2"/>
        <v>0</v>
      </c>
      <c r="AR29" s="51"/>
      <c r="AS29" s="52" t="s">
        <v>113</v>
      </c>
      <c r="AY29" s="101"/>
    </row>
    <row r="30" spans="1:51" x14ac:dyDescent="0.25">
      <c r="B30" s="40">
        <v>2.7916666666666701</v>
      </c>
      <c r="C30" s="40">
        <v>0.83333333333333703</v>
      </c>
      <c r="D30" s="110">
        <v>4</v>
      </c>
      <c r="E30" s="41">
        <f t="shared" si="0"/>
        <v>2.8169014084507045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136</v>
      </c>
      <c r="P30" s="111">
        <v>112</v>
      </c>
      <c r="Q30" s="111">
        <v>1202618</v>
      </c>
      <c r="R30" s="46">
        <f t="shared" si="5"/>
        <v>6174</v>
      </c>
      <c r="S30" s="47">
        <f t="shared" si="6"/>
        <v>148.17599999999999</v>
      </c>
      <c r="T30" s="47">
        <f t="shared" si="7"/>
        <v>6.1740000000000004</v>
      </c>
      <c r="U30" s="112">
        <v>2.8</v>
      </c>
      <c r="V30" s="112">
        <f t="shared" si="1"/>
        <v>2.8</v>
      </c>
      <c r="W30" s="113" t="s">
        <v>130</v>
      </c>
      <c r="X30" s="115">
        <v>0</v>
      </c>
      <c r="Y30" s="115">
        <v>1016</v>
      </c>
      <c r="Z30" s="115">
        <v>1187</v>
      </c>
      <c r="AA30" s="115">
        <v>1185</v>
      </c>
      <c r="AB30" s="115">
        <v>1187</v>
      </c>
      <c r="AC30" s="48" t="s">
        <v>90</v>
      </c>
      <c r="AD30" s="48" t="s">
        <v>90</v>
      </c>
      <c r="AE30" s="48" t="s">
        <v>90</v>
      </c>
      <c r="AF30" s="114" t="s">
        <v>90</v>
      </c>
      <c r="AG30" s="123">
        <v>46468796</v>
      </c>
      <c r="AH30" s="49">
        <f t="shared" si="9"/>
        <v>1352</v>
      </c>
      <c r="AI30" s="50">
        <f t="shared" si="8"/>
        <v>218.98283122772918</v>
      </c>
      <c r="AJ30" s="98">
        <v>0</v>
      </c>
      <c r="AK30" s="98">
        <v>1</v>
      </c>
      <c r="AL30" s="98">
        <v>1</v>
      </c>
      <c r="AM30" s="98">
        <v>1</v>
      </c>
      <c r="AN30" s="98">
        <v>1</v>
      </c>
      <c r="AO30" s="98">
        <v>0</v>
      </c>
      <c r="AP30" s="115">
        <v>10789236</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115</v>
      </c>
      <c r="P31" s="111">
        <v>130</v>
      </c>
      <c r="Q31" s="111">
        <v>1208292</v>
      </c>
      <c r="R31" s="46">
        <f t="shared" si="5"/>
        <v>5674</v>
      </c>
      <c r="S31" s="47">
        <f t="shared" si="6"/>
        <v>136.17599999999999</v>
      </c>
      <c r="T31" s="47">
        <f t="shared" si="7"/>
        <v>5.6740000000000004</v>
      </c>
      <c r="U31" s="112">
        <v>2</v>
      </c>
      <c r="V31" s="112">
        <f t="shared" si="1"/>
        <v>2</v>
      </c>
      <c r="W31" s="113" t="s">
        <v>134</v>
      </c>
      <c r="X31" s="115">
        <v>0</v>
      </c>
      <c r="Y31" s="115">
        <v>1098</v>
      </c>
      <c r="Z31" s="115">
        <v>0</v>
      </c>
      <c r="AA31" s="115">
        <v>1185</v>
      </c>
      <c r="AB31" s="115">
        <v>1188</v>
      </c>
      <c r="AC31" s="48" t="s">
        <v>90</v>
      </c>
      <c r="AD31" s="48" t="s">
        <v>90</v>
      </c>
      <c r="AE31" s="48" t="s">
        <v>90</v>
      </c>
      <c r="AF31" s="114" t="s">
        <v>90</v>
      </c>
      <c r="AG31" s="123">
        <v>46469940</v>
      </c>
      <c r="AH31" s="49">
        <f t="shared" si="9"/>
        <v>1144</v>
      </c>
      <c r="AI31" s="50">
        <f t="shared" si="8"/>
        <v>201.62143108917869</v>
      </c>
      <c r="AJ31" s="98">
        <v>0</v>
      </c>
      <c r="AK31" s="98">
        <v>1</v>
      </c>
      <c r="AL31" s="98">
        <v>0</v>
      </c>
      <c r="AM31" s="98">
        <v>1</v>
      </c>
      <c r="AN31" s="98">
        <v>1</v>
      </c>
      <c r="AO31" s="98">
        <v>0</v>
      </c>
      <c r="AP31" s="115">
        <v>10789236</v>
      </c>
      <c r="AQ31" s="115">
        <f t="shared" si="2"/>
        <v>0</v>
      </c>
      <c r="AR31" s="51"/>
      <c r="AS31" s="52" t="s">
        <v>113</v>
      </c>
      <c r="AV31" s="59" t="s">
        <v>29</v>
      </c>
      <c r="AW31" s="59" t="s">
        <v>74</v>
      </c>
      <c r="AY31" s="101"/>
    </row>
    <row r="32" spans="1:51" x14ac:dyDescent="0.25">
      <c r="B32" s="40">
        <v>2.875</v>
      </c>
      <c r="C32" s="40">
        <v>0.91666666666667096</v>
      </c>
      <c r="D32" s="110">
        <v>4</v>
      </c>
      <c r="E32" s="41">
        <f t="shared" si="0"/>
        <v>2.8169014084507045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129</v>
      </c>
      <c r="P32" s="111">
        <v>124</v>
      </c>
      <c r="Q32" s="111">
        <v>1213566</v>
      </c>
      <c r="R32" s="46">
        <f t="shared" si="5"/>
        <v>5274</v>
      </c>
      <c r="S32" s="47">
        <f t="shared" si="6"/>
        <v>126.57599999999999</v>
      </c>
      <c r="T32" s="47">
        <f t="shared" si="7"/>
        <v>5.274</v>
      </c>
      <c r="U32" s="112">
        <v>1.8</v>
      </c>
      <c r="V32" s="112">
        <f t="shared" si="1"/>
        <v>1.8</v>
      </c>
      <c r="W32" s="113" t="s">
        <v>134</v>
      </c>
      <c r="X32" s="115">
        <v>0</v>
      </c>
      <c r="Y32" s="115">
        <v>1099</v>
      </c>
      <c r="Z32" s="115">
        <v>0</v>
      </c>
      <c r="AA32" s="115">
        <v>1185</v>
      </c>
      <c r="AB32" s="115">
        <v>1187</v>
      </c>
      <c r="AC32" s="48" t="s">
        <v>90</v>
      </c>
      <c r="AD32" s="48" t="s">
        <v>90</v>
      </c>
      <c r="AE32" s="48" t="s">
        <v>90</v>
      </c>
      <c r="AF32" s="114" t="s">
        <v>90</v>
      </c>
      <c r="AG32" s="123">
        <v>46470992</v>
      </c>
      <c r="AH32" s="49">
        <f t="shared" si="9"/>
        <v>1052</v>
      </c>
      <c r="AI32" s="50">
        <f t="shared" si="8"/>
        <v>199.46909366704588</v>
      </c>
      <c r="AJ32" s="98">
        <v>0</v>
      </c>
      <c r="AK32" s="98">
        <v>1</v>
      </c>
      <c r="AL32" s="98">
        <v>0</v>
      </c>
      <c r="AM32" s="98">
        <v>1</v>
      </c>
      <c r="AN32" s="98">
        <v>1</v>
      </c>
      <c r="AO32" s="98">
        <v>0</v>
      </c>
      <c r="AP32" s="115">
        <v>10789236</v>
      </c>
      <c r="AQ32" s="115">
        <f t="shared" si="2"/>
        <v>0</v>
      </c>
      <c r="AR32" s="53">
        <v>1.01</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130</v>
      </c>
      <c r="P33" s="111">
        <v>125</v>
      </c>
      <c r="Q33" s="111">
        <v>1218242</v>
      </c>
      <c r="R33" s="46">
        <f t="shared" si="5"/>
        <v>4676</v>
      </c>
      <c r="S33" s="47">
        <f t="shared" si="6"/>
        <v>112.224</v>
      </c>
      <c r="T33" s="47">
        <f t="shared" si="7"/>
        <v>4.6760000000000002</v>
      </c>
      <c r="U33" s="112">
        <v>2.5</v>
      </c>
      <c r="V33" s="112">
        <f t="shared" si="1"/>
        <v>2.5</v>
      </c>
      <c r="W33" s="113" t="s">
        <v>134</v>
      </c>
      <c r="X33" s="115">
        <v>1099</v>
      </c>
      <c r="Y33" s="115">
        <v>0</v>
      </c>
      <c r="Z33" s="115">
        <v>0</v>
      </c>
      <c r="AA33" s="115">
        <v>1185</v>
      </c>
      <c r="AB33" s="115">
        <v>1187</v>
      </c>
      <c r="AC33" s="48" t="s">
        <v>90</v>
      </c>
      <c r="AD33" s="48" t="s">
        <v>90</v>
      </c>
      <c r="AE33" s="48" t="s">
        <v>90</v>
      </c>
      <c r="AF33" s="114" t="s">
        <v>90</v>
      </c>
      <c r="AG33" s="123">
        <v>46472096</v>
      </c>
      <c r="AH33" s="49">
        <f t="shared" si="9"/>
        <v>1104</v>
      </c>
      <c r="AI33" s="50">
        <f t="shared" si="8"/>
        <v>236.09923011120614</v>
      </c>
      <c r="AJ33" s="98">
        <v>1</v>
      </c>
      <c r="AK33" s="98">
        <v>0</v>
      </c>
      <c r="AL33" s="98">
        <v>0</v>
      </c>
      <c r="AM33" s="98">
        <v>1</v>
      </c>
      <c r="AN33" s="98">
        <v>1</v>
      </c>
      <c r="AO33" s="98">
        <v>0.7</v>
      </c>
      <c r="AP33" s="115">
        <v>10790348</v>
      </c>
      <c r="AQ33" s="115">
        <f t="shared" si="2"/>
        <v>1112</v>
      </c>
      <c r="AR33" s="51"/>
      <c r="AS33" s="52" t="s">
        <v>113</v>
      </c>
      <c r="AY33" s="101"/>
    </row>
    <row r="34" spans="1:51" x14ac:dyDescent="0.25">
      <c r="B34" s="40">
        <v>2.9583333333333299</v>
      </c>
      <c r="C34" s="40">
        <v>1</v>
      </c>
      <c r="D34" s="110">
        <v>4</v>
      </c>
      <c r="E34" s="41">
        <f t="shared" si="0"/>
        <v>2.8169014084507045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137</v>
      </c>
      <c r="P34" s="111">
        <v>120</v>
      </c>
      <c r="Q34" s="111">
        <v>1222838</v>
      </c>
      <c r="R34" s="46">
        <f t="shared" si="5"/>
        <v>4596</v>
      </c>
      <c r="S34" s="47">
        <f t="shared" si="6"/>
        <v>110.304</v>
      </c>
      <c r="T34" s="47">
        <f t="shared" si="7"/>
        <v>4.5960000000000001</v>
      </c>
      <c r="U34" s="112">
        <v>3.5</v>
      </c>
      <c r="V34" s="112">
        <f t="shared" si="1"/>
        <v>3.5</v>
      </c>
      <c r="W34" s="113" t="s">
        <v>134</v>
      </c>
      <c r="X34" s="115">
        <v>1099</v>
      </c>
      <c r="Y34" s="115">
        <v>0</v>
      </c>
      <c r="Z34" s="115">
        <v>1187</v>
      </c>
      <c r="AA34" s="115">
        <v>1185</v>
      </c>
      <c r="AB34" s="115">
        <v>0</v>
      </c>
      <c r="AC34" s="48" t="s">
        <v>90</v>
      </c>
      <c r="AD34" s="48" t="s">
        <v>90</v>
      </c>
      <c r="AE34" s="48" t="s">
        <v>90</v>
      </c>
      <c r="AF34" s="114" t="s">
        <v>90</v>
      </c>
      <c r="AG34" s="123">
        <v>46472916</v>
      </c>
      <c r="AH34" s="49">
        <f t="shared" si="9"/>
        <v>820</v>
      </c>
      <c r="AI34" s="50">
        <f t="shared" si="8"/>
        <v>178.4160139251523</v>
      </c>
      <c r="AJ34" s="98">
        <v>1</v>
      </c>
      <c r="AK34" s="98">
        <v>0</v>
      </c>
      <c r="AL34" s="98">
        <v>1</v>
      </c>
      <c r="AM34" s="98">
        <v>1</v>
      </c>
      <c r="AN34" s="98">
        <v>0</v>
      </c>
      <c r="AO34" s="98">
        <v>0.7</v>
      </c>
      <c r="AP34" s="115">
        <v>10791332</v>
      </c>
      <c r="AQ34" s="115">
        <f t="shared" si="2"/>
        <v>984</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136235</v>
      </c>
      <c r="S35" s="65">
        <f>AVERAGE(S11:S34)</f>
        <v>136.23500000000001</v>
      </c>
      <c r="T35" s="65">
        <f>SUM(T11:T34)</f>
        <v>136.23500000000001</v>
      </c>
      <c r="U35" s="112"/>
      <c r="V35" s="94"/>
      <c r="W35" s="57"/>
      <c r="X35" s="88"/>
      <c r="Y35" s="89"/>
      <c r="Z35" s="89"/>
      <c r="AA35" s="89"/>
      <c r="AB35" s="90"/>
      <c r="AC35" s="88"/>
      <c r="AD35" s="89"/>
      <c r="AE35" s="90"/>
      <c r="AF35" s="91"/>
      <c r="AG35" s="66">
        <f>AG34-AG10</f>
        <v>29232</v>
      </c>
      <c r="AH35" s="67">
        <f>SUM(AH11:AH34)</f>
        <v>29232</v>
      </c>
      <c r="AI35" s="68">
        <f>$AH$35/$T35</f>
        <v>214.57041142144087</v>
      </c>
      <c r="AJ35" s="98"/>
      <c r="AK35" s="98"/>
      <c r="AL35" s="98"/>
      <c r="AM35" s="98"/>
      <c r="AN35" s="98"/>
      <c r="AO35" s="69"/>
      <c r="AP35" s="70">
        <f>AP34-AP10</f>
        <v>5659</v>
      </c>
      <c r="AQ35" s="71">
        <f>SUM(AQ11:AQ34)</f>
        <v>5659</v>
      </c>
      <c r="AR35" s="72">
        <f>AVERAGE(AR11:AR34)</f>
        <v>1.0316666666666665</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212</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175</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213</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71" t="s">
        <v>127</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71" t="s">
        <v>142</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156</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71" t="s">
        <v>215</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71" t="s">
        <v>137</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138</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71" t="s">
        <v>139</v>
      </c>
      <c r="C48" s="105"/>
      <c r="D48" s="19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34" t="s">
        <v>145</v>
      </c>
      <c r="C49" s="105"/>
      <c r="D49" s="19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3" t="s">
        <v>143</v>
      </c>
      <c r="C50" s="105"/>
      <c r="D50" s="197"/>
      <c r="E50" s="105"/>
      <c r="F50" s="105"/>
      <c r="G50" s="105"/>
      <c r="H50" s="105"/>
      <c r="I50" s="105"/>
      <c r="J50" s="203"/>
      <c r="K50" s="203"/>
      <c r="L50" s="203"/>
      <c r="M50" s="203"/>
      <c r="N50" s="203"/>
      <c r="O50" s="203"/>
      <c r="P50" s="203"/>
      <c r="Q50" s="203"/>
      <c r="R50" s="203"/>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209" t="s">
        <v>205</v>
      </c>
      <c r="C51" s="210"/>
      <c r="D51" s="211"/>
      <c r="E51" s="212"/>
      <c r="F51" s="212"/>
      <c r="G51" s="212"/>
      <c r="H51" s="212"/>
      <c r="I51" s="212"/>
      <c r="J51" s="213"/>
      <c r="K51" s="213"/>
      <c r="L51" s="213"/>
      <c r="M51" s="213"/>
      <c r="N51" s="213"/>
      <c r="O51" s="213"/>
      <c r="P51" s="213"/>
      <c r="Q51" s="213"/>
      <c r="R51" s="213"/>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71" t="s">
        <v>207</v>
      </c>
      <c r="C52" s="105"/>
      <c r="D52" s="197"/>
      <c r="E52" s="148"/>
      <c r="F52" s="124"/>
      <c r="G52" s="124"/>
      <c r="H52" s="124"/>
      <c r="I52" s="124"/>
      <c r="J52" s="125"/>
      <c r="K52" s="125"/>
      <c r="L52" s="125"/>
      <c r="M52" s="125"/>
      <c r="N52" s="125"/>
      <c r="O52" s="125"/>
      <c r="P52" s="125"/>
      <c r="Q52" s="125"/>
      <c r="R52" s="125"/>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218" t="s">
        <v>214</v>
      </c>
      <c r="C53" s="195"/>
      <c r="D53" s="196"/>
      <c r="E53" s="214"/>
      <c r="F53" s="214"/>
      <c r="G53" s="214"/>
      <c r="H53" s="124"/>
      <c r="I53" s="124"/>
      <c r="J53" s="125"/>
      <c r="K53" s="125"/>
      <c r="L53" s="125"/>
      <c r="M53" s="125"/>
      <c r="N53" s="125"/>
      <c r="O53" s="125"/>
      <c r="P53" s="125"/>
      <c r="Q53" s="125"/>
      <c r="R53" s="125"/>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133" t="s">
        <v>211</v>
      </c>
      <c r="C54" s="105"/>
      <c r="D54" s="197"/>
      <c r="E54" s="148"/>
      <c r="F54" s="124"/>
      <c r="G54" s="124"/>
      <c r="H54" s="124"/>
      <c r="I54" s="124"/>
      <c r="J54" s="124"/>
      <c r="K54" s="125"/>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94" t="s">
        <v>216</v>
      </c>
      <c r="C55" s="195"/>
      <c r="D55" s="196"/>
      <c r="E55" s="214"/>
      <c r="F55" s="215"/>
      <c r="G55" s="215"/>
      <c r="H55" s="124"/>
      <c r="I55" s="124"/>
      <c r="J55" s="124"/>
      <c r="K55" s="125"/>
      <c r="L55" s="125"/>
      <c r="M55" s="125"/>
      <c r="N55" s="125"/>
      <c r="O55" s="125"/>
      <c r="P55" s="125"/>
      <c r="Q55" s="125"/>
      <c r="R55" s="125"/>
      <c r="S55" s="125"/>
      <c r="T55" s="125"/>
      <c r="U55" s="126"/>
      <c r="V55" s="126"/>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94" t="s">
        <v>217</v>
      </c>
      <c r="C56" s="195"/>
      <c r="D56" s="196"/>
      <c r="E56" s="215"/>
      <c r="F56" s="215"/>
      <c r="G56" s="215"/>
      <c r="H56" s="137"/>
      <c r="I56" s="135"/>
      <c r="J56" s="135"/>
      <c r="K56" s="135"/>
      <c r="L56" s="135"/>
      <c r="M56" s="135"/>
      <c r="N56" s="135"/>
      <c r="O56" s="135"/>
      <c r="P56" s="135"/>
      <c r="Q56" s="135"/>
      <c r="R56" s="135"/>
      <c r="S56" s="135"/>
      <c r="T56" s="135"/>
      <c r="U56" s="135"/>
      <c r="V56" s="135"/>
      <c r="W56" s="79"/>
      <c r="X56" s="102"/>
      <c r="Y56" s="102"/>
      <c r="Z56" s="102"/>
      <c r="AA56" s="80"/>
      <c r="AB56" s="102"/>
      <c r="AC56" s="102"/>
      <c r="AD56" s="102"/>
      <c r="AE56" s="102"/>
      <c r="AF56" s="102"/>
      <c r="AN56" s="103"/>
      <c r="AO56" s="103"/>
      <c r="AP56" s="103"/>
      <c r="AQ56" s="103"/>
      <c r="AR56" s="103"/>
      <c r="AS56" s="103"/>
      <c r="AT56" s="104"/>
      <c r="AW56" s="101"/>
      <c r="AX56" s="97"/>
      <c r="AY56" s="97"/>
    </row>
    <row r="57" spans="1:51" x14ac:dyDescent="0.25">
      <c r="B57" s="134"/>
      <c r="C57" s="134"/>
      <c r="D57" s="105"/>
      <c r="E57" s="156"/>
      <c r="F57" s="124"/>
      <c r="G57" s="124"/>
      <c r="H57" s="124"/>
      <c r="I57" s="135"/>
      <c r="J57" s="135"/>
      <c r="K57" s="135"/>
      <c r="L57" s="135"/>
      <c r="M57" s="135"/>
      <c r="N57" s="135"/>
      <c r="O57" s="135"/>
      <c r="P57" s="135"/>
      <c r="Q57" s="135"/>
      <c r="R57" s="135"/>
      <c r="S57" s="135"/>
      <c r="T57" s="135"/>
      <c r="U57" s="135"/>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B58" s="134"/>
      <c r="C58" s="171"/>
      <c r="D58" s="135"/>
      <c r="E58" s="153"/>
      <c r="F58" s="135"/>
      <c r="G58" s="135"/>
      <c r="H58" s="135"/>
      <c r="I58" s="124"/>
      <c r="J58" s="124"/>
      <c r="K58" s="124"/>
      <c r="L58" s="124"/>
      <c r="M58" s="124"/>
      <c r="N58" s="124"/>
      <c r="O58" s="124"/>
      <c r="P58" s="124"/>
      <c r="Q58" s="124"/>
      <c r="R58" s="124"/>
      <c r="S58" s="124"/>
      <c r="T58" s="124"/>
      <c r="U58" s="124"/>
      <c r="V58" s="79"/>
      <c r="W58" s="102"/>
      <c r="X58" s="102"/>
      <c r="Y58" s="102"/>
      <c r="Z58" s="80"/>
      <c r="AA58" s="102"/>
      <c r="AB58" s="102"/>
      <c r="AC58" s="102"/>
      <c r="AD58" s="102"/>
      <c r="AE58" s="102"/>
      <c r="AM58" s="103"/>
      <c r="AN58" s="103"/>
      <c r="AO58" s="103"/>
      <c r="AP58" s="103"/>
      <c r="AQ58" s="103"/>
      <c r="AR58" s="103"/>
      <c r="AS58" s="104"/>
      <c r="AV58" s="101"/>
      <c r="AW58" s="97"/>
      <c r="AX58" s="97"/>
      <c r="AY58" s="97"/>
    </row>
    <row r="59" spans="1:51" x14ac:dyDescent="0.25">
      <c r="A59" s="102"/>
      <c r="B59" s="171"/>
      <c r="C59" s="154"/>
      <c r="D59" s="153"/>
      <c r="E59" s="154"/>
      <c r="F59" s="135"/>
      <c r="G59" s="135"/>
      <c r="H59" s="13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54"/>
      <c r="D60" s="153"/>
      <c r="E60" s="154"/>
      <c r="F60" s="135"/>
      <c r="G60" s="124"/>
      <c r="H60" s="124"/>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71"/>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33"/>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71"/>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4"/>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71"/>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71"/>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3"/>
      <c r="C71" s="134"/>
      <c r="D71" s="117"/>
      <c r="E71" s="134"/>
      <c r="F71" s="134"/>
      <c r="G71" s="105"/>
      <c r="H71" s="105"/>
      <c r="I71" s="105"/>
      <c r="J71" s="106"/>
      <c r="K71" s="106"/>
      <c r="L71" s="106"/>
      <c r="M71" s="106"/>
      <c r="N71" s="106"/>
      <c r="O71" s="106"/>
      <c r="P71" s="106"/>
      <c r="Q71" s="106"/>
      <c r="R71" s="106"/>
      <c r="S71" s="106"/>
      <c r="T71" s="120"/>
      <c r="U71" s="122"/>
      <c r="V71" s="79"/>
      <c r="AS71" s="97"/>
      <c r="AT71" s="97"/>
      <c r="AU71" s="97"/>
      <c r="AV71" s="97"/>
      <c r="AW71" s="97"/>
      <c r="AX71" s="97"/>
      <c r="AY71" s="97"/>
    </row>
    <row r="72" spans="1:51" x14ac:dyDescent="0.25">
      <c r="A72" s="102"/>
      <c r="B72" s="136"/>
      <c r="C72" s="134"/>
      <c r="D72" s="117"/>
      <c r="E72" s="134"/>
      <c r="F72" s="134"/>
      <c r="G72" s="105"/>
      <c r="H72" s="105"/>
      <c r="I72" s="105"/>
      <c r="J72" s="106"/>
      <c r="K72" s="106"/>
      <c r="L72" s="106"/>
      <c r="M72" s="106"/>
      <c r="N72" s="106"/>
      <c r="O72" s="106"/>
      <c r="P72" s="106"/>
      <c r="Q72" s="106"/>
      <c r="R72" s="106"/>
      <c r="S72" s="106"/>
      <c r="T72" s="108"/>
      <c r="U72" s="79"/>
      <c r="V72" s="79"/>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A75" s="102"/>
      <c r="B75" s="138"/>
      <c r="C75" s="139"/>
      <c r="D75" s="140"/>
      <c r="E75" s="139"/>
      <c r="F75" s="139"/>
      <c r="G75" s="139"/>
      <c r="H75" s="139"/>
      <c r="I75" s="139"/>
      <c r="J75" s="141"/>
      <c r="K75" s="141"/>
      <c r="L75" s="141"/>
      <c r="M75" s="141"/>
      <c r="N75" s="141"/>
      <c r="O75" s="141"/>
      <c r="P75" s="141"/>
      <c r="Q75" s="141"/>
      <c r="R75" s="141"/>
      <c r="S75" s="141"/>
      <c r="T75" s="142"/>
      <c r="U75" s="143"/>
      <c r="V75" s="143"/>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AS78" s="97"/>
      <c r="AT78" s="97"/>
      <c r="AU78" s="97"/>
      <c r="AV78" s="97"/>
      <c r="AW78" s="97"/>
      <c r="AX78" s="97"/>
      <c r="AY78" s="97"/>
    </row>
    <row r="79" spans="1:51" x14ac:dyDescent="0.25">
      <c r="O79" s="12"/>
      <c r="P79" s="99"/>
      <c r="Q79" s="99"/>
      <c r="R79" s="99"/>
      <c r="S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T82" s="99"/>
      <c r="AS82" s="97"/>
      <c r="AT82" s="97"/>
      <c r="AU82" s="97"/>
      <c r="AV82" s="97"/>
      <c r="AW82" s="97"/>
      <c r="AX82" s="97"/>
      <c r="AY82" s="97"/>
    </row>
    <row r="83" spans="15:51" x14ac:dyDescent="0.25">
      <c r="O83" s="99"/>
      <c r="Q83" s="99"/>
      <c r="R83" s="99"/>
      <c r="S83" s="99"/>
      <c r="AS83" s="97"/>
      <c r="AT83" s="97"/>
      <c r="AU83" s="97"/>
      <c r="AV83" s="97"/>
      <c r="AW83" s="97"/>
      <c r="AX83" s="97"/>
      <c r="AY83" s="97"/>
    </row>
    <row r="84" spans="15:51" x14ac:dyDescent="0.25">
      <c r="O84" s="12"/>
      <c r="P84" s="99"/>
      <c r="Q84" s="99"/>
      <c r="R84" s="99"/>
      <c r="S84" s="99"/>
      <c r="T84" s="99"/>
      <c r="AS84" s="97"/>
      <c r="AT84" s="97"/>
      <c r="AU84" s="97"/>
      <c r="AV84" s="97"/>
      <c r="AW84" s="97"/>
      <c r="AX84" s="97"/>
      <c r="AY84" s="97"/>
    </row>
    <row r="85" spans="15:51" x14ac:dyDescent="0.25">
      <c r="O85" s="12"/>
      <c r="P85" s="99"/>
      <c r="Q85" s="99"/>
      <c r="R85" s="99"/>
      <c r="S85" s="99"/>
      <c r="T85" s="99"/>
      <c r="U85" s="99"/>
      <c r="AS85" s="97"/>
      <c r="AT85" s="97"/>
      <c r="AU85" s="97"/>
      <c r="AV85" s="97"/>
      <c r="AW85" s="97"/>
      <c r="AX85" s="97"/>
      <c r="AY85" s="97"/>
    </row>
    <row r="86" spans="15:51" x14ac:dyDescent="0.25">
      <c r="O86" s="12"/>
      <c r="P86" s="99"/>
      <c r="T86" s="99"/>
      <c r="U86" s="99"/>
      <c r="AS86" s="97"/>
      <c r="AT86" s="97"/>
      <c r="AU86" s="97"/>
      <c r="AV86" s="97"/>
      <c r="AW86" s="97"/>
      <c r="AX86" s="97"/>
      <c r="AY86" s="97"/>
    </row>
    <row r="98" spans="45:51" x14ac:dyDescent="0.25">
      <c r="AS98" s="97"/>
      <c r="AT98" s="97"/>
      <c r="AU98" s="97"/>
      <c r="AV98" s="97"/>
      <c r="AW98" s="97"/>
      <c r="AX98" s="97"/>
      <c r="AY98" s="97"/>
    </row>
  </sheetData>
  <protectedRanges>
    <protectedRange sqref="S59:T75" name="Range2_12_5_1_1"/>
    <protectedRange sqref="L10 AD8 AF8 AJ8:AR8 AF10 L24:N31 N32:N34 N10:N23 G11:G34 AC11:AF34 R11:T34 E11:E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4:AA56 Z57:Z58 Z46:Z53" name="Range2_2_1_10_1_1_1_2"/>
    <protectedRange sqref="N59:R75" name="Range2_12_1_6_1_1"/>
    <protectedRange sqref="L59:M75"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9:K75" name="Range2_2_12_1_4_1_1_1_1_1_1_1_1_1_1_1_1_1_1_1"/>
    <protectedRange sqref="I59:I75" name="Range2_2_12_1_7_1_1_2_2_1_2"/>
    <protectedRange sqref="F61:H75" name="Range2_2_12_1_3_1_2_1_1_1_1_2_1_1_1_1_1_1_1_1_1_1_1"/>
    <protectedRange sqref="E61: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6:V56 G58:H58 F59:G60" name="Range2_12_5_1_1_1_2_2_1_1_1_1_1_1_1_1_1_1_1_2_1_1_1_2_1_1_1_1_1_1_1_1_1_1_1_1_1_1_1_1_2_1_1_1_1_1_1_1_1_1_2_1_1_3_1_1_1_3_1_1_1_1_1_1_1_1_1_1_1_1_1_1_1_1_1_1_1_1_1_1_2_1_1_1_1_1_1_1_1_1_1_1_2_2_1_2_1_1_1_1_1_1_1_1_1_1_1_1_1"/>
    <protectedRange sqref="T54:U55 S47:T53" name="Range2_12_5_1_1_2_1_1_1_2_1_1_1_1_1_1_1_1_1_1_1_1_1"/>
    <protectedRange sqref="O54:S55 N47:R53" name="Range2_12_1_6_1_1_2_1_1_1_2_1_1_1_1_1_1_1_1_1_1_1_1_1"/>
    <protectedRange sqref="M54:N55 L47:M53" name="Range2_2_12_1_7_1_1_3_1_1_1_2_1_1_1_1_1_1_1_1_1_1_1_1_1"/>
    <protectedRange sqref="K54:L55 J47:K53" name="Range2_2_12_1_4_1_1_1_1_1_1_1_1_1_1_1_1_1_1_1_2_1_1_1_2_1_1_1_1_1_1_1_1_1_1_1_1_1"/>
    <protectedRange sqref="J54:J55 I47:I53" name="Range2_2_12_1_7_1_1_2_2_1_2_2_1_1_1_2_1_1_1_1_1_1_1_1_1_1_1_1_1"/>
    <protectedRange sqref="I54:I55 H56:H57 G47:H55" name="Range2_2_12_1_3_1_2_1_1_1_1_2_1_1_1_1_1_1_1_1_1_1_1_2_1_1_1_2_1_1_1_1_1_1_1_1_1_1_1_1_1"/>
    <protectedRange sqref="G56:G57 F47:F55" name="Range2_2_12_1_3_1_2_1_1_1_1_2_1_1_1_1_1_1_1_1_1_1_1_2_2_1_1_2_1_1_1_1_1_1_1_1_1_1_1_1_1"/>
    <protectedRange sqref="F56:F57 E47:E56"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B42" name="Range2_12_5_1_1_1_1_1_2_1_1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4"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8" name="Range2_12_5_1_1_1_2_2_1_1_1_1_1_1_1_1_1_1_1_2_1_1_1_1_1_1_1_1_1_3_1_3_1_2_1_1_1_1_1_1_1_1_1_1_1_1_1_2_1_1_1_1_1_2_1_1_1_1_1_1_1_1_2_1_1_3_1_1_1_2_1_1_1_1_1_1_1_1_1_1_1_1_1_1_1_1_1_2_1_1_1_1_1_1_1_1_1_1_1_1_1_1_1_1_1_1_1_2_3_1_2_1_1_1_2_2_1_3"/>
    <protectedRange sqref="B59" name="Range2_12_5_1_1_1_1_1_2_1_1_2_1_1_1_1_1_1_1_1_1_1_1_1_1_1_1_1_1_2_1_1_1_1_1_1_1_1_1_1_1_1_1_1_3_1_1_1_2_1_1_1_1_1_1_1_1_1_2_1_1_1_1_1_1_1_1_1_1_1_1_1_1_1_1_1_1_1_1_1_1_1_1_1_1_2_1_1_1_2_2_1_3"/>
    <protectedRange sqref="B60" name="Range2_12_5_1_1_1_2_2_1_1_1_1_1_1_1_1_1_1_1_2_1_1_1_2_1_1_1_1_1_1_1_1_1_1_1_1_1_1_1_1_2_1_1_1_1_1_1_1_1_1_2_1_1_3_1_1_1_3_1_1_1_1_1_1_1_1_1_1_1_1_1_1_1_1_1_1_1_1_1_1_2_1_1_1_1_1_1_1_1_1_2_2_1_1_1_2_2_1"/>
    <protectedRange sqref="B61" name="Range2_12_5_1_1_1_1_1_2_1_2_1_1_1_2_1_1_1_1_1_1_1_1_1_1_2_1_1_1_1_1_2_1_1_1_1_1_1_1_2_1_1_3_1_1_1_2_1_1_1_1_1_1_1_1_1_1_1_1_1_1_1_1_1_1_1_1_1_1_1_1_1_1_1_1_1_1_1_1_2_2_1_1_1_1_2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B47" name="Range2_12_5_1_1_1_1_1_2_1_1_1_1_1_1_1_1_1_1_1_1_1_1_1_1_1_1_1_1_2_1_1_1_1_1_1_1_1_1_1_1_1_1_3_1_1_1_2_1_1_1_1_1_1_1_1_1_1_1_1_2_1_1_1_1_1_1_1_1_1_1_1_1_1_1_1_1_1_1_1_1_1_1_1_1_1_1_1_1_3_1_2_1_1_1_2_2_1_1_1_2_2_1_1"/>
    <protectedRange sqref="B48" name="Range2_12_5_1_1_1_1_1_2_1_1_2_1_1_1_1_1_1_1_1_1_1_1_1_1_1_1_1_1_2_1_1_1_1_1_1_1_1_1_1_1_1_1_1_3_1_1_1_2_1_1_1_1_1_1_1_1_1_2_1_1_1_1_1_1_1_1_1_1_1_1_1_1_1_1_1_1_1_1_1_1_1_1_1_1_2_1_1_1_2_2_1_1_1_1"/>
    <protectedRange sqref="B49 B55:B56" name="Range2_12_5_1_1_1_2_2_1_1_1_1_1_1_1_1_1_1_1_2_1_1_1_1_1_1_1_1_1_3_1_3_1_2_1_1_1_1_1_1_1_1_1_1_1_1_1_2_1_1_1_1_1_2_1_1_1_1_1_1_1_1_2_1_1_3_1_1_1_2_1_1_1_1_1_1_1_1_1_1_1_1_1_1_1_1_1_2_1_1_1_1_1_1_1_1_1_1_1_1_1_1_1_1_1_1_1_2_3_1_2_1_1_1_2_2_1_1_1"/>
    <protectedRange sqref="B51" name="Range2_12_5_1_1_1_2_2_1_1_1_1_1_1_1_1_1_1_1_2_1_1_1_1_1_1_1_1_1_3_1_3_1_2_1_1_1_1_1_1_1_1_1_1_1_1_1_2_1_1_1_1_1_2_1_1_1_1_1_1_1_1_2_1_1_3_1_1_1_2_1_1_1_1_1_1_1_1_1_1_1_1_1_1_1_1_1_2_1_1_1_1_1_1_1_1_1_1_1_1_1_1_1_1_1_1_1_2_3_1_2_1_1_1_2_2_1_3_1_1_1_1"/>
    <protectedRange sqref="B52" name="Range2_12_5_1_1_1_1_1_2_1_2_1_1_1_2_1_1_1_1_1_1_1_1_1_1_2_1_1_1_1_1_2_1_1_1_1_1_1_1_2_1_1_3_1_1_1_2_1_1_1_1_1_1_1_1_1_1_1_1_1_1_1_1_1_1_1_1_1_1_1_1_1_1_1_1_1_1_1_1_2_2_1_1_1_1_2_1_1_2_1_1_1"/>
    <protectedRange sqref="B50 B53" name="Range2_12_5_1_1_1_2_2_1_1_1_1_1_1_1_1_1_1_1_2_1_1_1_2_1_1_1_1_1_1_1_1_1_1_1_1_1_1_1_1_2_1_1_1_1_1_1_1_1_1_2_1_1_3_1_1_1_3_1_1_1_1_1_1_1_1_1_1_1_1_1_1_1_1_1_1_1_1_1_1_2_1_1_1_1_1_1_1_1_1_2_2_1_1_1_2_2_1_1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33:AA34 X11:Y15 AA11:AA15 X16:AB32">
    <cfRule type="containsText" dxfId="2246" priority="108" operator="containsText" text="N/A">
      <formula>NOT(ISERROR(SEARCH("N/A",X11)))</formula>
    </cfRule>
    <cfRule type="cellIs" dxfId="2245" priority="121" operator="equal">
      <formula>0</formula>
    </cfRule>
  </conditionalFormatting>
  <conditionalFormatting sqref="AC11:AE34 X33:AA34 X11:Y15 AA11:AA15 X16:AB32">
    <cfRule type="cellIs" dxfId="2244" priority="120" operator="greaterThanOrEqual">
      <formula>1185</formula>
    </cfRule>
  </conditionalFormatting>
  <conditionalFormatting sqref="AC11:AE34 X33:AA34 X11:Y15 AA11:AA15 X16:AB32">
    <cfRule type="cellIs" dxfId="2243" priority="119" operator="between">
      <formula>0.1</formula>
      <formula>1184</formula>
    </cfRule>
  </conditionalFormatting>
  <conditionalFormatting sqref="X8">
    <cfRule type="cellIs" dxfId="2242" priority="118" operator="equal">
      <formula>0</formula>
    </cfRule>
  </conditionalFormatting>
  <conditionalFormatting sqref="X8">
    <cfRule type="cellIs" dxfId="2241" priority="117" operator="greaterThan">
      <formula>1179</formula>
    </cfRule>
  </conditionalFormatting>
  <conditionalFormatting sqref="X8">
    <cfRule type="cellIs" dxfId="2240" priority="116" operator="greaterThan">
      <formula>99</formula>
    </cfRule>
  </conditionalFormatting>
  <conditionalFormatting sqref="X8">
    <cfRule type="cellIs" dxfId="2239" priority="115" operator="greaterThan">
      <formula>0.99</formula>
    </cfRule>
  </conditionalFormatting>
  <conditionalFormatting sqref="AB8">
    <cfRule type="cellIs" dxfId="2238" priority="114" operator="equal">
      <formula>0</formula>
    </cfRule>
  </conditionalFormatting>
  <conditionalFormatting sqref="AB8">
    <cfRule type="cellIs" dxfId="2237" priority="113" operator="greaterThan">
      <formula>1179</formula>
    </cfRule>
  </conditionalFormatting>
  <conditionalFormatting sqref="AB8">
    <cfRule type="cellIs" dxfId="2236" priority="112" operator="greaterThan">
      <formula>99</formula>
    </cfRule>
  </conditionalFormatting>
  <conditionalFormatting sqref="AB8">
    <cfRule type="cellIs" dxfId="2235" priority="111" operator="greaterThan">
      <formula>0.99</formula>
    </cfRule>
  </conditionalFormatting>
  <conditionalFormatting sqref="AH11:AH31">
    <cfRule type="cellIs" dxfId="2234" priority="109" operator="greaterThan">
      <formula>$AH$8</formula>
    </cfRule>
    <cfRule type="cellIs" dxfId="2233" priority="110" operator="greaterThan">
      <formula>$AH$8</formula>
    </cfRule>
  </conditionalFormatting>
  <conditionalFormatting sqref="AN11:AN35 AO11:AO34">
    <cfRule type="cellIs" dxfId="2232" priority="107" operator="equal">
      <formula>0</formula>
    </cfRule>
  </conditionalFormatting>
  <conditionalFormatting sqref="AN11:AN35 AO11:AO34">
    <cfRule type="cellIs" dxfId="2231" priority="106" operator="greaterThan">
      <formula>1179</formula>
    </cfRule>
  </conditionalFormatting>
  <conditionalFormatting sqref="AN11:AN35 AO11:AO34">
    <cfRule type="cellIs" dxfId="2230" priority="105" operator="greaterThan">
      <formula>99</formula>
    </cfRule>
  </conditionalFormatting>
  <conditionalFormatting sqref="AN11:AN35 AO11:AO34">
    <cfRule type="cellIs" dxfId="2229" priority="104" operator="greaterThan">
      <formula>0.99</formula>
    </cfRule>
  </conditionalFormatting>
  <conditionalFormatting sqref="AQ11:AQ34">
    <cfRule type="cellIs" dxfId="2228" priority="103" operator="equal">
      <formula>0</formula>
    </cfRule>
  </conditionalFormatting>
  <conditionalFormatting sqref="AQ11:AQ34">
    <cfRule type="cellIs" dxfId="2227" priority="102" operator="greaterThan">
      <formula>1179</formula>
    </cfRule>
  </conditionalFormatting>
  <conditionalFormatting sqref="AQ11:AQ34">
    <cfRule type="cellIs" dxfId="2226" priority="101" operator="greaterThan">
      <formula>99</formula>
    </cfRule>
  </conditionalFormatting>
  <conditionalFormatting sqref="AQ11:AQ34">
    <cfRule type="cellIs" dxfId="2225" priority="100" operator="greaterThan">
      <formula>0.99</formula>
    </cfRule>
  </conditionalFormatting>
  <conditionalFormatting sqref="AJ11:AN35">
    <cfRule type="cellIs" dxfId="2224" priority="99" operator="equal">
      <formula>0</formula>
    </cfRule>
  </conditionalFormatting>
  <conditionalFormatting sqref="AJ11:AN35">
    <cfRule type="cellIs" dxfId="2223" priority="98" operator="greaterThan">
      <formula>1179</formula>
    </cfRule>
  </conditionalFormatting>
  <conditionalFormatting sqref="AJ11:AN35">
    <cfRule type="cellIs" dxfId="2222" priority="97" operator="greaterThan">
      <formula>99</formula>
    </cfRule>
  </conditionalFormatting>
  <conditionalFormatting sqref="AJ11:AN35">
    <cfRule type="cellIs" dxfId="2221" priority="96" operator="greaterThan">
      <formula>0.99</formula>
    </cfRule>
  </conditionalFormatting>
  <conditionalFormatting sqref="AP11:AP34">
    <cfRule type="cellIs" dxfId="2220" priority="95" operator="equal">
      <formula>0</formula>
    </cfRule>
  </conditionalFormatting>
  <conditionalFormatting sqref="AP11:AP34">
    <cfRule type="cellIs" dxfId="2219" priority="94" operator="greaterThan">
      <formula>1179</formula>
    </cfRule>
  </conditionalFormatting>
  <conditionalFormatting sqref="AP11:AP34">
    <cfRule type="cellIs" dxfId="2218" priority="93" operator="greaterThan">
      <formula>99</formula>
    </cfRule>
  </conditionalFormatting>
  <conditionalFormatting sqref="AP11:AP34">
    <cfRule type="cellIs" dxfId="2217" priority="92" operator="greaterThan">
      <formula>0.99</formula>
    </cfRule>
  </conditionalFormatting>
  <conditionalFormatting sqref="AH32:AH34">
    <cfRule type="cellIs" dxfId="2216" priority="90" operator="greaterThan">
      <formula>$AH$8</formula>
    </cfRule>
    <cfRule type="cellIs" dxfId="2215" priority="91" operator="greaterThan">
      <formula>$AH$8</formula>
    </cfRule>
  </conditionalFormatting>
  <conditionalFormatting sqref="AI11:AI34">
    <cfRule type="cellIs" dxfId="2214" priority="89" operator="greaterThan">
      <formula>$AI$8</formula>
    </cfRule>
  </conditionalFormatting>
  <conditionalFormatting sqref="AL11:AL34">
    <cfRule type="cellIs" dxfId="2213" priority="88" operator="equal">
      <formula>0</formula>
    </cfRule>
  </conditionalFormatting>
  <conditionalFormatting sqref="AL11:AL34">
    <cfRule type="cellIs" dxfId="2212" priority="87" operator="greaterThan">
      <formula>1179</formula>
    </cfRule>
  </conditionalFormatting>
  <conditionalFormatting sqref="AL11:AL34">
    <cfRule type="cellIs" dxfId="2211" priority="86" operator="greaterThan">
      <formula>99</formula>
    </cfRule>
  </conditionalFormatting>
  <conditionalFormatting sqref="AL11:AL34">
    <cfRule type="cellIs" dxfId="2210" priority="85" operator="greaterThan">
      <formula>0.99</formula>
    </cfRule>
  </conditionalFormatting>
  <conditionalFormatting sqref="AM16:AM34">
    <cfRule type="cellIs" dxfId="2209" priority="84" operator="equal">
      <formula>0</formula>
    </cfRule>
  </conditionalFormatting>
  <conditionalFormatting sqref="AM16:AM34">
    <cfRule type="cellIs" dxfId="2208" priority="83" operator="greaterThan">
      <formula>1179</formula>
    </cfRule>
  </conditionalFormatting>
  <conditionalFormatting sqref="AM16:AM34">
    <cfRule type="cellIs" dxfId="2207" priority="82" operator="greaterThan">
      <formula>99</formula>
    </cfRule>
  </conditionalFormatting>
  <conditionalFormatting sqref="AM16:AM34">
    <cfRule type="cellIs" dxfId="2206" priority="81" operator="greaterThan">
      <formula>0.99</formula>
    </cfRule>
  </conditionalFormatting>
  <conditionalFormatting sqref="AL11:AL34">
    <cfRule type="cellIs" dxfId="2205" priority="80" operator="equal">
      <formula>0</formula>
    </cfRule>
  </conditionalFormatting>
  <conditionalFormatting sqref="AL11:AL34">
    <cfRule type="cellIs" dxfId="2204" priority="79" operator="greaterThan">
      <formula>1179</formula>
    </cfRule>
  </conditionalFormatting>
  <conditionalFormatting sqref="AL11:AL34">
    <cfRule type="cellIs" dxfId="2203" priority="78" operator="greaterThan">
      <formula>99</formula>
    </cfRule>
  </conditionalFormatting>
  <conditionalFormatting sqref="AL11:AL34">
    <cfRule type="cellIs" dxfId="2202" priority="77" operator="greaterThan">
      <formula>0.99</formula>
    </cfRule>
  </conditionalFormatting>
  <conditionalFormatting sqref="AB33:AB34">
    <cfRule type="containsText" dxfId="2201" priority="73" operator="containsText" text="N/A">
      <formula>NOT(ISERROR(SEARCH("N/A",AB33)))</formula>
    </cfRule>
    <cfRule type="cellIs" dxfId="2200" priority="76" operator="equal">
      <formula>0</formula>
    </cfRule>
  </conditionalFormatting>
  <conditionalFormatting sqref="AB33:AB34">
    <cfRule type="cellIs" dxfId="2199" priority="75" operator="greaterThanOrEqual">
      <formula>1185</formula>
    </cfRule>
  </conditionalFormatting>
  <conditionalFormatting sqref="AB33:AB34">
    <cfRule type="cellIs" dxfId="2198" priority="74" operator="between">
      <formula>0.1</formula>
      <formula>1184</formula>
    </cfRule>
  </conditionalFormatting>
  <conditionalFormatting sqref="AN11:AN34">
    <cfRule type="cellIs" dxfId="2197" priority="72" operator="equal">
      <formula>0</formula>
    </cfRule>
  </conditionalFormatting>
  <conditionalFormatting sqref="AN11:AN34">
    <cfRule type="cellIs" dxfId="2196" priority="71" operator="greaterThan">
      <formula>1179</formula>
    </cfRule>
  </conditionalFormatting>
  <conditionalFormatting sqref="AN11:AN34">
    <cfRule type="cellIs" dxfId="2195" priority="70" operator="greaterThan">
      <formula>99</formula>
    </cfRule>
  </conditionalFormatting>
  <conditionalFormatting sqref="AN11:AN34">
    <cfRule type="cellIs" dxfId="2194" priority="69" operator="greaterThan">
      <formula>0.99</formula>
    </cfRule>
  </conditionalFormatting>
  <conditionalFormatting sqref="AN11:AN34">
    <cfRule type="cellIs" dxfId="2193" priority="68" operator="equal">
      <formula>0</formula>
    </cfRule>
  </conditionalFormatting>
  <conditionalFormatting sqref="AN11:AN34">
    <cfRule type="cellIs" dxfId="2192" priority="67" operator="greaterThan">
      <formula>1179</formula>
    </cfRule>
  </conditionalFormatting>
  <conditionalFormatting sqref="AN11:AN34">
    <cfRule type="cellIs" dxfId="2191" priority="66" operator="greaterThan">
      <formula>99</formula>
    </cfRule>
  </conditionalFormatting>
  <conditionalFormatting sqref="AN11:AN34">
    <cfRule type="cellIs" dxfId="2190" priority="65" operator="greaterThan">
      <formula>0.99</formula>
    </cfRule>
  </conditionalFormatting>
  <conditionalFormatting sqref="Z11:Z15">
    <cfRule type="containsText" dxfId="2189" priority="61" operator="containsText" text="N/A">
      <formula>NOT(ISERROR(SEARCH("N/A",Z11)))</formula>
    </cfRule>
    <cfRule type="cellIs" dxfId="2188" priority="64" operator="equal">
      <formula>0</formula>
    </cfRule>
  </conditionalFormatting>
  <conditionalFormatting sqref="Z11:Z15">
    <cfRule type="cellIs" dxfId="2187" priority="63" operator="greaterThanOrEqual">
      <formula>1185</formula>
    </cfRule>
  </conditionalFormatting>
  <conditionalFormatting sqref="Z11:Z15">
    <cfRule type="cellIs" dxfId="2186" priority="62" operator="between">
      <formula>0.1</formula>
      <formula>1184</formula>
    </cfRule>
  </conditionalFormatting>
  <conditionalFormatting sqref="AL11:AL34">
    <cfRule type="cellIs" dxfId="2185" priority="60" operator="equal">
      <formula>0</formula>
    </cfRule>
  </conditionalFormatting>
  <conditionalFormatting sqref="AL11:AL34">
    <cfRule type="cellIs" dxfId="2184" priority="59" operator="greaterThan">
      <formula>1179</formula>
    </cfRule>
  </conditionalFormatting>
  <conditionalFormatting sqref="AL11:AL34">
    <cfRule type="cellIs" dxfId="2183" priority="58" operator="greaterThan">
      <formula>99</formula>
    </cfRule>
  </conditionalFormatting>
  <conditionalFormatting sqref="AL11:AL34">
    <cfRule type="cellIs" dxfId="2182" priority="57" operator="greaterThan">
      <formula>0.99</formula>
    </cfRule>
  </conditionalFormatting>
  <conditionalFormatting sqref="AL11:AL34">
    <cfRule type="cellIs" dxfId="2181" priority="56" operator="equal">
      <formula>0</formula>
    </cfRule>
  </conditionalFormatting>
  <conditionalFormatting sqref="AL11:AL34">
    <cfRule type="cellIs" dxfId="2180" priority="55" operator="greaterThan">
      <formula>1179</formula>
    </cfRule>
  </conditionalFormatting>
  <conditionalFormatting sqref="AL11:AL34">
    <cfRule type="cellIs" dxfId="2179" priority="54" operator="greaterThan">
      <formula>99</formula>
    </cfRule>
  </conditionalFormatting>
  <conditionalFormatting sqref="AL11:AL34">
    <cfRule type="cellIs" dxfId="2178" priority="53" operator="greaterThan">
      <formula>0.99</formula>
    </cfRule>
  </conditionalFormatting>
  <conditionalFormatting sqref="AL11:AL34">
    <cfRule type="cellIs" dxfId="2177" priority="52" operator="equal">
      <formula>0</formula>
    </cfRule>
  </conditionalFormatting>
  <conditionalFormatting sqref="AL11:AL34">
    <cfRule type="cellIs" dxfId="2176" priority="51" operator="greaterThan">
      <formula>1179</formula>
    </cfRule>
  </conditionalFormatting>
  <conditionalFormatting sqref="AL11:AL34">
    <cfRule type="cellIs" dxfId="2175" priority="50" operator="greaterThan">
      <formula>99</formula>
    </cfRule>
  </conditionalFormatting>
  <conditionalFormatting sqref="AL11:AL34">
    <cfRule type="cellIs" dxfId="2174" priority="49" operator="greaterThan">
      <formula>0.99</formula>
    </cfRule>
  </conditionalFormatting>
  <conditionalFormatting sqref="AN11:AN34">
    <cfRule type="cellIs" dxfId="2173" priority="48" operator="equal">
      <formula>0</formula>
    </cfRule>
  </conditionalFormatting>
  <conditionalFormatting sqref="AN11:AN34">
    <cfRule type="cellIs" dxfId="2172" priority="47" operator="greaterThan">
      <formula>1179</formula>
    </cfRule>
  </conditionalFormatting>
  <conditionalFormatting sqref="AN11:AN34">
    <cfRule type="cellIs" dxfId="2171" priority="46" operator="greaterThan">
      <formula>99</formula>
    </cfRule>
  </conditionalFormatting>
  <conditionalFormatting sqref="AN11:AN34">
    <cfRule type="cellIs" dxfId="2170" priority="45" operator="greaterThan">
      <formula>0.99</formula>
    </cfRule>
  </conditionalFormatting>
  <conditionalFormatting sqref="AN11:AN34">
    <cfRule type="cellIs" dxfId="2169" priority="44" operator="equal">
      <formula>0</formula>
    </cfRule>
  </conditionalFormatting>
  <conditionalFormatting sqref="AN11:AN34">
    <cfRule type="cellIs" dxfId="2168" priority="43" operator="greaterThan">
      <formula>1179</formula>
    </cfRule>
  </conditionalFormatting>
  <conditionalFormatting sqref="AN11:AN34">
    <cfRule type="cellIs" dxfId="2167" priority="42" operator="greaterThan">
      <formula>99</formula>
    </cfRule>
  </conditionalFormatting>
  <conditionalFormatting sqref="AN11:AN34">
    <cfRule type="cellIs" dxfId="2166" priority="41" operator="greaterThan">
      <formula>0.99</formula>
    </cfRule>
  </conditionalFormatting>
  <conditionalFormatting sqref="AN11:AN34">
    <cfRule type="cellIs" dxfId="2165" priority="40" operator="equal">
      <formula>0</formula>
    </cfRule>
  </conditionalFormatting>
  <conditionalFormatting sqref="AN11:AN34">
    <cfRule type="cellIs" dxfId="2164" priority="39" operator="greaterThan">
      <formula>1179</formula>
    </cfRule>
  </conditionalFormatting>
  <conditionalFormatting sqref="AN11:AN34">
    <cfRule type="cellIs" dxfId="2163" priority="38" operator="greaterThan">
      <formula>99</formula>
    </cfRule>
  </conditionalFormatting>
  <conditionalFormatting sqref="AN11:AN34">
    <cfRule type="cellIs" dxfId="2162" priority="37" operator="greaterThan">
      <formula>0.99</formula>
    </cfRule>
  </conditionalFormatting>
  <conditionalFormatting sqref="AN11:AN34">
    <cfRule type="cellIs" dxfId="2161" priority="36" operator="equal">
      <formula>0</formula>
    </cfRule>
  </conditionalFormatting>
  <conditionalFormatting sqref="AN11:AN34">
    <cfRule type="cellIs" dxfId="2160" priority="35" operator="greaterThan">
      <formula>1179</formula>
    </cfRule>
  </conditionalFormatting>
  <conditionalFormatting sqref="AN11:AN34">
    <cfRule type="cellIs" dxfId="2159" priority="34" operator="greaterThan">
      <formula>99</formula>
    </cfRule>
  </conditionalFormatting>
  <conditionalFormatting sqref="AN11:AN34">
    <cfRule type="cellIs" dxfId="2158" priority="33" operator="greaterThan">
      <formula>0.99</formula>
    </cfRule>
  </conditionalFormatting>
  <conditionalFormatting sqref="AN11:AN34">
    <cfRule type="cellIs" dxfId="2157" priority="32" operator="equal">
      <formula>0</formula>
    </cfRule>
  </conditionalFormatting>
  <conditionalFormatting sqref="AN11:AN34">
    <cfRule type="cellIs" dxfId="2156" priority="31" operator="greaterThan">
      <formula>1179</formula>
    </cfRule>
  </conditionalFormatting>
  <conditionalFormatting sqref="AN11:AN34">
    <cfRule type="cellIs" dxfId="2155" priority="30" operator="greaterThan">
      <formula>99</formula>
    </cfRule>
  </conditionalFormatting>
  <conditionalFormatting sqref="AN11:AN34">
    <cfRule type="cellIs" dxfId="2154" priority="29" operator="greaterThan">
      <formula>0.99</formula>
    </cfRule>
  </conditionalFormatting>
  <conditionalFormatting sqref="AB11:AB15">
    <cfRule type="containsText" dxfId="2153" priority="25" operator="containsText" text="N/A">
      <formula>NOT(ISERROR(SEARCH("N/A",AB11)))</formula>
    </cfRule>
    <cfRule type="cellIs" dxfId="2152" priority="28" operator="equal">
      <formula>0</formula>
    </cfRule>
  </conditionalFormatting>
  <conditionalFormatting sqref="AB11:AB15">
    <cfRule type="cellIs" dxfId="2151" priority="27" operator="greaterThanOrEqual">
      <formula>1185</formula>
    </cfRule>
  </conditionalFormatting>
  <conditionalFormatting sqref="AB11:AB15">
    <cfRule type="cellIs" dxfId="2150" priority="26" operator="between">
      <formula>0.1</formula>
      <formula>1184</formula>
    </cfRule>
  </conditionalFormatting>
  <conditionalFormatting sqref="AN11:AN32">
    <cfRule type="cellIs" dxfId="2149" priority="24" operator="equal">
      <formula>0</formula>
    </cfRule>
  </conditionalFormatting>
  <conditionalFormatting sqref="AN11:AN32">
    <cfRule type="cellIs" dxfId="2148" priority="23" operator="greaterThan">
      <formula>1179</formula>
    </cfRule>
  </conditionalFormatting>
  <conditionalFormatting sqref="AN11:AN32">
    <cfRule type="cellIs" dxfId="2147" priority="22" operator="greaterThan">
      <formula>99</formula>
    </cfRule>
  </conditionalFormatting>
  <conditionalFormatting sqref="AN11:AN32">
    <cfRule type="cellIs" dxfId="2146" priority="21" operator="greaterThan">
      <formula>0.99</formula>
    </cfRule>
  </conditionalFormatting>
  <conditionalFormatting sqref="AN11:AN32">
    <cfRule type="cellIs" dxfId="2145" priority="20" operator="equal">
      <formula>0</formula>
    </cfRule>
  </conditionalFormatting>
  <conditionalFormatting sqref="AN11:AN32">
    <cfRule type="cellIs" dxfId="2144" priority="19" operator="greaterThan">
      <formula>1179</formula>
    </cfRule>
  </conditionalFormatting>
  <conditionalFormatting sqref="AN11:AN32">
    <cfRule type="cellIs" dxfId="2143" priority="18" operator="greaterThan">
      <formula>99</formula>
    </cfRule>
  </conditionalFormatting>
  <conditionalFormatting sqref="AN11:AN32">
    <cfRule type="cellIs" dxfId="2142" priority="17" operator="greaterThan">
      <formula>0.99</formula>
    </cfRule>
  </conditionalFormatting>
  <conditionalFormatting sqref="AN11:AN32">
    <cfRule type="cellIs" dxfId="2141" priority="16" operator="equal">
      <formula>0</formula>
    </cfRule>
  </conditionalFormatting>
  <conditionalFormatting sqref="AN11:AN32">
    <cfRule type="cellIs" dxfId="2140" priority="15" operator="greaterThan">
      <formula>1179</formula>
    </cfRule>
  </conditionalFormatting>
  <conditionalFormatting sqref="AN11:AN32">
    <cfRule type="cellIs" dxfId="2139" priority="14" operator="greaterThan">
      <formula>99</formula>
    </cfRule>
  </conditionalFormatting>
  <conditionalFormatting sqref="AN11:AN32">
    <cfRule type="cellIs" dxfId="2138" priority="13" operator="greaterThan">
      <formula>0.99</formula>
    </cfRule>
  </conditionalFormatting>
  <conditionalFormatting sqref="AN11:AN32">
    <cfRule type="cellIs" dxfId="2137" priority="12" operator="equal">
      <formula>0</formula>
    </cfRule>
  </conditionalFormatting>
  <conditionalFormatting sqref="AN11:AN32">
    <cfRule type="cellIs" dxfId="2136" priority="11" operator="greaterThan">
      <formula>1179</formula>
    </cfRule>
  </conditionalFormatting>
  <conditionalFormatting sqref="AN11:AN32">
    <cfRule type="cellIs" dxfId="2135" priority="10" operator="greaterThan">
      <formula>99</formula>
    </cfRule>
  </conditionalFormatting>
  <conditionalFormatting sqref="AN11:AN32">
    <cfRule type="cellIs" dxfId="2134" priority="9" operator="greaterThan">
      <formula>0.99</formula>
    </cfRule>
  </conditionalFormatting>
  <conditionalFormatting sqref="AN11:AN32">
    <cfRule type="cellIs" dxfId="2133" priority="8" operator="equal">
      <formula>0</formula>
    </cfRule>
  </conditionalFormatting>
  <conditionalFormatting sqref="AN11:AN32">
    <cfRule type="cellIs" dxfId="2132" priority="7" operator="greaterThan">
      <formula>1179</formula>
    </cfRule>
  </conditionalFormatting>
  <conditionalFormatting sqref="AN11:AN32">
    <cfRule type="cellIs" dxfId="2131" priority="6" operator="greaterThan">
      <formula>99</formula>
    </cfRule>
  </conditionalFormatting>
  <conditionalFormatting sqref="AN11:AN32">
    <cfRule type="cellIs" dxfId="2130" priority="5" operator="greaterThan">
      <formula>0.99</formula>
    </cfRule>
  </conditionalFormatting>
  <conditionalFormatting sqref="AL16:AL32">
    <cfRule type="cellIs" dxfId="2129" priority="4" operator="equal">
      <formula>0</formula>
    </cfRule>
  </conditionalFormatting>
  <conditionalFormatting sqref="AL16:AL32">
    <cfRule type="cellIs" dxfId="2128" priority="3" operator="greaterThan">
      <formula>1179</formula>
    </cfRule>
  </conditionalFormatting>
  <conditionalFormatting sqref="AL16:AL32">
    <cfRule type="cellIs" dxfId="2127" priority="2" operator="greaterThan">
      <formula>99</formula>
    </cfRule>
  </conditionalFormatting>
  <conditionalFormatting sqref="AL16:AL32">
    <cfRule type="cellIs" dxfId="2126"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topLeftCell="S22" zoomScaleNormal="100" workbookViewId="0">
      <selection activeCell="Q35" sqref="Q35"/>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133</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128</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192"/>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89" t="s">
        <v>10</v>
      </c>
      <c r="I7" s="116" t="s">
        <v>11</v>
      </c>
      <c r="J7" s="116" t="s">
        <v>12</v>
      </c>
      <c r="K7" s="116" t="s">
        <v>13</v>
      </c>
      <c r="L7" s="12"/>
      <c r="M7" s="12"/>
      <c r="N7" s="12"/>
      <c r="O7" s="189"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42504</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29512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193" t="s">
        <v>51</v>
      </c>
      <c r="V9" s="193" t="s">
        <v>52</v>
      </c>
      <c r="W9" s="283" t="s">
        <v>53</v>
      </c>
      <c r="X9" s="284" t="s">
        <v>54</v>
      </c>
      <c r="Y9" s="285"/>
      <c r="Z9" s="285"/>
      <c r="AA9" s="285"/>
      <c r="AB9" s="285"/>
      <c r="AC9" s="285"/>
      <c r="AD9" s="285"/>
      <c r="AE9" s="286"/>
      <c r="AF9" s="191" t="s">
        <v>55</v>
      </c>
      <c r="AG9" s="191" t="s">
        <v>56</v>
      </c>
      <c r="AH9" s="272" t="s">
        <v>57</v>
      </c>
      <c r="AI9" s="287" t="s">
        <v>58</v>
      </c>
      <c r="AJ9" s="193" t="s">
        <v>59</v>
      </c>
      <c r="AK9" s="193" t="s">
        <v>60</v>
      </c>
      <c r="AL9" s="193" t="s">
        <v>61</v>
      </c>
      <c r="AM9" s="193" t="s">
        <v>62</v>
      </c>
      <c r="AN9" s="193" t="s">
        <v>63</v>
      </c>
      <c r="AO9" s="193" t="s">
        <v>64</v>
      </c>
      <c r="AP9" s="193" t="s">
        <v>65</v>
      </c>
      <c r="AQ9" s="270" t="s">
        <v>66</v>
      </c>
      <c r="AR9" s="193" t="s">
        <v>67</v>
      </c>
      <c r="AS9" s="272" t="s">
        <v>68</v>
      </c>
      <c r="AV9" s="35" t="s">
        <v>69</v>
      </c>
      <c r="AW9" s="35" t="s">
        <v>70</v>
      </c>
      <c r="AY9" s="36" t="s">
        <v>71</v>
      </c>
    </row>
    <row r="10" spans="2:51" x14ac:dyDescent="0.25">
      <c r="B10" s="193" t="s">
        <v>72</v>
      </c>
      <c r="C10" s="193" t="s">
        <v>73</v>
      </c>
      <c r="D10" s="193" t="s">
        <v>74</v>
      </c>
      <c r="E10" s="193" t="s">
        <v>75</v>
      </c>
      <c r="F10" s="193" t="s">
        <v>74</v>
      </c>
      <c r="G10" s="193" t="s">
        <v>75</v>
      </c>
      <c r="H10" s="266"/>
      <c r="I10" s="193" t="s">
        <v>75</v>
      </c>
      <c r="J10" s="193" t="s">
        <v>75</v>
      </c>
      <c r="K10" s="193" t="s">
        <v>75</v>
      </c>
      <c r="L10" s="28" t="s">
        <v>29</v>
      </c>
      <c r="M10" s="269"/>
      <c r="N10" s="28" t="s">
        <v>29</v>
      </c>
      <c r="O10" s="271"/>
      <c r="P10" s="271"/>
      <c r="Q10" s="1">
        <f>'MAY 13'!Q34</f>
        <v>1222838</v>
      </c>
      <c r="R10" s="280"/>
      <c r="S10" s="281"/>
      <c r="T10" s="282"/>
      <c r="U10" s="193" t="s">
        <v>75</v>
      </c>
      <c r="V10" s="193" t="s">
        <v>75</v>
      </c>
      <c r="W10" s="283"/>
      <c r="X10" s="37" t="s">
        <v>76</v>
      </c>
      <c r="Y10" s="37" t="s">
        <v>77</v>
      </c>
      <c r="Z10" s="37" t="s">
        <v>78</v>
      </c>
      <c r="AA10" s="37" t="s">
        <v>79</v>
      </c>
      <c r="AB10" s="37" t="s">
        <v>80</v>
      </c>
      <c r="AC10" s="37" t="s">
        <v>81</v>
      </c>
      <c r="AD10" s="37" t="s">
        <v>82</v>
      </c>
      <c r="AE10" s="37" t="s">
        <v>83</v>
      </c>
      <c r="AF10" s="38"/>
      <c r="AG10" s="1">
        <f>'MAY 13'!AG34</f>
        <v>46472916</v>
      </c>
      <c r="AH10" s="272"/>
      <c r="AI10" s="288"/>
      <c r="AJ10" s="193" t="s">
        <v>84</v>
      </c>
      <c r="AK10" s="193" t="s">
        <v>84</v>
      </c>
      <c r="AL10" s="193" t="s">
        <v>84</v>
      </c>
      <c r="AM10" s="193" t="s">
        <v>84</v>
      </c>
      <c r="AN10" s="193" t="s">
        <v>84</v>
      </c>
      <c r="AO10" s="193" t="s">
        <v>84</v>
      </c>
      <c r="AP10" s="1">
        <f>'MAY 13'!AP34</f>
        <v>10791332</v>
      </c>
      <c r="AQ10" s="271"/>
      <c r="AR10" s="190" t="s">
        <v>85</v>
      </c>
      <c r="AS10" s="272"/>
      <c r="AV10" s="39" t="s">
        <v>86</v>
      </c>
      <c r="AW10" s="39" t="s">
        <v>87</v>
      </c>
      <c r="AY10" s="81" t="s">
        <v>129</v>
      </c>
    </row>
    <row r="11" spans="2:51" x14ac:dyDescent="0.25">
      <c r="B11" s="40">
        <v>2</v>
      </c>
      <c r="C11" s="40">
        <v>4.1666666666666664E-2</v>
      </c>
      <c r="D11" s="110">
        <v>5</v>
      </c>
      <c r="E11" s="41">
        <f t="shared" ref="E11:E34" si="0">D11/1.42</f>
        <v>3.5211267605633805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133</v>
      </c>
      <c r="P11" s="111">
        <v>114</v>
      </c>
      <c r="Q11" s="111">
        <v>1227834</v>
      </c>
      <c r="R11" s="46">
        <f>IF(ISBLANK(Q11),"-",Q11-Q10)</f>
        <v>4996</v>
      </c>
      <c r="S11" s="47">
        <f>R11*24/1000</f>
        <v>119.904</v>
      </c>
      <c r="T11" s="47">
        <f>R11/1000</f>
        <v>4.9960000000000004</v>
      </c>
      <c r="U11" s="112">
        <v>6.5</v>
      </c>
      <c r="V11" s="112">
        <f t="shared" ref="V11:V34" si="1">U11</f>
        <v>6.5</v>
      </c>
      <c r="W11" s="113" t="s">
        <v>134</v>
      </c>
      <c r="X11" s="115">
        <v>1047</v>
      </c>
      <c r="Y11" s="115">
        <v>0</v>
      </c>
      <c r="Z11" s="115">
        <v>1188</v>
      </c>
      <c r="AA11" s="115">
        <v>1185</v>
      </c>
      <c r="AB11" s="115">
        <v>0</v>
      </c>
      <c r="AC11" s="48" t="s">
        <v>90</v>
      </c>
      <c r="AD11" s="48" t="s">
        <v>90</v>
      </c>
      <c r="AE11" s="48" t="s">
        <v>90</v>
      </c>
      <c r="AF11" s="114" t="s">
        <v>90</v>
      </c>
      <c r="AG11" s="123">
        <v>46473860</v>
      </c>
      <c r="AH11" s="49">
        <f>IF(ISBLANK(AG11),"-",AG11-AG10)</f>
        <v>944</v>
      </c>
      <c r="AI11" s="50">
        <f>AH11/T11</f>
        <v>188.95116092874298</v>
      </c>
      <c r="AJ11" s="98">
        <v>1</v>
      </c>
      <c r="AK11" s="98">
        <v>0</v>
      </c>
      <c r="AL11" s="98">
        <v>1</v>
      </c>
      <c r="AM11" s="98">
        <v>1</v>
      </c>
      <c r="AN11" s="98">
        <v>0</v>
      </c>
      <c r="AO11" s="98">
        <v>0.75</v>
      </c>
      <c r="AP11" s="115">
        <v>10792542</v>
      </c>
      <c r="AQ11" s="115">
        <f t="shared" ref="AQ11:AQ34" si="2">AP11-AP10</f>
        <v>1210</v>
      </c>
      <c r="AR11" s="51"/>
      <c r="AS11" s="52" t="s">
        <v>113</v>
      </c>
      <c r="AV11" s="39" t="s">
        <v>88</v>
      </c>
      <c r="AW11" s="39" t="s">
        <v>91</v>
      </c>
      <c r="AY11" s="81" t="s">
        <v>128</v>
      </c>
    </row>
    <row r="12" spans="2:51" x14ac:dyDescent="0.25">
      <c r="B12" s="40">
        <v>2.0416666666666701</v>
      </c>
      <c r="C12" s="40">
        <v>8.3333333333333329E-2</v>
      </c>
      <c r="D12" s="110">
        <v>6</v>
      </c>
      <c r="E12" s="41">
        <f t="shared" si="0"/>
        <v>4.2253521126760569</v>
      </c>
      <c r="F12" s="100">
        <v>83</v>
      </c>
      <c r="G12" s="41">
        <f t="shared" ref="G12:G34" si="3">F12/1.42</f>
        <v>58.450704225352112</v>
      </c>
      <c r="H12" s="42" t="s">
        <v>88</v>
      </c>
      <c r="I12" s="42">
        <f t="shared" ref="I12:I34" si="4">J12-(2/1.42)</f>
        <v>53.521126760563384</v>
      </c>
      <c r="J12" s="43">
        <f>(F12-5)/1.42</f>
        <v>54.929577464788736</v>
      </c>
      <c r="K12" s="42">
        <f>J12+(6/1.42)</f>
        <v>59.154929577464792</v>
      </c>
      <c r="L12" s="44">
        <v>14</v>
      </c>
      <c r="M12" s="45" t="s">
        <v>89</v>
      </c>
      <c r="N12" s="45">
        <v>11.2</v>
      </c>
      <c r="O12" s="111">
        <v>133</v>
      </c>
      <c r="P12" s="111">
        <v>110</v>
      </c>
      <c r="Q12" s="111">
        <v>1232726</v>
      </c>
      <c r="R12" s="46">
        <f t="shared" ref="R12:R34" si="5">IF(ISBLANK(Q12),"-",Q12-Q11)</f>
        <v>4892</v>
      </c>
      <c r="S12" s="47">
        <f t="shared" ref="S12:S34" si="6">R12*24/1000</f>
        <v>117.408</v>
      </c>
      <c r="T12" s="47">
        <f t="shared" ref="T12:T34" si="7">R12/1000</f>
        <v>4.8920000000000003</v>
      </c>
      <c r="U12" s="112">
        <v>8</v>
      </c>
      <c r="V12" s="112">
        <f t="shared" si="1"/>
        <v>8</v>
      </c>
      <c r="W12" s="113" t="s">
        <v>134</v>
      </c>
      <c r="X12" s="115">
        <v>1047</v>
      </c>
      <c r="Y12" s="115">
        <v>0</v>
      </c>
      <c r="Z12" s="115">
        <v>1187</v>
      </c>
      <c r="AA12" s="115">
        <v>0</v>
      </c>
      <c r="AB12" s="115">
        <v>1188</v>
      </c>
      <c r="AC12" s="48" t="s">
        <v>90</v>
      </c>
      <c r="AD12" s="48" t="s">
        <v>90</v>
      </c>
      <c r="AE12" s="48" t="s">
        <v>90</v>
      </c>
      <c r="AF12" s="114" t="s">
        <v>90</v>
      </c>
      <c r="AG12" s="123">
        <v>46474534</v>
      </c>
      <c r="AH12" s="49">
        <f>IF(ISBLANK(AG12),"-",AG12-AG11)</f>
        <v>674</v>
      </c>
      <c r="AI12" s="50">
        <f t="shared" ref="AI12:AI34" si="8">AH12/T12</f>
        <v>137.77596075224855</v>
      </c>
      <c r="AJ12" s="98">
        <v>1</v>
      </c>
      <c r="AK12" s="98">
        <v>0</v>
      </c>
      <c r="AL12" s="98">
        <v>1</v>
      </c>
      <c r="AM12" s="98">
        <v>0</v>
      </c>
      <c r="AN12" s="98">
        <v>1</v>
      </c>
      <c r="AO12" s="98">
        <v>0.75</v>
      </c>
      <c r="AP12" s="115">
        <v>10794010</v>
      </c>
      <c r="AQ12" s="115">
        <f t="shared" si="2"/>
        <v>1468</v>
      </c>
      <c r="AR12" s="118">
        <v>1.08</v>
      </c>
      <c r="AS12" s="52" t="s">
        <v>113</v>
      </c>
      <c r="AV12" s="39" t="s">
        <v>92</v>
      </c>
      <c r="AW12" s="39" t="s">
        <v>93</v>
      </c>
      <c r="AY12" s="81" t="s">
        <v>126</v>
      </c>
    </row>
    <row r="13" spans="2:51" x14ac:dyDescent="0.25">
      <c r="B13" s="40">
        <v>2.0833333333333299</v>
      </c>
      <c r="C13" s="40">
        <v>0.125</v>
      </c>
      <c r="D13" s="110">
        <v>6</v>
      </c>
      <c r="E13" s="41">
        <f t="shared" si="0"/>
        <v>4.2253521126760569</v>
      </c>
      <c r="F13" s="100">
        <v>83</v>
      </c>
      <c r="G13" s="41">
        <f t="shared" si="3"/>
        <v>58.450704225352112</v>
      </c>
      <c r="H13" s="42" t="s">
        <v>88</v>
      </c>
      <c r="I13" s="42">
        <f t="shared" si="4"/>
        <v>53.521126760563384</v>
      </c>
      <c r="J13" s="43">
        <f>(F13-5)/1.42</f>
        <v>54.929577464788736</v>
      </c>
      <c r="K13" s="42">
        <f>J13+(6/1.42)</f>
        <v>59.154929577464792</v>
      </c>
      <c r="L13" s="44">
        <v>14</v>
      </c>
      <c r="M13" s="45" t="s">
        <v>89</v>
      </c>
      <c r="N13" s="45">
        <v>11.2</v>
      </c>
      <c r="O13" s="111">
        <v>123</v>
      </c>
      <c r="P13" s="111">
        <v>113</v>
      </c>
      <c r="Q13" s="111">
        <v>1237720</v>
      </c>
      <c r="R13" s="46">
        <f t="shared" si="5"/>
        <v>4994</v>
      </c>
      <c r="S13" s="47">
        <f t="shared" si="6"/>
        <v>119.85599999999999</v>
      </c>
      <c r="T13" s="47">
        <f t="shared" si="7"/>
        <v>4.9939999999999998</v>
      </c>
      <c r="U13" s="112">
        <v>9.5</v>
      </c>
      <c r="V13" s="112">
        <f t="shared" si="1"/>
        <v>9.5</v>
      </c>
      <c r="W13" s="113" t="s">
        <v>190</v>
      </c>
      <c r="X13" s="115">
        <v>0</v>
      </c>
      <c r="Y13" s="115">
        <v>0</v>
      </c>
      <c r="Z13" s="115">
        <v>1096</v>
      </c>
      <c r="AA13" s="115">
        <v>1185</v>
      </c>
      <c r="AB13" s="115">
        <v>1097</v>
      </c>
      <c r="AC13" s="48" t="s">
        <v>90</v>
      </c>
      <c r="AD13" s="48" t="s">
        <v>90</v>
      </c>
      <c r="AE13" s="48" t="s">
        <v>90</v>
      </c>
      <c r="AF13" s="114" t="s">
        <v>90</v>
      </c>
      <c r="AG13" s="123">
        <v>46475468</v>
      </c>
      <c r="AH13" s="49">
        <f>IF(ISBLANK(AG13),"-",AG13-AG12)</f>
        <v>934</v>
      </c>
      <c r="AI13" s="50">
        <f t="shared" si="8"/>
        <v>187.02442931517822</v>
      </c>
      <c r="AJ13" s="98">
        <v>0</v>
      </c>
      <c r="AK13" s="98">
        <v>0</v>
      </c>
      <c r="AL13" s="98">
        <v>1</v>
      </c>
      <c r="AM13" s="98">
        <v>1</v>
      </c>
      <c r="AN13" s="98">
        <v>1</v>
      </c>
      <c r="AO13" s="98">
        <v>0.75</v>
      </c>
      <c r="AP13" s="115">
        <v>10795061</v>
      </c>
      <c r="AQ13" s="115">
        <f t="shared" si="2"/>
        <v>1051</v>
      </c>
      <c r="AR13" s="51"/>
      <c r="AS13" s="52" t="s">
        <v>113</v>
      </c>
      <c r="AV13" s="39" t="s">
        <v>94</v>
      </c>
      <c r="AW13" s="39" t="s">
        <v>95</v>
      </c>
      <c r="AY13" s="81" t="s">
        <v>133</v>
      </c>
    </row>
    <row r="14" spans="2:51" x14ac:dyDescent="0.25">
      <c r="B14" s="40">
        <v>2.125</v>
      </c>
      <c r="C14" s="40">
        <v>0.16666666666666699</v>
      </c>
      <c r="D14" s="110">
        <v>5</v>
      </c>
      <c r="E14" s="41">
        <f t="shared" si="0"/>
        <v>3.5211267605633805</v>
      </c>
      <c r="F14" s="100">
        <v>83</v>
      </c>
      <c r="G14" s="41">
        <f t="shared" si="3"/>
        <v>58.450704225352112</v>
      </c>
      <c r="H14" s="42" t="s">
        <v>88</v>
      </c>
      <c r="I14" s="42">
        <f t="shared" si="4"/>
        <v>53.521126760563384</v>
      </c>
      <c r="J14" s="43">
        <f>(F14-5)/1.42</f>
        <v>54.929577464788736</v>
      </c>
      <c r="K14" s="42">
        <f>J14+(6/1.42)</f>
        <v>59.154929577464792</v>
      </c>
      <c r="L14" s="44">
        <v>14</v>
      </c>
      <c r="M14" s="45" t="s">
        <v>89</v>
      </c>
      <c r="N14" s="45">
        <v>12.8</v>
      </c>
      <c r="O14" s="111">
        <v>121</v>
      </c>
      <c r="P14" s="111">
        <v>112</v>
      </c>
      <c r="Q14" s="111">
        <v>1242793</v>
      </c>
      <c r="R14" s="46">
        <f t="shared" si="5"/>
        <v>5073</v>
      </c>
      <c r="S14" s="47">
        <f t="shared" si="6"/>
        <v>121.752</v>
      </c>
      <c r="T14" s="47">
        <f t="shared" si="7"/>
        <v>5.0730000000000004</v>
      </c>
      <c r="U14" s="112">
        <v>9.5</v>
      </c>
      <c r="V14" s="112">
        <f t="shared" si="1"/>
        <v>9.5</v>
      </c>
      <c r="W14" s="113" t="s">
        <v>190</v>
      </c>
      <c r="X14" s="115">
        <v>0</v>
      </c>
      <c r="Y14" s="115">
        <v>0</v>
      </c>
      <c r="Z14" s="115">
        <v>1097</v>
      </c>
      <c r="AA14" s="115">
        <v>1185</v>
      </c>
      <c r="AB14" s="115">
        <v>1097</v>
      </c>
      <c r="AC14" s="48" t="s">
        <v>90</v>
      </c>
      <c r="AD14" s="48" t="s">
        <v>90</v>
      </c>
      <c r="AE14" s="48" t="s">
        <v>90</v>
      </c>
      <c r="AF14" s="114" t="s">
        <v>90</v>
      </c>
      <c r="AG14" s="123">
        <v>46476536</v>
      </c>
      <c r="AH14" s="49">
        <f t="shared" ref="AH14:AH34" si="9">IF(ISBLANK(AG14),"-",AG14-AG13)</f>
        <v>1068</v>
      </c>
      <c r="AI14" s="50">
        <f t="shared" si="8"/>
        <v>210.52631578947367</v>
      </c>
      <c r="AJ14" s="98">
        <v>0</v>
      </c>
      <c r="AK14" s="98">
        <v>0</v>
      </c>
      <c r="AL14" s="98">
        <v>1</v>
      </c>
      <c r="AM14" s="98">
        <v>1</v>
      </c>
      <c r="AN14" s="98">
        <v>1</v>
      </c>
      <c r="AO14" s="98">
        <v>0</v>
      </c>
      <c r="AP14" s="115">
        <v>10795061</v>
      </c>
      <c r="AQ14" s="115">
        <f t="shared" si="2"/>
        <v>0</v>
      </c>
      <c r="AR14" s="51"/>
      <c r="AS14" s="52" t="s">
        <v>113</v>
      </c>
      <c r="AT14" s="54"/>
      <c r="AV14" s="39" t="s">
        <v>96</v>
      </c>
      <c r="AW14" s="39" t="s">
        <v>97</v>
      </c>
      <c r="AY14" s="81"/>
    </row>
    <row r="15" spans="2:51" ht="14.25" customHeight="1" x14ac:dyDescent="0.25">
      <c r="B15" s="40">
        <v>2.1666666666666701</v>
      </c>
      <c r="C15" s="40">
        <v>0.20833333333333301</v>
      </c>
      <c r="D15" s="110">
        <v>6</v>
      </c>
      <c r="E15" s="41">
        <f t="shared" si="0"/>
        <v>4.2253521126760569</v>
      </c>
      <c r="F15" s="100">
        <v>83</v>
      </c>
      <c r="G15" s="41">
        <f t="shared" si="3"/>
        <v>58.450704225352112</v>
      </c>
      <c r="H15" s="42" t="s">
        <v>88</v>
      </c>
      <c r="I15" s="42">
        <f t="shared" si="4"/>
        <v>53.521126760563384</v>
      </c>
      <c r="J15" s="43">
        <f>(F15-5)/1.42</f>
        <v>54.929577464788736</v>
      </c>
      <c r="K15" s="42">
        <f>J15+(6/1.42)</f>
        <v>59.154929577464792</v>
      </c>
      <c r="L15" s="44">
        <v>18</v>
      </c>
      <c r="M15" s="45" t="s">
        <v>89</v>
      </c>
      <c r="N15" s="45">
        <v>13.1</v>
      </c>
      <c r="O15" s="111">
        <v>130</v>
      </c>
      <c r="P15" s="111">
        <v>114</v>
      </c>
      <c r="Q15" s="111">
        <v>1247987</v>
      </c>
      <c r="R15" s="46">
        <f t="shared" si="5"/>
        <v>5194</v>
      </c>
      <c r="S15" s="47">
        <f t="shared" si="6"/>
        <v>124.65600000000001</v>
      </c>
      <c r="T15" s="47">
        <f t="shared" si="7"/>
        <v>5.194</v>
      </c>
      <c r="U15" s="112">
        <v>9.5</v>
      </c>
      <c r="V15" s="112">
        <f t="shared" si="1"/>
        <v>9.5</v>
      </c>
      <c r="W15" s="113" t="s">
        <v>190</v>
      </c>
      <c r="X15" s="115">
        <v>0</v>
      </c>
      <c r="Y15" s="115">
        <v>0</v>
      </c>
      <c r="Z15" s="115">
        <v>1147</v>
      </c>
      <c r="AA15" s="115">
        <v>1185</v>
      </c>
      <c r="AB15" s="115">
        <v>1147</v>
      </c>
      <c r="AC15" s="48" t="s">
        <v>90</v>
      </c>
      <c r="AD15" s="48" t="s">
        <v>90</v>
      </c>
      <c r="AE15" s="48" t="s">
        <v>90</v>
      </c>
      <c r="AF15" s="114" t="s">
        <v>90</v>
      </c>
      <c r="AG15" s="123">
        <v>46477684</v>
      </c>
      <c r="AH15" s="49">
        <f t="shared" si="9"/>
        <v>1148</v>
      </c>
      <c r="AI15" s="50">
        <f t="shared" si="8"/>
        <v>221.02425876010781</v>
      </c>
      <c r="AJ15" s="98">
        <v>0</v>
      </c>
      <c r="AK15" s="98">
        <v>0</v>
      </c>
      <c r="AL15" s="98">
        <v>1</v>
      </c>
      <c r="AM15" s="98">
        <v>1</v>
      </c>
      <c r="AN15" s="98">
        <v>1</v>
      </c>
      <c r="AO15" s="98">
        <v>0</v>
      </c>
      <c r="AP15" s="115">
        <v>10795061</v>
      </c>
      <c r="AQ15" s="115">
        <f t="shared" si="2"/>
        <v>0</v>
      </c>
      <c r="AR15" s="51"/>
      <c r="AS15" s="52" t="s">
        <v>113</v>
      </c>
      <c r="AV15" s="39" t="s">
        <v>98</v>
      </c>
      <c r="AW15" s="39" t="s">
        <v>99</v>
      </c>
      <c r="AY15" s="97"/>
    </row>
    <row r="16" spans="2:51" x14ac:dyDescent="0.25">
      <c r="B16" s="40">
        <v>2.2083333333333299</v>
      </c>
      <c r="C16" s="40">
        <v>0.25</v>
      </c>
      <c r="D16" s="110">
        <v>8</v>
      </c>
      <c r="E16" s="41">
        <f t="shared" si="0"/>
        <v>5.6338028169014089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137</v>
      </c>
      <c r="P16" s="111">
        <v>127</v>
      </c>
      <c r="Q16" s="111">
        <v>1253286</v>
      </c>
      <c r="R16" s="46">
        <f t="shared" si="5"/>
        <v>5299</v>
      </c>
      <c r="S16" s="47">
        <f t="shared" si="6"/>
        <v>127.176</v>
      </c>
      <c r="T16" s="47">
        <f t="shared" si="7"/>
        <v>5.2990000000000004</v>
      </c>
      <c r="U16" s="112">
        <v>9.5</v>
      </c>
      <c r="V16" s="112">
        <f t="shared" si="1"/>
        <v>9.5</v>
      </c>
      <c r="W16" s="113" t="s">
        <v>190</v>
      </c>
      <c r="X16" s="115">
        <v>0</v>
      </c>
      <c r="Y16" s="115">
        <v>0</v>
      </c>
      <c r="Z16" s="115">
        <v>1097</v>
      </c>
      <c r="AA16" s="115">
        <v>1185</v>
      </c>
      <c r="AB16" s="115">
        <v>1097</v>
      </c>
      <c r="AC16" s="48" t="s">
        <v>90</v>
      </c>
      <c r="AD16" s="48" t="s">
        <v>90</v>
      </c>
      <c r="AE16" s="48" t="s">
        <v>90</v>
      </c>
      <c r="AF16" s="114" t="s">
        <v>90</v>
      </c>
      <c r="AG16" s="123">
        <v>46478788</v>
      </c>
      <c r="AH16" s="49">
        <f t="shared" si="9"/>
        <v>1104</v>
      </c>
      <c r="AI16" s="50">
        <f t="shared" si="8"/>
        <v>208.34119645216077</v>
      </c>
      <c r="AJ16" s="98">
        <v>0</v>
      </c>
      <c r="AK16" s="98">
        <v>0</v>
      </c>
      <c r="AL16" s="98">
        <v>1</v>
      </c>
      <c r="AM16" s="98">
        <v>1</v>
      </c>
      <c r="AN16" s="98">
        <v>1</v>
      </c>
      <c r="AO16" s="98">
        <v>0</v>
      </c>
      <c r="AP16" s="115">
        <v>10795061</v>
      </c>
      <c r="AQ16" s="115">
        <f t="shared" si="2"/>
        <v>0</v>
      </c>
      <c r="AR16" s="53">
        <v>1.2</v>
      </c>
      <c r="AS16" s="52" t="s">
        <v>101</v>
      </c>
      <c r="AV16" s="39" t="s">
        <v>102</v>
      </c>
      <c r="AW16" s="39" t="s">
        <v>103</v>
      </c>
      <c r="AY16" s="97"/>
    </row>
    <row r="17" spans="1:51" x14ac:dyDescent="0.25">
      <c r="B17" s="40">
        <v>2.25</v>
      </c>
      <c r="C17" s="40">
        <v>0.29166666666666702</v>
      </c>
      <c r="D17" s="110">
        <v>7</v>
      </c>
      <c r="E17" s="41">
        <f t="shared" si="0"/>
        <v>4.9295774647887329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142</v>
      </c>
      <c r="P17" s="111">
        <v>142</v>
      </c>
      <c r="Q17" s="111">
        <v>1258753</v>
      </c>
      <c r="R17" s="46">
        <f t="shared" si="5"/>
        <v>5467</v>
      </c>
      <c r="S17" s="47">
        <f t="shared" si="6"/>
        <v>131.208</v>
      </c>
      <c r="T17" s="47">
        <f t="shared" si="7"/>
        <v>5.4669999999999996</v>
      </c>
      <c r="U17" s="112">
        <v>9.1</v>
      </c>
      <c r="V17" s="112">
        <f t="shared" si="1"/>
        <v>9.1</v>
      </c>
      <c r="W17" s="113" t="s">
        <v>130</v>
      </c>
      <c r="X17" s="115">
        <v>1027</v>
      </c>
      <c r="Y17" s="115">
        <v>0</v>
      </c>
      <c r="Z17" s="115">
        <v>1187</v>
      </c>
      <c r="AA17" s="115">
        <v>1185</v>
      </c>
      <c r="AB17" s="115">
        <v>1187</v>
      </c>
      <c r="AC17" s="48" t="s">
        <v>90</v>
      </c>
      <c r="AD17" s="48" t="s">
        <v>90</v>
      </c>
      <c r="AE17" s="48" t="s">
        <v>90</v>
      </c>
      <c r="AF17" s="114" t="s">
        <v>90</v>
      </c>
      <c r="AG17" s="123">
        <v>46480124</v>
      </c>
      <c r="AH17" s="49">
        <f t="shared" si="9"/>
        <v>1336</v>
      </c>
      <c r="AI17" s="50">
        <f t="shared" si="8"/>
        <v>244.37534296689228</v>
      </c>
      <c r="AJ17" s="98">
        <v>1</v>
      </c>
      <c r="AK17" s="98">
        <v>0</v>
      </c>
      <c r="AL17" s="98">
        <v>1</v>
      </c>
      <c r="AM17" s="98">
        <v>1</v>
      </c>
      <c r="AN17" s="98">
        <v>1</v>
      </c>
      <c r="AO17" s="98">
        <v>0</v>
      </c>
      <c r="AP17" s="115">
        <v>10795061</v>
      </c>
      <c r="AQ17" s="115">
        <f t="shared" si="2"/>
        <v>0</v>
      </c>
      <c r="AR17" s="51"/>
      <c r="AS17" s="52" t="s">
        <v>101</v>
      </c>
      <c r="AT17" s="54"/>
      <c r="AV17" s="39" t="s">
        <v>104</v>
      </c>
      <c r="AW17" s="39" t="s">
        <v>105</v>
      </c>
      <c r="AY17" s="101"/>
    </row>
    <row r="18" spans="1:51" x14ac:dyDescent="0.25">
      <c r="B18" s="40">
        <v>2.2916666666666701</v>
      </c>
      <c r="C18" s="40">
        <v>0.33333333333333298</v>
      </c>
      <c r="D18" s="110">
        <v>6</v>
      </c>
      <c r="E18" s="41">
        <f t="shared" si="0"/>
        <v>4.2253521126760569</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138</v>
      </c>
      <c r="P18" s="111">
        <v>148</v>
      </c>
      <c r="Q18" s="111">
        <v>1264669</v>
      </c>
      <c r="R18" s="46">
        <f t="shared" si="5"/>
        <v>5916</v>
      </c>
      <c r="S18" s="47">
        <f t="shared" si="6"/>
        <v>141.98400000000001</v>
      </c>
      <c r="T18" s="47">
        <f t="shared" si="7"/>
        <v>5.9160000000000004</v>
      </c>
      <c r="U18" s="112">
        <v>8.6999999999999993</v>
      </c>
      <c r="V18" s="112">
        <f t="shared" si="1"/>
        <v>8.6999999999999993</v>
      </c>
      <c r="W18" s="113" t="s">
        <v>130</v>
      </c>
      <c r="X18" s="115">
        <v>1027</v>
      </c>
      <c r="Y18" s="115">
        <v>0</v>
      </c>
      <c r="Z18" s="115">
        <v>1188</v>
      </c>
      <c r="AA18" s="115">
        <v>1185</v>
      </c>
      <c r="AB18" s="115">
        <v>1187</v>
      </c>
      <c r="AC18" s="48" t="s">
        <v>90</v>
      </c>
      <c r="AD18" s="48" t="s">
        <v>90</v>
      </c>
      <c r="AE18" s="48" t="s">
        <v>90</v>
      </c>
      <c r="AF18" s="114" t="s">
        <v>90</v>
      </c>
      <c r="AG18" s="123">
        <v>46481488</v>
      </c>
      <c r="AH18" s="49">
        <f t="shared" si="9"/>
        <v>1364</v>
      </c>
      <c r="AI18" s="50">
        <f t="shared" si="8"/>
        <v>230.56118999323866</v>
      </c>
      <c r="AJ18" s="98">
        <v>1</v>
      </c>
      <c r="AK18" s="98">
        <v>0</v>
      </c>
      <c r="AL18" s="98">
        <v>1</v>
      </c>
      <c r="AM18" s="98">
        <v>1</v>
      </c>
      <c r="AN18" s="98">
        <v>1</v>
      </c>
      <c r="AO18" s="98">
        <v>0</v>
      </c>
      <c r="AP18" s="115">
        <v>10795061</v>
      </c>
      <c r="AQ18" s="115">
        <f t="shared" si="2"/>
        <v>0</v>
      </c>
      <c r="AR18" s="51"/>
      <c r="AS18" s="52" t="s">
        <v>101</v>
      </c>
      <c r="AV18" s="39" t="s">
        <v>106</v>
      </c>
      <c r="AW18" s="39" t="s">
        <v>107</v>
      </c>
      <c r="AY18" s="101"/>
    </row>
    <row r="19" spans="1:51" x14ac:dyDescent="0.25">
      <c r="B19" s="40">
        <v>2.3333333333333299</v>
      </c>
      <c r="C19" s="40">
        <v>0.375</v>
      </c>
      <c r="D19" s="110">
        <v>5</v>
      </c>
      <c r="E19" s="41">
        <f t="shared" si="0"/>
        <v>3.5211267605633805</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137</v>
      </c>
      <c r="P19" s="111">
        <v>145</v>
      </c>
      <c r="Q19" s="111">
        <v>1270686</v>
      </c>
      <c r="R19" s="46">
        <f t="shared" si="5"/>
        <v>6017</v>
      </c>
      <c r="S19" s="47">
        <f t="shared" si="6"/>
        <v>144.40799999999999</v>
      </c>
      <c r="T19" s="47">
        <f t="shared" si="7"/>
        <v>6.0170000000000003</v>
      </c>
      <c r="U19" s="112">
        <v>8.1999999999999993</v>
      </c>
      <c r="V19" s="112">
        <f t="shared" si="1"/>
        <v>8.1999999999999993</v>
      </c>
      <c r="W19" s="113" t="s">
        <v>130</v>
      </c>
      <c r="X19" s="115">
        <v>1047</v>
      </c>
      <c r="Y19" s="115">
        <v>0</v>
      </c>
      <c r="Z19" s="115">
        <v>1187</v>
      </c>
      <c r="AA19" s="115">
        <v>1185</v>
      </c>
      <c r="AB19" s="115">
        <v>1188</v>
      </c>
      <c r="AC19" s="48" t="s">
        <v>90</v>
      </c>
      <c r="AD19" s="48" t="s">
        <v>90</v>
      </c>
      <c r="AE19" s="48" t="s">
        <v>90</v>
      </c>
      <c r="AF19" s="114" t="s">
        <v>90</v>
      </c>
      <c r="AG19" s="123">
        <v>46482852</v>
      </c>
      <c r="AH19" s="49">
        <f t="shared" si="9"/>
        <v>1364</v>
      </c>
      <c r="AI19" s="50">
        <f t="shared" si="8"/>
        <v>226.69104204753197</v>
      </c>
      <c r="AJ19" s="98">
        <v>1</v>
      </c>
      <c r="AK19" s="98">
        <v>0</v>
      </c>
      <c r="AL19" s="98">
        <v>1</v>
      </c>
      <c r="AM19" s="98">
        <v>1</v>
      </c>
      <c r="AN19" s="98">
        <v>1</v>
      </c>
      <c r="AO19" s="98">
        <v>0</v>
      </c>
      <c r="AP19" s="115">
        <v>10795061</v>
      </c>
      <c r="AQ19" s="115">
        <f t="shared" si="2"/>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138</v>
      </c>
      <c r="P20" s="111">
        <v>140</v>
      </c>
      <c r="Q20" s="111">
        <v>1276822</v>
      </c>
      <c r="R20" s="46">
        <f t="shared" si="5"/>
        <v>6136</v>
      </c>
      <c r="S20" s="47">
        <f t="shared" si="6"/>
        <v>147.26400000000001</v>
      </c>
      <c r="T20" s="47">
        <f t="shared" si="7"/>
        <v>6.1360000000000001</v>
      </c>
      <c r="U20" s="112">
        <v>7.5</v>
      </c>
      <c r="V20" s="112">
        <f t="shared" si="1"/>
        <v>7.5</v>
      </c>
      <c r="W20" s="113" t="s">
        <v>130</v>
      </c>
      <c r="X20" s="115">
        <v>1078</v>
      </c>
      <c r="Y20" s="115">
        <v>0</v>
      </c>
      <c r="Z20" s="115">
        <v>1187</v>
      </c>
      <c r="AA20" s="115">
        <v>1185</v>
      </c>
      <c r="AB20" s="115">
        <v>1188</v>
      </c>
      <c r="AC20" s="48" t="s">
        <v>90</v>
      </c>
      <c r="AD20" s="48" t="s">
        <v>90</v>
      </c>
      <c r="AE20" s="48" t="s">
        <v>90</v>
      </c>
      <c r="AF20" s="114" t="s">
        <v>90</v>
      </c>
      <c r="AG20" s="123">
        <v>46484244</v>
      </c>
      <c r="AH20" s="49">
        <f t="shared" si="9"/>
        <v>1392</v>
      </c>
      <c r="AI20" s="50">
        <f t="shared" si="8"/>
        <v>226.85788787483702</v>
      </c>
      <c r="AJ20" s="98">
        <v>1</v>
      </c>
      <c r="AK20" s="98">
        <v>0</v>
      </c>
      <c r="AL20" s="98">
        <v>1</v>
      </c>
      <c r="AM20" s="98">
        <v>1</v>
      </c>
      <c r="AN20" s="98">
        <v>1</v>
      </c>
      <c r="AO20" s="98">
        <v>0</v>
      </c>
      <c r="AP20" s="115">
        <v>10795061</v>
      </c>
      <c r="AQ20" s="115">
        <f t="shared" si="2"/>
        <v>0</v>
      </c>
      <c r="AR20" s="53">
        <v>1.26</v>
      </c>
      <c r="AS20" s="52" t="s">
        <v>101</v>
      </c>
      <c r="AY20" s="101"/>
    </row>
    <row r="21" spans="1:51" x14ac:dyDescent="0.25">
      <c r="B21" s="40">
        <v>2.4166666666666701</v>
      </c>
      <c r="C21" s="40">
        <v>0.45833333333333298</v>
      </c>
      <c r="D21" s="110">
        <v>5</v>
      </c>
      <c r="E21" s="41">
        <f t="shared" si="0"/>
        <v>3.5211267605633805</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139</v>
      </c>
      <c r="P21" s="111">
        <v>143</v>
      </c>
      <c r="Q21" s="111">
        <v>1283025</v>
      </c>
      <c r="R21" s="46">
        <f t="shared" si="5"/>
        <v>6203</v>
      </c>
      <c r="S21" s="47">
        <f t="shared" si="6"/>
        <v>148.87200000000001</v>
      </c>
      <c r="T21" s="47">
        <f t="shared" si="7"/>
        <v>6.2030000000000003</v>
      </c>
      <c r="U21" s="112">
        <v>6.9</v>
      </c>
      <c r="V21" s="112">
        <f t="shared" si="1"/>
        <v>6.9</v>
      </c>
      <c r="W21" s="113" t="s">
        <v>130</v>
      </c>
      <c r="X21" s="115">
        <v>1068</v>
      </c>
      <c r="Y21" s="115">
        <v>0</v>
      </c>
      <c r="Z21" s="115">
        <v>1186</v>
      </c>
      <c r="AA21" s="115">
        <v>1185</v>
      </c>
      <c r="AB21" s="115">
        <v>1187</v>
      </c>
      <c r="AC21" s="48" t="s">
        <v>90</v>
      </c>
      <c r="AD21" s="48" t="s">
        <v>90</v>
      </c>
      <c r="AE21" s="48" t="s">
        <v>90</v>
      </c>
      <c r="AF21" s="114" t="s">
        <v>90</v>
      </c>
      <c r="AG21" s="123">
        <v>46485636</v>
      </c>
      <c r="AH21" s="49">
        <f t="shared" si="9"/>
        <v>1392</v>
      </c>
      <c r="AI21" s="50">
        <f t="shared" si="8"/>
        <v>224.40754473641786</v>
      </c>
      <c r="AJ21" s="98">
        <v>1</v>
      </c>
      <c r="AK21" s="98">
        <v>0</v>
      </c>
      <c r="AL21" s="98">
        <v>1</v>
      </c>
      <c r="AM21" s="98">
        <v>1</v>
      </c>
      <c r="AN21" s="98">
        <v>1</v>
      </c>
      <c r="AO21" s="98">
        <v>0</v>
      </c>
      <c r="AP21" s="115">
        <v>10795061</v>
      </c>
      <c r="AQ21" s="115">
        <f t="shared" si="2"/>
        <v>0</v>
      </c>
      <c r="AR21" s="51"/>
      <c r="AS21" s="52" t="s">
        <v>101</v>
      </c>
      <c r="AY21" s="101"/>
    </row>
    <row r="22" spans="1:51" x14ac:dyDescent="0.25">
      <c r="B22" s="40">
        <v>2.4583333333333299</v>
      </c>
      <c r="C22" s="40">
        <v>0.5</v>
      </c>
      <c r="D22" s="110">
        <v>5</v>
      </c>
      <c r="E22" s="41">
        <f t="shared" si="0"/>
        <v>3.5211267605633805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134</v>
      </c>
      <c r="P22" s="111">
        <v>145</v>
      </c>
      <c r="Q22" s="111">
        <v>1289193</v>
      </c>
      <c r="R22" s="46">
        <f t="shared" si="5"/>
        <v>6168</v>
      </c>
      <c r="S22" s="47">
        <f t="shared" si="6"/>
        <v>148.03200000000001</v>
      </c>
      <c r="T22" s="47">
        <f t="shared" si="7"/>
        <v>6.1680000000000001</v>
      </c>
      <c r="U22" s="112">
        <v>6.4</v>
      </c>
      <c r="V22" s="112">
        <f t="shared" si="1"/>
        <v>6.4</v>
      </c>
      <c r="W22" s="113" t="s">
        <v>130</v>
      </c>
      <c r="X22" s="115">
        <v>1057</v>
      </c>
      <c r="Y22" s="115">
        <v>0</v>
      </c>
      <c r="Z22" s="115">
        <v>1187</v>
      </c>
      <c r="AA22" s="115">
        <v>1185</v>
      </c>
      <c r="AB22" s="115">
        <v>1186</v>
      </c>
      <c r="AC22" s="48" t="s">
        <v>90</v>
      </c>
      <c r="AD22" s="48" t="s">
        <v>90</v>
      </c>
      <c r="AE22" s="48" t="s">
        <v>90</v>
      </c>
      <c r="AF22" s="114" t="s">
        <v>90</v>
      </c>
      <c r="AG22" s="123">
        <v>46487012</v>
      </c>
      <c r="AH22" s="49">
        <f t="shared" si="9"/>
        <v>1376</v>
      </c>
      <c r="AI22" s="50">
        <f t="shared" si="8"/>
        <v>223.08690012970169</v>
      </c>
      <c r="AJ22" s="98">
        <v>1</v>
      </c>
      <c r="AK22" s="98">
        <v>0</v>
      </c>
      <c r="AL22" s="98">
        <v>1</v>
      </c>
      <c r="AM22" s="98">
        <v>1</v>
      </c>
      <c r="AN22" s="98">
        <v>1</v>
      </c>
      <c r="AO22" s="98">
        <v>0</v>
      </c>
      <c r="AP22" s="115">
        <v>10795061</v>
      </c>
      <c r="AQ22" s="115">
        <f t="shared" si="2"/>
        <v>0</v>
      </c>
      <c r="AR22" s="51"/>
      <c r="AS22" s="52" t="s">
        <v>101</v>
      </c>
      <c r="AV22" s="55" t="s">
        <v>110</v>
      </c>
      <c r="AY22" s="101"/>
    </row>
    <row r="23" spans="1:51" x14ac:dyDescent="0.25">
      <c r="A23" s="97" t="s">
        <v>125</v>
      </c>
      <c r="B23" s="40">
        <v>2.5</v>
      </c>
      <c r="C23" s="40">
        <v>0.54166666666666696</v>
      </c>
      <c r="D23" s="110">
        <v>5</v>
      </c>
      <c r="E23" s="41">
        <f t="shared" si="0"/>
        <v>3.5211267605633805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135</v>
      </c>
      <c r="P23" s="111">
        <v>146</v>
      </c>
      <c r="Q23" s="111">
        <v>1295277</v>
      </c>
      <c r="R23" s="46">
        <f t="shared" si="5"/>
        <v>6084</v>
      </c>
      <c r="S23" s="47">
        <f t="shared" si="6"/>
        <v>146.01599999999999</v>
      </c>
      <c r="T23" s="47">
        <f t="shared" si="7"/>
        <v>6.0839999999999996</v>
      </c>
      <c r="U23" s="112">
        <v>5.8</v>
      </c>
      <c r="V23" s="112">
        <f t="shared" si="1"/>
        <v>5.8</v>
      </c>
      <c r="W23" s="113" t="s">
        <v>130</v>
      </c>
      <c r="X23" s="115">
        <v>1057</v>
      </c>
      <c r="Y23" s="115">
        <v>0</v>
      </c>
      <c r="Z23" s="115">
        <v>1187</v>
      </c>
      <c r="AA23" s="115">
        <v>1185</v>
      </c>
      <c r="AB23" s="115">
        <v>1187</v>
      </c>
      <c r="AC23" s="48" t="s">
        <v>90</v>
      </c>
      <c r="AD23" s="48" t="s">
        <v>90</v>
      </c>
      <c r="AE23" s="48" t="s">
        <v>90</v>
      </c>
      <c r="AF23" s="114" t="s">
        <v>90</v>
      </c>
      <c r="AG23" s="123">
        <v>46488388</v>
      </c>
      <c r="AH23" s="49">
        <f t="shared" si="9"/>
        <v>1376</v>
      </c>
      <c r="AI23" s="50">
        <f t="shared" si="8"/>
        <v>226.16699539776465</v>
      </c>
      <c r="AJ23" s="98">
        <v>1</v>
      </c>
      <c r="AK23" s="98">
        <v>0</v>
      </c>
      <c r="AL23" s="98">
        <v>1</v>
      </c>
      <c r="AM23" s="98">
        <v>1</v>
      </c>
      <c r="AN23" s="98">
        <v>1</v>
      </c>
      <c r="AO23" s="98">
        <v>0</v>
      </c>
      <c r="AP23" s="115">
        <v>10795061</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134</v>
      </c>
      <c r="P24" s="111">
        <v>147</v>
      </c>
      <c r="Q24" s="111">
        <v>1301560</v>
      </c>
      <c r="R24" s="46">
        <f t="shared" si="5"/>
        <v>6283</v>
      </c>
      <c r="S24" s="47">
        <f t="shared" si="6"/>
        <v>150.792</v>
      </c>
      <c r="T24" s="47">
        <f t="shared" si="7"/>
        <v>6.2830000000000004</v>
      </c>
      <c r="U24" s="112">
        <v>5.2</v>
      </c>
      <c r="V24" s="112">
        <f t="shared" si="1"/>
        <v>5.2</v>
      </c>
      <c r="W24" s="113" t="s">
        <v>130</v>
      </c>
      <c r="X24" s="115">
        <v>1048</v>
      </c>
      <c r="Y24" s="115">
        <v>0</v>
      </c>
      <c r="Z24" s="115">
        <v>1187</v>
      </c>
      <c r="AA24" s="115">
        <v>1185</v>
      </c>
      <c r="AB24" s="115">
        <v>1187</v>
      </c>
      <c r="AC24" s="48" t="s">
        <v>90</v>
      </c>
      <c r="AD24" s="48" t="s">
        <v>90</v>
      </c>
      <c r="AE24" s="48" t="s">
        <v>90</v>
      </c>
      <c r="AF24" s="114" t="s">
        <v>90</v>
      </c>
      <c r="AG24" s="123">
        <v>46489711</v>
      </c>
      <c r="AH24" s="49">
        <f>IF(ISBLANK(AG24),"-",AG24-AG23)</f>
        <v>1323</v>
      </c>
      <c r="AI24" s="50">
        <f t="shared" si="8"/>
        <v>210.56819990450421</v>
      </c>
      <c r="AJ24" s="98">
        <v>1</v>
      </c>
      <c r="AK24" s="98">
        <v>0</v>
      </c>
      <c r="AL24" s="98">
        <v>1</v>
      </c>
      <c r="AM24" s="98">
        <v>1</v>
      </c>
      <c r="AN24" s="98">
        <v>1</v>
      </c>
      <c r="AO24" s="98">
        <v>0</v>
      </c>
      <c r="AP24" s="115">
        <v>10795061</v>
      </c>
      <c r="AQ24" s="115">
        <f t="shared" si="2"/>
        <v>0</v>
      </c>
      <c r="AR24" s="53">
        <v>1.23</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137</v>
      </c>
      <c r="P25" s="111">
        <v>141</v>
      </c>
      <c r="Q25" s="111">
        <v>1307948</v>
      </c>
      <c r="R25" s="46">
        <f t="shared" si="5"/>
        <v>6388</v>
      </c>
      <c r="S25" s="47">
        <f t="shared" si="6"/>
        <v>153.31200000000001</v>
      </c>
      <c r="T25" s="47">
        <f t="shared" si="7"/>
        <v>6.3879999999999999</v>
      </c>
      <c r="U25" s="112">
        <v>4.7</v>
      </c>
      <c r="V25" s="112">
        <f t="shared" si="1"/>
        <v>4.7</v>
      </c>
      <c r="W25" s="113" t="s">
        <v>130</v>
      </c>
      <c r="X25" s="115">
        <v>1016</v>
      </c>
      <c r="Y25" s="115">
        <v>0</v>
      </c>
      <c r="Z25" s="115">
        <v>1187</v>
      </c>
      <c r="AA25" s="115">
        <v>1185</v>
      </c>
      <c r="AB25" s="115">
        <v>1187</v>
      </c>
      <c r="AC25" s="48" t="s">
        <v>90</v>
      </c>
      <c r="AD25" s="48" t="s">
        <v>90</v>
      </c>
      <c r="AE25" s="48" t="s">
        <v>90</v>
      </c>
      <c r="AF25" s="114" t="s">
        <v>90</v>
      </c>
      <c r="AG25" s="123">
        <v>46491044</v>
      </c>
      <c r="AH25" s="49">
        <f t="shared" si="9"/>
        <v>1333</v>
      </c>
      <c r="AI25" s="50">
        <f t="shared" si="8"/>
        <v>208.67251095804633</v>
      </c>
      <c r="AJ25" s="98">
        <v>1</v>
      </c>
      <c r="AK25" s="98">
        <v>0</v>
      </c>
      <c r="AL25" s="98">
        <v>1</v>
      </c>
      <c r="AM25" s="98">
        <v>1</v>
      </c>
      <c r="AN25" s="98">
        <v>1</v>
      </c>
      <c r="AO25" s="98">
        <v>0</v>
      </c>
      <c r="AP25" s="115">
        <v>10795061</v>
      </c>
      <c r="AQ25" s="115">
        <f t="shared" si="2"/>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141</v>
      </c>
      <c r="P26" s="111">
        <v>134</v>
      </c>
      <c r="Q26" s="111">
        <v>1313992</v>
      </c>
      <c r="R26" s="46">
        <f t="shared" si="5"/>
        <v>6044</v>
      </c>
      <c r="S26" s="47">
        <f t="shared" si="6"/>
        <v>145.05600000000001</v>
      </c>
      <c r="T26" s="47">
        <f t="shared" si="7"/>
        <v>6.0439999999999996</v>
      </c>
      <c r="U26" s="112">
        <v>4.4000000000000004</v>
      </c>
      <c r="V26" s="112">
        <f t="shared" si="1"/>
        <v>4.4000000000000004</v>
      </c>
      <c r="W26" s="113" t="s">
        <v>130</v>
      </c>
      <c r="X26" s="115">
        <v>1007</v>
      </c>
      <c r="Y26" s="115">
        <v>0</v>
      </c>
      <c r="Z26" s="115">
        <v>1187</v>
      </c>
      <c r="AA26" s="115">
        <v>1185</v>
      </c>
      <c r="AB26" s="115">
        <v>1187</v>
      </c>
      <c r="AC26" s="48" t="s">
        <v>90</v>
      </c>
      <c r="AD26" s="48" t="s">
        <v>90</v>
      </c>
      <c r="AE26" s="48" t="s">
        <v>90</v>
      </c>
      <c r="AF26" s="114" t="s">
        <v>90</v>
      </c>
      <c r="AG26" s="123">
        <v>46492392</v>
      </c>
      <c r="AH26" s="49">
        <f t="shared" si="9"/>
        <v>1348</v>
      </c>
      <c r="AI26" s="50">
        <f t="shared" si="8"/>
        <v>223.03110522832563</v>
      </c>
      <c r="AJ26" s="98">
        <v>1</v>
      </c>
      <c r="AK26" s="98">
        <v>0</v>
      </c>
      <c r="AL26" s="98">
        <v>1</v>
      </c>
      <c r="AM26" s="98">
        <v>1</v>
      </c>
      <c r="AN26" s="98">
        <v>1</v>
      </c>
      <c r="AO26" s="98">
        <v>0</v>
      </c>
      <c r="AP26" s="115">
        <v>10795061</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136</v>
      </c>
      <c r="P27" s="111">
        <v>131</v>
      </c>
      <c r="Q27" s="111">
        <v>1320158</v>
      </c>
      <c r="R27" s="46">
        <f t="shared" si="5"/>
        <v>6166</v>
      </c>
      <c r="S27" s="47">
        <f t="shared" si="6"/>
        <v>147.98400000000001</v>
      </c>
      <c r="T27" s="47">
        <f t="shared" si="7"/>
        <v>6.1660000000000004</v>
      </c>
      <c r="U27" s="112">
        <v>3.9</v>
      </c>
      <c r="V27" s="112">
        <f t="shared" si="1"/>
        <v>3.9</v>
      </c>
      <c r="W27" s="113" t="s">
        <v>130</v>
      </c>
      <c r="X27" s="115">
        <v>1026</v>
      </c>
      <c r="Y27" s="115">
        <v>0</v>
      </c>
      <c r="Z27" s="115">
        <v>1187</v>
      </c>
      <c r="AA27" s="115">
        <v>1185</v>
      </c>
      <c r="AB27" s="115">
        <v>1187</v>
      </c>
      <c r="AC27" s="48" t="s">
        <v>90</v>
      </c>
      <c r="AD27" s="48" t="s">
        <v>90</v>
      </c>
      <c r="AE27" s="48" t="s">
        <v>90</v>
      </c>
      <c r="AF27" s="114" t="s">
        <v>90</v>
      </c>
      <c r="AG27" s="123">
        <v>46493740</v>
      </c>
      <c r="AH27" s="49">
        <f t="shared" si="9"/>
        <v>1348</v>
      </c>
      <c r="AI27" s="50">
        <f t="shared" si="8"/>
        <v>218.61822899772946</v>
      </c>
      <c r="AJ27" s="98">
        <v>1</v>
      </c>
      <c r="AK27" s="98">
        <v>0</v>
      </c>
      <c r="AL27" s="98">
        <v>1</v>
      </c>
      <c r="AM27" s="98">
        <v>1</v>
      </c>
      <c r="AN27" s="98">
        <v>1</v>
      </c>
      <c r="AO27" s="98">
        <v>0</v>
      </c>
      <c r="AP27" s="115">
        <v>10795061</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138</v>
      </c>
      <c r="P28" s="111">
        <v>139</v>
      </c>
      <c r="Q28" s="111">
        <v>1326152</v>
      </c>
      <c r="R28" s="46">
        <f t="shared" si="5"/>
        <v>5994</v>
      </c>
      <c r="S28" s="47">
        <f t="shared" si="6"/>
        <v>143.85599999999999</v>
      </c>
      <c r="T28" s="47">
        <f t="shared" si="7"/>
        <v>5.9939999999999998</v>
      </c>
      <c r="U28" s="112">
        <v>3.6</v>
      </c>
      <c r="V28" s="112">
        <f t="shared" si="1"/>
        <v>3.6</v>
      </c>
      <c r="W28" s="113" t="s">
        <v>130</v>
      </c>
      <c r="X28" s="115">
        <v>1007</v>
      </c>
      <c r="Y28" s="115">
        <v>0</v>
      </c>
      <c r="Z28" s="115">
        <v>1187</v>
      </c>
      <c r="AA28" s="115">
        <v>1185</v>
      </c>
      <c r="AB28" s="115">
        <v>1187</v>
      </c>
      <c r="AC28" s="48" t="s">
        <v>90</v>
      </c>
      <c r="AD28" s="48" t="s">
        <v>90</v>
      </c>
      <c r="AE28" s="48" t="s">
        <v>90</v>
      </c>
      <c r="AF28" s="114" t="s">
        <v>90</v>
      </c>
      <c r="AG28" s="123">
        <v>46495084</v>
      </c>
      <c r="AH28" s="49">
        <f t="shared" si="9"/>
        <v>1344</v>
      </c>
      <c r="AI28" s="50">
        <f t="shared" si="8"/>
        <v>224.22422422422423</v>
      </c>
      <c r="AJ28" s="98">
        <v>1</v>
      </c>
      <c r="AK28" s="98">
        <v>0</v>
      </c>
      <c r="AL28" s="98">
        <v>1</v>
      </c>
      <c r="AM28" s="98">
        <v>1</v>
      </c>
      <c r="AN28" s="98">
        <v>1</v>
      </c>
      <c r="AO28" s="98">
        <v>0</v>
      </c>
      <c r="AP28" s="115">
        <v>10795061</v>
      </c>
      <c r="AQ28" s="115">
        <f t="shared" si="2"/>
        <v>0</v>
      </c>
      <c r="AR28" s="53">
        <v>1.18</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137</v>
      </c>
      <c r="P29" s="111">
        <v>136</v>
      </c>
      <c r="Q29" s="111">
        <v>1332257</v>
      </c>
      <c r="R29" s="46">
        <f t="shared" si="5"/>
        <v>6105</v>
      </c>
      <c r="S29" s="47">
        <f t="shared" si="6"/>
        <v>146.52000000000001</v>
      </c>
      <c r="T29" s="47">
        <f t="shared" si="7"/>
        <v>6.1050000000000004</v>
      </c>
      <c r="U29" s="112">
        <v>3.3</v>
      </c>
      <c r="V29" s="112">
        <f t="shared" si="1"/>
        <v>3.3</v>
      </c>
      <c r="W29" s="113" t="s">
        <v>130</v>
      </c>
      <c r="X29" s="115">
        <v>1007</v>
      </c>
      <c r="Y29" s="115">
        <v>0</v>
      </c>
      <c r="Z29" s="115">
        <v>1187</v>
      </c>
      <c r="AA29" s="115">
        <v>1185</v>
      </c>
      <c r="AB29" s="115">
        <v>1187</v>
      </c>
      <c r="AC29" s="48" t="s">
        <v>90</v>
      </c>
      <c r="AD29" s="48" t="s">
        <v>90</v>
      </c>
      <c r="AE29" s="48" t="s">
        <v>90</v>
      </c>
      <c r="AF29" s="114" t="s">
        <v>90</v>
      </c>
      <c r="AG29" s="123">
        <v>46496428</v>
      </c>
      <c r="AH29" s="49">
        <f t="shared" si="9"/>
        <v>1344</v>
      </c>
      <c r="AI29" s="50">
        <f t="shared" si="8"/>
        <v>220.14742014742012</v>
      </c>
      <c r="AJ29" s="98">
        <v>1</v>
      </c>
      <c r="AK29" s="98">
        <v>0</v>
      </c>
      <c r="AL29" s="98">
        <v>1</v>
      </c>
      <c r="AM29" s="98">
        <v>1</v>
      </c>
      <c r="AN29" s="98">
        <v>1</v>
      </c>
      <c r="AO29" s="98">
        <v>0</v>
      </c>
      <c r="AP29" s="115">
        <v>10795061</v>
      </c>
      <c r="AQ29" s="115">
        <f t="shared" si="2"/>
        <v>0</v>
      </c>
      <c r="AR29" s="51"/>
      <c r="AS29" s="52" t="s">
        <v>113</v>
      </c>
      <c r="AY29" s="101"/>
    </row>
    <row r="30" spans="1:51" x14ac:dyDescent="0.25">
      <c r="B30" s="40">
        <v>2.7916666666666701</v>
      </c>
      <c r="C30" s="40">
        <v>0.83333333333333703</v>
      </c>
      <c r="D30" s="110">
        <v>3</v>
      </c>
      <c r="E30" s="41">
        <f t="shared" si="0"/>
        <v>2.1126760563380285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137</v>
      </c>
      <c r="P30" s="111">
        <v>130</v>
      </c>
      <c r="Q30" s="111">
        <v>1338263</v>
      </c>
      <c r="R30" s="46">
        <f t="shared" si="5"/>
        <v>6006</v>
      </c>
      <c r="S30" s="47">
        <f t="shared" si="6"/>
        <v>144.14400000000001</v>
      </c>
      <c r="T30" s="47">
        <f t="shared" si="7"/>
        <v>6.0060000000000002</v>
      </c>
      <c r="U30" s="112">
        <v>3</v>
      </c>
      <c r="V30" s="112">
        <f t="shared" si="1"/>
        <v>3</v>
      </c>
      <c r="W30" s="113" t="s">
        <v>130</v>
      </c>
      <c r="X30" s="115">
        <v>1007</v>
      </c>
      <c r="Y30" s="115">
        <v>0</v>
      </c>
      <c r="Z30" s="115">
        <v>1187</v>
      </c>
      <c r="AA30" s="115">
        <v>1185</v>
      </c>
      <c r="AB30" s="115">
        <v>1187</v>
      </c>
      <c r="AC30" s="48" t="s">
        <v>90</v>
      </c>
      <c r="AD30" s="48" t="s">
        <v>90</v>
      </c>
      <c r="AE30" s="48" t="s">
        <v>90</v>
      </c>
      <c r="AF30" s="114" t="s">
        <v>90</v>
      </c>
      <c r="AG30" s="123">
        <v>46497760</v>
      </c>
      <c r="AH30" s="49">
        <f t="shared" si="9"/>
        <v>1332</v>
      </c>
      <c r="AI30" s="50">
        <f t="shared" si="8"/>
        <v>221.77822177822176</v>
      </c>
      <c r="AJ30" s="98">
        <v>1</v>
      </c>
      <c r="AK30" s="98">
        <v>0</v>
      </c>
      <c r="AL30" s="98">
        <v>1</v>
      </c>
      <c r="AM30" s="98">
        <v>1</v>
      </c>
      <c r="AN30" s="98">
        <v>1</v>
      </c>
      <c r="AO30" s="98">
        <v>0</v>
      </c>
      <c r="AP30" s="115">
        <v>10795061</v>
      </c>
      <c r="AQ30" s="115">
        <f t="shared" si="2"/>
        <v>0</v>
      </c>
      <c r="AR30" s="51"/>
      <c r="AS30" s="52" t="s">
        <v>113</v>
      </c>
      <c r="AV30" s="273" t="s">
        <v>117</v>
      </c>
      <c r="AW30" s="273"/>
      <c r="AY30" s="101"/>
    </row>
    <row r="31" spans="1:51" x14ac:dyDescent="0.25">
      <c r="B31" s="40">
        <v>2.8333333333333299</v>
      </c>
      <c r="C31" s="40">
        <v>0.875000000000004</v>
      </c>
      <c r="D31" s="110">
        <v>3</v>
      </c>
      <c r="E31" s="41">
        <f t="shared" si="0"/>
        <v>2.1126760563380285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136</v>
      </c>
      <c r="P31" s="111">
        <v>128</v>
      </c>
      <c r="Q31" s="111">
        <v>1343970</v>
      </c>
      <c r="R31" s="46">
        <f t="shared" si="5"/>
        <v>5707</v>
      </c>
      <c r="S31" s="47">
        <f t="shared" si="6"/>
        <v>136.96799999999999</v>
      </c>
      <c r="T31" s="47">
        <f t="shared" si="7"/>
        <v>5.7069999999999999</v>
      </c>
      <c r="U31" s="112">
        <v>2.8</v>
      </c>
      <c r="V31" s="112">
        <f t="shared" si="1"/>
        <v>2.8</v>
      </c>
      <c r="W31" s="113" t="s">
        <v>134</v>
      </c>
      <c r="X31" s="115">
        <v>1007</v>
      </c>
      <c r="Y31" s="115">
        <v>0</v>
      </c>
      <c r="Z31" s="115">
        <v>1187</v>
      </c>
      <c r="AA31" s="115">
        <v>1185</v>
      </c>
      <c r="AB31" s="115">
        <v>1187</v>
      </c>
      <c r="AC31" s="48" t="s">
        <v>90</v>
      </c>
      <c r="AD31" s="48" t="s">
        <v>90</v>
      </c>
      <c r="AE31" s="48" t="s">
        <v>90</v>
      </c>
      <c r="AF31" s="114" t="s">
        <v>90</v>
      </c>
      <c r="AG31" s="123">
        <v>46499092</v>
      </c>
      <c r="AH31" s="49">
        <f t="shared" si="9"/>
        <v>1332</v>
      </c>
      <c r="AI31" s="50">
        <f t="shared" si="8"/>
        <v>233.39758191694412</v>
      </c>
      <c r="AJ31" s="98">
        <v>1</v>
      </c>
      <c r="AK31" s="98">
        <v>0</v>
      </c>
      <c r="AL31" s="98">
        <v>1</v>
      </c>
      <c r="AM31" s="98">
        <v>1</v>
      </c>
      <c r="AN31" s="98">
        <v>1</v>
      </c>
      <c r="AO31" s="98">
        <v>0</v>
      </c>
      <c r="AP31" s="115">
        <v>10795061</v>
      </c>
      <c r="AQ31" s="115">
        <f t="shared" si="2"/>
        <v>0</v>
      </c>
      <c r="AR31" s="51"/>
      <c r="AS31" s="52" t="s">
        <v>113</v>
      </c>
      <c r="AV31" s="59" t="s">
        <v>29</v>
      </c>
      <c r="AW31" s="59" t="s">
        <v>74</v>
      </c>
      <c r="AY31" s="101"/>
    </row>
    <row r="32" spans="1:51" x14ac:dyDescent="0.25">
      <c r="B32" s="40">
        <v>2.875</v>
      </c>
      <c r="C32" s="40">
        <v>0.91666666666667096</v>
      </c>
      <c r="D32" s="110">
        <v>4</v>
      </c>
      <c r="E32" s="41">
        <f t="shared" si="0"/>
        <v>2.8169014084507045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125</v>
      </c>
      <c r="P32" s="111">
        <v>129</v>
      </c>
      <c r="Q32" s="111">
        <v>1349486</v>
      </c>
      <c r="R32" s="46">
        <f t="shared" si="5"/>
        <v>5516</v>
      </c>
      <c r="S32" s="47">
        <f t="shared" si="6"/>
        <v>132.38399999999999</v>
      </c>
      <c r="T32" s="47">
        <f t="shared" si="7"/>
        <v>5.516</v>
      </c>
      <c r="U32" s="112">
        <v>2.5</v>
      </c>
      <c r="V32" s="112">
        <f t="shared" si="1"/>
        <v>2.5</v>
      </c>
      <c r="W32" s="113" t="s">
        <v>134</v>
      </c>
      <c r="X32" s="115">
        <v>996</v>
      </c>
      <c r="Y32" s="115">
        <v>0</v>
      </c>
      <c r="Z32" s="115">
        <v>1147</v>
      </c>
      <c r="AA32" s="115">
        <v>1185</v>
      </c>
      <c r="AB32" s="115">
        <v>1147</v>
      </c>
      <c r="AC32" s="48" t="s">
        <v>90</v>
      </c>
      <c r="AD32" s="48" t="s">
        <v>90</v>
      </c>
      <c r="AE32" s="48" t="s">
        <v>90</v>
      </c>
      <c r="AF32" s="114" t="s">
        <v>90</v>
      </c>
      <c r="AG32" s="123">
        <v>46500340</v>
      </c>
      <c r="AH32" s="49">
        <f t="shared" si="9"/>
        <v>1248</v>
      </c>
      <c r="AI32" s="50">
        <f t="shared" si="8"/>
        <v>226.25090645395213</v>
      </c>
      <c r="AJ32" s="98">
        <v>1</v>
      </c>
      <c r="AK32" s="98">
        <v>0</v>
      </c>
      <c r="AL32" s="98">
        <v>1</v>
      </c>
      <c r="AM32" s="98">
        <v>1</v>
      </c>
      <c r="AN32" s="98">
        <v>1</v>
      </c>
      <c r="AO32" s="98">
        <v>0</v>
      </c>
      <c r="AP32" s="115">
        <v>10795061</v>
      </c>
      <c r="AQ32" s="115">
        <f t="shared" si="2"/>
        <v>0</v>
      </c>
      <c r="AR32" s="53">
        <v>1.07</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129</v>
      </c>
      <c r="P33" s="111">
        <v>128</v>
      </c>
      <c r="Q33" s="111">
        <v>1354708</v>
      </c>
      <c r="R33" s="46">
        <f t="shared" si="5"/>
        <v>5222</v>
      </c>
      <c r="S33" s="47">
        <f t="shared" si="6"/>
        <v>125.328</v>
      </c>
      <c r="T33" s="47">
        <f t="shared" si="7"/>
        <v>5.2220000000000004</v>
      </c>
      <c r="U33" s="112">
        <v>3.4</v>
      </c>
      <c r="V33" s="112">
        <f t="shared" si="1"/>
        <v>3.4</v>
      </c>
      <c r="W33" s="113" t="s">
        <v>190</v>
      </c>
      <c r="X33" s="115">
        <v>0</v>
      </c>
      <c r="Y33" s="115">
        <v>0</v>
      </c>
      <c r="Z33" s="115">
        <v>1187</v>
      </c>
      <c r="AA33" s="115">
        <v>1185</v>
      </c>
      <c r="AB33" s="115">
        <v>1187</v>
      </c>
      <c r="AC33" s="48" t="s">
        <v>90</v>
      </c>
      <c r="AD33" s="48" t="s">
        <v>90</v>
      </c>
      <c r="AE33" s="48" t="s">
        <v>90</v>
      </c>
      <c r="AF33" s="114" t="s">
        <v>90</v>
      </c>
      <c r="AG33" s="123">
        <v>46501400</v>
      </c>
      <c r="AH33" s="49">
        <f t="shared" si="9"/>
        <v>1060</v>
      </c>
      <c r="AI33" s="50">
        <f t="shared" si="8"/>
        <v>202.98736116430484</v>
      </c>
      <c r="AJ33" s="98">
        <v>0</v>
      </c>
      <c r="AK33" s="98">
        <v>0</v>
      </c>
      <c r="AL33" s="98">
        <v>1</v>
      </c>
      <c r="AM33" s="98">
        <v>1</v>
      </c>
      <c r="AN33" s="98">
        <v>1</v>
      </c>
      <c r="AO33" s="98">
        <v>0.7</v>
      </c>
      <c r="AP33" s="115">
        <v>10795600</v>
      </c>
      <c r="AQ33" s="115">
        <f t="shared" si="2"/>
        <v>539</v>
      </c>
      <c r="AR33" s="51"/>
      <c r="AS33" s="52" t="s">
        <v>113</v>
      </c>
      <c r="AY33" s="101"/>
    </row>
    <row r="34" spans="1:51" x14ac:dyDescent="0.25">
      <c r="B34" s="40">
        <v>2.9583333333333299</v>
      </c>
      <c r="C34" s="40">
        <v>1</v>
      </c>
      <c r="D34" s="110">
        <v>4</v>
      </c>
      <c r="E34" s="41">
        <f t="shared" si="0"/>
        <v>2.8169014084507045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129</v>
      </c>
      <c r="P34" s="111">
        <v>126</v>
      </c>
      <c r="Q34" s="111">
        <v>1359880</v>
      </c>
      <c r="R34" s="46">
        <f t="shared" si="5"/>
        <v>5172</v>
      </c>
      <c r="S34" s="47">
        <f t="shared" si="6"/>
        <v>124.128</v>
      </c>
      <c r="T34" s="47">
        <f t="shared" si="7"/>
        <v>5.1719999999999997</v>
      </c>
      <c r="U34" s="112">
        <v>4.2</v>
      </c>
      <c r="V34" s="112">
        <f t="shared" si="1"/>
        <v>4.2</v>
      </c>
      <c r="W34" s="113" t="s">
        <v>190</v>
      </c>
      <c r="X34" s="115">
        <v>0</v>
      </c>
      <c r="Y34" s="115">
        <v>0</v>
      </c>
      <c r="Z34" s="115">
        <v>1147</v>
      </c>
      <c r="AA34" s="115">
        <v>1185</v>
      </c>
      <c r="AB34" s="115">
        <v>1147</v>
      </c>
      <c r="AC34" s="48" t="s">
        <v>90</v>
      </c>
      <c r="AD34" s="48" t="s">
        <v>90</v>
      </c>
      <c r="AE34" s="48" t="s">
        <v>90</v>
      </c>
      <c r="AF34" s="114" t="s">
        <v>90</v>
      </c>
      <c r="AG34" s="123">
        <v>46502428</v>
      </c>
      <c r="AH34" s="49">
        <f t="shared" si="9"/>
        <v>1028</v>
      </c>
      <c r="AI34" s="50">
        <f t="shared" si="8"/>
        <v>198.76256767208045</v>
      </c>
      <c r="AJ34" s="98">
        <v>0</v>
      </c>
      <c r="AK34" s="98">
        <v>0</v>
      </c>
      <c r="AL34" s="98">
        <v>1</v>
      </c>
      <c r="AM34" s="98">
        <v>1</v>
      </c>
      <c r="AN34" s="98">
        <v>1</v>
      </c>
      <c r="AO34" s="98">
        <v>0.7</v>
      </c>
      <c r="AP34" s="115">
        <v>10796175</v>
      </c>
      <c r="AQ34" s="115">
        <f t="shared" si="2"/>
        <v>575</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137042</v>
      </c>
      <c r="S35" s="65">
        <f>AVERAGE(S11:S34)</f>
        <v>137.042</v>
      </c>
      <c r="T35" s="65">
        <f>SUM(T11:T34)</f>
        <v>137.04200000000003</v>
      </c>
      <c r="U35" s="112"/>
      <c r="V35" s="94"/>
      <c r="W35" s="57"/>
      <c r="X35" s="88"/>
      <c r="Y35" s="89"/>
      <c r="Z35" s="89"/>
      <c r="AA35" s="89"/>
      <c r="AB35" s="90"/>
      <c r="AC35" s="88"/>
      <c r="AD35" s="89"/>
      <c r="AE35" s="90"/>
      <c r="AF35" s="91"/>
      <c r="AG35" s="66">
        <f>AG34-AG10</f>
        <v>29512</v>
      </c>
      <c r="AH35" s="67">
        <f>SUM(AH11:AH34)</f>
        <v>29512</v>
      </c>
      <c r="AI35" s="68">
        <f>$AH$35/$T35</f>
        <v>215.350038674275</v>
      </c>
      <c r="AJ35" s="98"/>
      <c r="AK35" s="98"/>
      <c r="AL35" s="98"/>
      <c r="AM35" s="98"/>
      <c r="AN35" s="98"/>
      <c r="AO35" s="69"/>
      <c r="AP35" s="70">
        <f>AP34-AP10</f>
        <v>4843</v>
      </c>
      <c r="AQ35" s="71">
        <f>SUM(AQ11:AQ34)</f>
        <v>4843</v>
      </c>
      <c r="AR35" s="72">
        <f>AVERAGE(AR11:AR34)</f>
        <v>1.17</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212</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188</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194" t="s">
        <v>218</v>
      </c>
      <c r="C41" s="215"/>
      <c r="D41" s="215"/>
      <c r="E41" s="216"/>
      <c r="F41" s="216"/>
      <c r="G41" s="216"/>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94" t="s">
        <v>219</v>
      </c>
      <c r="C42" s="215"/>
      <c r="D42" s="217"/>
      <c r="E42" s="214"/>
      <c r="F42" s="214"/>
      <c r="G42" s="214"/>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94" t="s">
        <v>220</v>
      </c>
      <c r="C43" s="215"/>
      <c r="D43" s="215"/>
      <c r="E43" s="216"/>
      <c r="F43" s="216"/>
      <c r="G43" s="216"/>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94" t="s">
        <v>221</v>
      </c>
      <c r="C44" s="215"/>
      <c r="D44" s="217"/>
      <c r="E44" s="214"/>
      <c r="F44" s="214"/>
      <c r="G44" s="214"/>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83" t="s">
        <v>208</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71" t="s">
        <v>127</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142</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33" t="s">
        <v>161</v>
      </c>
      <c r="C48" s="105"/>
      <c r="D48" s="19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71" t="s">
        <v>222</v>
      </c>
      <c r="C49" s="105"/>
      <c r="D49" s="19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71" t="s">
        <v>137</v>
      </c>
      <c r="C50" s="105"/>
      <c r="D50" s="197"/>
      <c r="E50" s="105"/>
      <c r="F50" s="105"/>
      <c r="G50" s="105"/>
      <c r="H50" s="105"/>
      <c r="I50" s="105"/>
      <c r="J50" s="203"/>
      <c r="K50" s="203"/>
      <c r="L50" s="203"/>
      <c r="M50" s="203"/>
      <c r="N50" s="203"/>
      <c r="O50" s="203"/>
      <c r="P50" s="203"/>
      <c r="Q50" s="203"/>
      <c r="R50" s="203"/>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71" t="s">
        <v>138</v>
      </c>
      <c r="C51" s="105"/>
      <c r="D51" s="197"/>
      <c r="E51" s="124"/>
      <c r="F51" s="124"/>
      <c r="G51" s="124"/>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71" t="s">
        <v>139</v>
      </c>
      <c r="C52" s="105"/>
      <c r="D52" s="197"/>
      <c r="E52" s="148"/>
      <c r="F52" s="124"/>
      <c r="G52" s="124"/>
      <c r="H52" s="124"/>
      <c r="I52" s="124"/>
      <c r="J52" s="125"/>
      <c r="K52" s="125"/>
      <c r="L52" s="125"/>
      <c r="M52" s="125"/>
      <c r="N52" s="125"/>
      <c r="O52" s="125"/>
      <c r="P52" s="125"/>
      <c r="Q52" s="125"/>
      <c r="R52" s="125"/>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33" t="s">
        <v>140</v>
      </c>
      <c r="C53" s="105"/>
      <c r="D53" s="197"/>
      <c r="E53" s="124"/>
      <c r="F53" s="124"/>
      <c r="G53" s="124"/>
      <c r="H53" s="124"/>
      <c r="I53" s="124"/>
      <c r="J53" s="125"/>
      <c r="K53" s="125"/>
      <c r="L53" s="125"/>
      <c r="M53" s="125"/>
      <c r="N53" s="125"/>
      <c r="O53" s="125"/>
      <c r="P53" s="125"/>
      <c r="Q53" s="125"/>
      <c r="R53" s="125"/>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209" t="s">
        <v>205</v>
      </c>
      <c r="C54" s="210"/>
      <c r="D54" s="211"/>
      <c r="E54" s="212"/>
      <c r="F54" s="212"/>
      <c r="G54" s="212"/>
      <c r="H54" s="212"/>
      <c r="I54" s="212"/>
      <c r="J54" s="212"/>
      <c r="K54" s="213"/>
      <c r="L54" s="213"/>
      <c r="M54" s="213"/>
      <c r="N54" s="213"/>
      <c r="O54" s="213"/>
      <c r="P54" s="213"/>
      <c r="Q54" s="213"/>
      <c r="R54" s="213"/>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71" t="s">
        <v>207</v>
      </c>
      <c r="C55" s="105"/>
      <c r="D55" s="197"/>
      <c r="E55" s="148"/>
      <c r="F55" s="137"/>
      <c r="G55" s="137"/>
      <c r="H55" s="124"/>
      <c r="I55" s="124"/>
      <c r="J55" s="124"/>
      <c r="K55" s="125"/>
      <c r="L55" s="125"/>
      <c r="M55" s="125"/>
      <c r="N55" s="125"/>
      <c r="O55" s="125"/>
      <c r="P55" s="125"/>
      <c r="Q55" s="125"/>
      <c r="R55" s="125"/>
      <c r="S55" s="125"/>
      <c r="T55" s="125"/>
      <c r="U55" s="126"/>
      <c r="V55" s="126"/>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3" t="s">
        <v>174</v>
      </c>
      <c r="C56" s="105"/>
      <c r="D56" s="197"/>
      <c r="E56" s="145"/>
      <c r="F56" s="137"/>
      <c r="G56" s="137"/>
      <c r="H56" s="137"/>
      <c r="I56" s="135"/>
      <c r="J56" s="135"/>
      <c r="K56" s="135"/>
      <c r="L56" s="135"/>
      <c r="M56" s="135"/>
      <c r="N56" s="135"/>
      <c r="O56" s="135"/>
      <c r="P56" s="135"/>
      <c r="Q56" s="135"/>
      <c r="R56" s="135"/>
      <c r="S56" s="135"/>
      <c r="T56" s="135"/>
      <c r="U56" s="135"/>
      <c r="V56" s="135"/>
      <c r="W56" s="79"/>
      <c r="X56" s="102"/>
      <c r="Y56" s="102"/>
      <c r="Z56" s="102"/>
      <c r="AA56" s="80"/>
      <c r="AB56" s="102"/>
      <c r="AC56" s="102"/>
      <c r="AD56" s="102"/>
      <c r="AE56" s="102"/>
      <c r="AF56" s="102"/>
      <c r="AN56" s="103"/>
      <c r="AO56" s="103"/>
      <c r="AP56" s="103"/>
      <c r="AQ56" s="103"/>
      <c r="AR56" s="103"/>
      <c r="AS56" s="103"/>
      <c r="AT56" s="104"/>
      <c r="AW56" s="101"/>
      <c r="AX56" s="97"/>
      <c r="AY56" s="97"/>
    </row>
    <row r="57" spans="1:51" x14ac:dyDescent="0.25">
      <c r="B57" s="134"/>
      <c r="C57" s="134"/>
      <c r="D57" s="105"/>
      <c r="E57" s="156"/>
      <c r="F57" s="124"/>
      <c r="G57" s="124"/>
      <c r="H57" s="124"/>
      <c r="I57" s="135"/>
      <c r="J57" s="135"/>
      <c r="K57" s="135"/>
      <c r="L57" s="135"/>
      <c r="M57" s="135"/>
      <c r="N57" s="135"/>
      <c r="O57" s="135"/>
      <c r="P57" s="135"/>
      <c r="Q57" s="135"/>
      <c r="R57" s="135"/>
      <c r="S57" s="135"/>
      <c r="T57" s="135"/>
      <c r="U57" s="135"/>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B58" s="134"/>
      <c r="C58" s="171"/>
      <c r="D58" s="135"/>
      <c r="E58" s="153"/>
      <c r="F58" s="135"/>
      <c r="G58" s="135"/>
      <c r="H58" s="135"/>
      <c r="I58" s="124"/>
      <c r="J58" s="124"/>
      <c r="K58" s="124"/>
      <c r="L58" s="124"/>
      <c r="M58" s="124"/>
      <c r="N58" s="124"/>
      <c r="O58" s="124"/>
      <c r="P58" s="124"/>
      <c r="Q58" s="124"/>
      <c r="R58" s="124"/>
      <c r="S58" s="124"/>
      <c r="T58" s="124"/>
      <c r="U58" s="124"/>
      <c r="V58" s="79"/>
      <c r="W58" s="102"/>
      <c r="X58" s="102"/>
      <c r="Y58" s="102"/>
      <c r="Z58" s="80"/>
      <c r="AA58" s="102"/>
      <c r="AB58" s="102"/>
      <c r="AC58" s="102"/>
      <c r="AD58" s="102"/>
      <c r="AE58" s="102"/>
      <c r="AM58" s="103"/>
      <c r="AN58" s="103"/>
      <c r="AO58" s="103"/>
      <c r="AP58" s="103"/>
      <c r="AQ58" s="103"/>
      <c r="AR58" s="103"/>
      <c r="AS58" s="104"/>
      <c r="AV58" s="101"/>
      <c r="AW58" s="97"/>
      <c r="AX58" s="97"/>
      <c r="AY58" s="97"/>
    </row>
    <row r="59" spans="1:51" x14ac:dyDescent="0.25">
      <c r="A59" s="102"/>
      <c r="B59" s="171"/>
      <c r="C59" s="154"/>
      <c r="D59" s="153"/>
      <c r="E59" s="154"/>
      <c r="F59" s="135"/>
      <c r="G59" s="135"/>
      <c r="H59" s="13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54"/>
      <c r="D60" s="153"/>
      <c r="E60" s="154"/>
      <c r="F60" s="135"/>
      <c r="G60" s="124"/>
      <c r="H60" s="124"/>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71"/>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33"/>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71"/>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4"/>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71"/>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71"/>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3"/>
      <c r="C71" s="134"/>
      <c r="D71" s="117"/>
      <c r="E71" s="134"/>
      <c r="F71" s="134"/>
      <c r="G71" s="105"/>
      <c r="H71" s="105"/>
      <c r="I71" s="105"/>
      <c r="J71" s="106"/>
      <c r="K71" s="106"/>
      <c r="L71" s="106"/>
      <c r="M71" s="106"/>
      <c r="N71" s="106"/>
      <c r="O71" s="106"/>
      <c r="P71" s="106"/>
      <c r="Q71" s="106"/>
      <c r="R71" s="106"/>
      <c r="S71" s="106"/>
      <c r="T71" s="120"/>
      <c r="U71" s="122"/>
      <c r="V71" s="79"/>
      <c r="AS71" s="97"/>
      <c r="AT71" s="97"/>
      <c r="AU71" s="97"/>
      <c r="AV71" s="97"/>
      <c r="AW71" s="97"/>
      <c r="AX71" s="97"/>
      <c r="AY71" s="97"/>
    </row>
    <row r="72" spans="1:51" x14ac:dyDescent="0.25">
      <c r="A72" s="102"/>
      <c r="B72" s="136"/>
      <c r="C72" s="134"/>
      <c r="D72" s="117"/>
      <c r="E72" s="134"/>
      <c r="F72" s="134"/>
      <c r="G72" s="105"/>
      <c r="H72" s="105"/>
      <c r="I72" s="105"/>
      <c r="J72" s="106"/>
      <c r="K72" s="106"/>
      <c r="L72" s="106"/>
      <c r="M72" s="106"/>
      <c r="N72" s="106"/>
      <c r="O72" s="106"/>
      <c r="P72" s="106"/>
      <c r="Q72" s="106"/>
      <c r="R72" s="106"/>
      <c r="S72" s="106"/>
      <c r="T72" s="108"/>
      <c r="U72" s="79"/>
      <c r="V72" s="79"/>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A75" s="102"/>
      <c r="B75" s="138"/>
      <c r="C75" s="139"/>
      <c r="D75" s="140"/>
      <c r="E75" s="139"/>
      <c r="F75" s="139"/>
      <c r="G75" s="139"/>
      <c r="H75" s="139"/>
      <c r="I75" s="139"/>
      <c r="J75" s="141"/>
      <c r="K75" s="141"/>
      <c r="L75" s="141"/>
      <c r="M75" s="141"/>
      <c r="N75" s="141"/>
      <c r="O75" s="141"/>
      <c r="P75" s="141"/>
      <c r="Q75" s="141"/>
      <c r="R75" s="141"/>
      <c r="S75" s="141"/>
      <c r="T75" s="142"/>
      <c r="U75" s="143"/>
      <c r="V75" s="143"/>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AS78" s="97"/>
      <c r="AT78" s="97"/>
      <c r="AU78" s="97"/>
      <c r="AV78" s="97"/>
      <c r="AW78" s="97"/>
      <c r="AX78" s="97"/>
      <c r="AY78" s="97"/>
    </row>
    <row r="79" spans="1:51" x14ac:dyDescent="0.25">
      <c r="O79" s="12"/>
      <c r="P79" s="99"/>
      <c r="Q79" s="99"/>
      <c r="R79" s="99"/>
      <c r="S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T82" s="99"/>
      <c r="AS82" s="97"/>
      <c r="AT82" s="97"/>
      <c r="AU82" s="97"/>
      <c r="AV82" s="97"/>
      <c r="AW82" s="97"/>
      <c r="AX82" s="97"/>
      <c r="AY82" s="97"/>
    </row>
    <row r="83" spans="15:51" x14ac:dyDescent="0.25">
      <c r="O83" s="99"/>
      <c r="Q83" s="99"/>
      <c r="R83" s="99"/>
      <c r="S83" s="99"/>
      <c r="AS83" s="97"/>
      <c r="AT83" s="97"/>
      <c r="AU83" s="97"/>
      <c r="AV83" s="97"/>
      <c r="AW83" s="97"/>
      <c r="AX83" s="97"/>
      <c r="AY83" s="97"/>
    </row>
    <row r="84" spans="15:51" x14ac:dyDescent="0.25">
      <c r="O84" s="12"/>
      <c r="P84" s="99"/>
      <c r="Q84" s="99"/>
      <c r="R84" s="99"/>
      <c r="S84" s="99"/>
      <c r="T84" s="99"/>
      <c r="AS84" s="97"/>
      <c r="AT84" s="97"/>
      <c r="AU84" s="97"/>
      <c r="AV84" s="97"/>
      <c r="AW84" s="97"/>
      <c r="AX84" s="97"/>
      <c r="AY84" s="97"/>
    </row>
    <row r="85" spans="15:51" x14ac:dyDescent="0.25">
      <c r="O85" s="12"/>
      <c r="P85" s="99"/>
      <c r="Q85" s="99"/>
      <c r="R85" s="99"/>
      <c r="S85" s="99"/>
      <c r="T85" s="99"/>
      <c r="U85" s="99"/>
      <c r="AS85" s="97"/>
      <c r="AT85" s="97"/>
      <c r="AU85" s="97"/>
      <c r="AV85" s="97"/>
      <c r="AW85" s="97"/>
      <c r="AX85" s="97"/>
      <c r="AY85" s="97"/>
    </row>
    <row r="86" spans="15:51" x14ac:dyDescent="0.25">
      <c r="O86" s="12"/>
      <c r="P86" s="99"/>
      <c r="T86" s="99"/>
      <c r="U86" s="99"/>
      <c r="AS86" s="97"/>
      <c r="AT86" s="97"/>
      <c r="AU86" s="97"/>
      <c r="AV86" s="97"/>
      <c r="AW86" s="97"/>
      <c r="AX86" s="97"/>
      <c r="AY86" s="97"/>
    </row>
    <row r="98" spans="45:51" x14ac:dyDescent="0.25">
      <c r="AS98" s="97"/>
      <c r="AT98" s="97"/>
      <c r="AU98" s="97"/>
      <c r="AV98" s="97"/>
      <c r="AW98" s="97"/>
      <c r="AX98" s="97"/>
      <c r="AY98" s="97"/>
    </row>
  </sheetData>
  <protectedRanges>
    <protectedRange sqref="S59:T75" name="Range2_12_5_1_1"/>
    <protectedRange sqref="L10 AD8 AF8 AJ8:AR8 AF10 L24:N31 N32:N34 N10:N23 G11:G34 AC11:AF34 R11:T34 E11:E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4:AA56 Z57:Z58 Z46:Z53" name="Range2_2_1_10_1_1_1_2"/>
    <protectedRange sqref="N59:R75" name="Range2_12_1_6_1_1"/>
    <protectedRange sqref="L59:M75" name="Range2_2_12_1_7_1_1"/>
    <protectedRange sqref="AS11:AS15" name="Range1_4_1_1_1_1"/>
    <protectedRange sqref="J11:J15 J26:J34" name="Range1_1_2_1_10_1_1_1_1"/>
    <protectedRange sqref="T42" name="Range2_12_5_1_1_4"/>
    <protectedRange sqref="H42" name="Range2_2_12_1_7_1_1_1"/>
    <protectedRange sqref="L41 S38:S41" name="Range2_12_3_1_1_1_1"/>
    <protectedRange sqref="D38:H38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9:K75" name="Range2_2_12_1_4_1_1_1_1_1_1_1_1_1_1_1_1_1_1_1"/>
    <protectedRange sqref="I59:I75" name="Range2_2_12_1_7_1_1_2_2_1_2"/>
    <protectedRange sqref="F61:H75" name="Range2_2_12_1_3_1_2_1_1_1_1_2_1_1_1_1_1_1_1_1_1_1_1"/>
    <protectedRange sqref="E61: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6:V56 G58:H58 F59:G60" name="Range2_12_5_1_1_1_2_2_1_1_1_1_1_1_1_1_1_1_1_2_1_1_1_2_1_1_1_1_1_1_1_1_1_1_1_1_1_1_1_1_2_1_1_1_1_1_1_1_1_1_2_1_1_3_1_1_1_3_1_1_1_1_1_1_1_1_1_1_1_1_1_1_1_1_1_1_1_1_1_1_2_1_1_1_1_1_1_1_1_1_1_1_2_2_1_2_1_1_1_1_1_1_1_1_1_1_1_1_1"/>
    <protectedRange sqref="T54:U55 S47:T53" name="Range2_12_5_1_1_2_1_1_1_2_1_1_1_1_1_1_1_1_1_1_1_1_1"/>
    <protectedRange sqref="O54:S55 N47:R53" name="Range2_12_1_6_1_1_2_1_1_1_2_1_1_1_1_1_1_1_1_1_1_1_1_1"/>
    <protectedRange sqref="M54:N55 L47:M53" name="Range2_2_12_1_7_1_1_3_1_1_1_2_1_1_1_1_1_1_1_1_1_1_1_1_1"/>
    <protectedRange sqref="K54:L55 J47:K53" name="Range2_2_12_1_4_1_1_1_1_1_1_1_1_1_1_1_1_1_1_1_2_1_1_1_2_1_1_1_1_1_1_1_1_1_1_1_1_1"/>
    <protectedRange sqref="J54:J55 I47:I53" name="Range2_2_12_1_7_1_1_2_2_1_2_2_1_1_1_2_1_1_1_1_1_1_1_1_1_1_1_1_1"/>
    <protectedRange sqref="I54:I55 H56:H57 G47:H55" name="Range2_2_12_1_3_1_2_1_1_1_1_2_1_1_1_1_1_1_1_1_1_1_1_2_1_1_1_2_1_1_1_1_1_1_1_1_1_1_1_1_1"/>
    <protectedRange sqref="G56:G57 F47:F55" name="Range2_2_12_1_3_1_2_1_1_1_1_2_1_1_1_1_1_1_1_1_1_1_1_2_2_1_1_2_1_1_1_1_1_1_1_1_1_1_1_1_1"/>
    <protectedRange sqref="F56:F57 E47:E56"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1 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2 G44:H44" name="Range2_2_12_1_3_1_2_1_1_1_1_2_1_1_1_1_1_1_1_1_1_1_1_2_1_1_1_1_1_2_1_1_1_1_1_1"/>
    <protectedRange sqref="B46" name="Range2_12_5_1_1_1_1_1_2_1_1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4"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8" name="Range2_12_5_1_1_1_2_2_1_1_1_1_1_1_1_1_1_1_1_2_1_1_1_1_1_1_1_1_1_3_1_3_1_2_1_1_1_1_1_1_1_1_1_1_1_1_1_2_1_1_1_1_1_2_1_1_1_1_1_1_1_1_2_1_1_3_1_1_1_2_1_1_1_1_1_1_1_1_1_1_1_1_1_1_1_1_1_2_1_1_1_1_1_1_1_1_1_1_1_1_1_1_1_1_1_1_1_2_3_1_2_1_1_1_2_2_1_3"/>
    <protectedRange sqref="B59" name="Range2_12_5_1_1_1_1_1_2_1_1_2_1_1_1_1_1_1_1_1_1_1_1_1_1_1_1_1_1_2_1_1_1_1_1_1_1_1_1_1_1_1_1_1_3_1_1_1_2_1_1_1_1_1_1_1_1_1_2_1_1_1_1_1_1_1_1_1_1_1_1_1_1_1_1_1_1_1_1_1_1_1_1_1_1_2_1_1_1_2_2_1_3"/>
    <protectedRange sqref="B60" name="Range2_12_5_1_1_1_2_2_1_1_1_1_1_1_1_1_1_1_1_2_1_1_1_2_1_1_1_1_1_1_1_1_1_1_1_1_1_1_1_1_2_1_1_1_1_1_1_1_1_1_2_1_1_3_1_1_1_3_1_1_1_1_1_1_1_1_1_1_1_1_1_1_1_1_1_1_1_1_1_1_2_1_1_1_1_1_1_1_1_1_2_2_1_1_1_2_2_1"/>
    <protectedRange sqref="B61" name="Range2_12_5_1_1_1_1_1_2_1_2_1_1_1_2_1_1_1_1_1_1_1_1_1_1_2_1_1_1_1_1_2_1_1_1_1_1_1_1_2_1_1_3_1_1_1_2_1_1_1_1_1_1_1_1_1_1_1_1_1_1_1_1_1_1_1_1_1_1_1_1_1_1_1_1_1_1_1_1_2_2_1_1_1_1_2_1"/>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8"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50"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B51" name="Range2_12_5_1_1_1_1_1_2_1_1_1_1_1_1_1_1_1_1_1_1_1_1_1_1_1_1_1_1_2_1_1_1_1_1_1_1_1_1_1_1_1_1_3_1_1_1_2_1_1_1_1_1_1_1_1_1_1_1_1_2_1_1_1_1_1_1_1_1_1_1_1_1_1_1_1_1_1_1_1_1_1_1_1_1_1_1_1_1_3_1_2_1_1_1_2_2_1_1_1_2_2_1_1"/>
    <protectedRange sqref="B52" name="Range2_12_5_1_1_1_1_1_2_1_1_2_1_1_1_1_1_1_1_1_1_1_1_1_1_1_1_1_1_2_1_1_1_1_1_1_1_1_1_1_1_1_1_1_3_1_1_1_2_1_1_1_1_1_1_1_1_1_2_1_1_1_1_1_1_1_1_1_1_1_1_1_1_1_1_1_1_1_1_1_1_1_1_1_1_2_1_1_1_2_2_1_1_1_1"/>
    <protectedRange sqref="B54" name="Range2_12_5_1_1_1_2_2_1_1_1_1_1_1_1_1_1_1_1_2_1_1_1_1_1_1_1_1_1_3_1_3_1_2_1_1_1_1_1_1_1_1_1_1_1_1_1_2_1_1_1_1_1_2_1_1_1_1_1_1_1_1_2_1_1_3_1_1_1_2_1_1_1_1_1_1_1_1_1_1_1_1_1_1_1_1_1_2_1_1_1_1_1_1_1_1_1_1_1_1_1_1_1_1_1_1_1_2_3_1_2_1_1_1_2_2_1_3_1_1"/>
    <protectedRange sqref="B55" name="Range2_12_5_1_1_1_1_1_2_1_2_1_1_1_2_1_1_1_1_1_1_1_1_1_1_2_1_1_1_1_1_2_1_1_1_1_1_1_1_2_1_1_3_1_1_1_2_1_1_1_1_1_1_1_1_1_1_1_1_1_1_1_1_1_1_1_1_1_1_1_1_1_1_1_1_1_1_1_1_2_2_1_1_1_1_2_1_1_2_1_1"/>
    <protectedRange sqref="B53" name="Range2_12_5_1_1_1_2_2_1_1_1_1_1_1_1_1_1_1_1_2_1_1_1_2_1_1_1_1_1_1_1_1_1_1_1_1_1_1_1_1_2_1_1_1_1_1_1_1_1_1_2_1_1_3_1_1_1_3_1_1_1_1_1_1_1_1_1_1_1_1_1_1_1_1_1_1_1_1_1_1_2_1_1_1_1_1_1_1_1_1_2_2_1_1_1_2_2_1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33:AA34 X11:Y16 AA11:AA16 X17:AB32">
    <cfRule type="containsText" dxfId="2125" priority="108" operator="containsText" text="N/A">
      <formula>NOT(ISERROR(SEARCH("N/A",X11)))</formula>
    </cfRule>
    <cfRule type="cellIs" dxfId="2124" priority="121" operator="equal">
      <formula>0</formula>
    </cfRule>
  </conditionalFormatting>
  <conditionalFormatting sqref="AC11:AE34 X33:AA34 X11:Y16 AA11:AA16 X17:AB32">
    <cfRule type="cellIs" dxfId="2123" priority="120" operator="greaterThanOrEqual">
      <formula>1185</formula>
    </cfRule>
  </conditionalFormatting>
  <conditionalFormatting sqref="AC11:AE34 X33:AA34 X11:Y16 AA11:AA16 X17:AB32">
    <cfRule type="cellIs" dxfId="2122" priority="119" operator="between">
      <formula>0.1</formula>
      <formula>1184</formula>
    </cfRule>
  </conditionalFormatting>
  <conditionalFormatting sqref="X8">
    <cfRule type="cellIs" dxfId="2121" priority="118" operator="equal">
      <formula>0</formula>
    </cfRule>
  </conditionalFormatting>
  <conditionalFormatting sqref="X8">
    <cfRule type="cellIs" dxfId="2120" priority="117" operator="greaterThan">
      <formula>1179</formula>
    </cfRule>
  </conditionalFormatting>
  <conditionalFormatting sqref="X8">
    <cfRule type="cellIs" dxfId="2119" priority="116" operator="greaterThan">
      <formula>99</formula>
    </cfRule>
  </conditionalFormatting>
  <conditionalFormatting sqref="X8">
    <cfRule type="cellIs" dxfId="2118" priority="115" operator="greaterThan">
      <formula>0.99</formula>
    </cfRule>
  </conditionalFormatting>
  <conditionalFormatting sqref="AB8">
    <cfRule type="cellIs" dxfId="2117" priority="114" operator="equal">
      <formula>0</formula>
    </cfRule>
  </conditionalFormatting>
  <conditionalFormatting sqref="AB8">
    <cfRule type="cellIs" dxfId="2116" priority="113" operator="greaterThan">
      <formula>1179</formula>
    </cfRule>
  </conditionalFormatting>
  <conditionalFormatting sqref="AB8">
    <cfRule type="cellIs" dxfId="2115" priority="112" operator="greaterThan">
      <formula>99</formula>
    </cfRule>
  </conditionalFormatting>
  <conditionalFormatting sqref="AB8">
    <cfRule type="cellIs" dxfId="2114" priority="111" operator="greaterThan">
      <formula>0.99</formula>
    </cfRule>
  </conditionalFormatting>
  <conditionalFormatting sqref="AH11:AH31">
    <cfRule type="cellIs" dxfId="2113" priority="109" operator="greaterThan">
      <formula>$AH$8</formula>
    </cfRule>
    <cfRule type="cellIs" dxfId="2112" priority="110" operator="greaterThan">
      <formula>$AH$8</formula>
    </cfRule>
  </conditionalFormatting>
  <conditionalFormatting sqref="AO11:AO34 AN11:AN35">
    <cfRule type="cellIs" dxfId="2111" priority="107" operator="equal">
      <formula>0</formula>
    </cfRule>
  </conditionalFormatting>
  <conditionalFormatting sqref="AO11:AO34 AN11:AN35">
    <cfRule type="cellIs" dxfId="2110" priority="106" operator="greaterThan">
      <formula>1179</formula>
    </cfRule>
  </conditionalFormatting>
  <conditionalFormatting sqref="AO11:AO34 AN11:AN35">
    <cfRule type="cellIs" dxfId="2109" priority="105" operator="greaterThan">
      <formula>99</formula>
    </cfRule>
  </conditionalFormatting>
  <conditionalFormatting sqref="AO11:AO34 AN11:AN35">
    <cfRule type="cellIs" dxfId="2108" priority="104" operator="greaterThan">
      <formula>0.99</formula>
    </cfRule>
  </conditionalFormatting>
  <conditionalFormatting sqref="AQ11:AQ34">
    <cfRule type="cellIs" dxfId="2107" priority="103" operator="equal">
      <formula>0</formula>
    </cfRule>
  </conditionalFormatting>
  <conditionalFormatting sqref="AQ11:AQ34">
    <cfRule type="cellIs" dxfId="2106" priority="102" operator="greaterThan">
      <formula>1179</formula>
    </cfRule>
  </conditionalFormatting>
  <conditionalFormatting sqref="AQ11:AQ34">
    <cfRule type="cellIs" dxfId="2105" priority="101" operator="greaterThan">
      <formula>99</formula>
    </cfRule>
  </conditionalFormatting>
  <conditionalFormatting sqref="AQ11:AQ34">
    <cfRule type="cellIs" dxfId="2104" priority="100" operator="greaterThan">
      <formula>0.99</formula>
    </cfRule>
  </conditionalFormatting>
  <conditionalFormatting sqref="AJ11:AN35">
    <cfRule type="cellIs" dxfId="2103" priority="99" operator="equal">
      <formula>0</formula>
    </cfRule>
  </conditionalFormatting>
  <conditionalFormatting sqref="AJ11:AN35">
    <cfRule type="cellIs" dxfId="2102" priority="98" operator="greaterThan">
      <formula>1179</formula>
    </cfRule>
  </conditionalFormatting>
  <conditionalFormatting sqref="AJ11:AN35">
    <cfRule type="cellIs" dxfId="2101" priority="97" operator="greaterThan">
      <formula>99</formula>
    </cfRule>
  </conditionalFormatting>
  <conditionalFormatting sqref="AJ11:AN35">
    <cfRule type="cellIs" dxfId="2100" priority="96" operator="greaterThan">
      <formula>0.99</formula>
    </cfRule>
  </conditionalFormatting>
  <conditionalFormatting sqref="AP11:AP34">
    <cfRule type="cellIs" dxfId="2099" priority="95" operator="equal">
      <formula>0</formula>
    </cfRule>
  </conditionalFormatting>
  <conditionalFormatting sqref="AP11:AP34">
    <cfRule type="cellIs" dxfId="2098" priority="94" operator="greaterThan">
      <formula>1179</formula>
    </cfRule>
  </conditionalFormatting>
  <conditionalFormatting sqref="AP11:AP34">
    <cfRule type="cellIs" dxfId="2097" priority="93" operator="greaterThan">
      <formula>99</formula>
    </cfRule>
  </conditionalFormatting>
  <conditionalFormatting sqref="AP11:AP34">
    <cfRule type="cellIs" dxfId="2096" priority="92" operator="greaterThan">
      <formula>0.99</formula>
    </cfRule>
  </conditionalFormatting>
  <conditionalFormatting sqref="AH32:AH34">
    <cfRule type="cellIs" dxfId="2095" priority="90" operator="greaterThan">
      <formula>$AH$8</formula>
    </cfRule>
    <cfRule type="cellIs" dxfId="2094" priority="91" operator="greaterThan">
      <formula>$AH$8</formula>
    </cfRule>
  </conditionalFormatting>
  <conditionalFormatting sqref="AI11:AI34">
    <cfRule type="cellIs" dxfId="2093" priority="89" operator="greaterThan">
      <formula>$AI$8</formula>
    </cfRule>
  </conditionalFormatting>
  <conditionalFormatting sqref="AL11:AL34">
    <cfRule type="cellIs" dxfId="2092" priority="88" operator="equal">
      <formula>0</formula>
    </cfRule>
  </conditionalFormatting>
  <conditionalFormatting sqref="AL11:AL34">
    <cfRule type="cellIs" dxfId="2091" priority="87" operator="greaterThan">
      <formula>1179</formula>
    </cfRule>
  </conditionalFormatting>
  <conditionalFormatting sqref="AL11:AL34">
    <cfRule type="cellIs" dxfId="2090" priority="86" operator="greaterThan">
      <formula>99</formula>
    </cfRule>
  </conditionalFormatting>
  <conditionalFormatting sqref="AL11:AL34">
    <cfRule type="cellIs" dxfId="2089" priority="85" operator="greaterThan">
      <formula>0.99</formula>
    </cfRule>
  </conditionalFormatting>
  <conditionalFormatting sqref="AM16:AM34">
    <cfRule type="cellIs" dxfId="2088" priority="84" operator="equal">
      <formula>0</formula>
    </cfRule>
  </conditionalFormatting>
  <conditionalFormatting sqref="AM16:AM34">
    <cfRule type="cellIs" dxfId="2087" priority="83" operator="greaterThan">
      <formula>1179</formula>
    </cfRule>
  </conditionalFormatting>
  <conditionalFormatting sqref="AM16:AM34">
    <cfRule type="cellIs" dxfId="2086" priority="82" operator="greaterThan">
      <formula>99</formula>
    </cfRule>
  </conditionalFormatting>
  <conditionalFormatting sqref="AM16:AM34">
    <cfRule type="cellIs" dxfId="2085" priority="81" operator="greaterThan">
      <formula>0.99</formula>
    </cfRule>
  </conditionalFormatting>
  <conditionalFormatting sqref="AL11:AL34">
    <cfRule type="cellIs" dxfId="2084" priority="80" operator="equal">
      <formula>0</formula>
    </cfRule>
  </conditionalFormatting>
  <conditionalFormatting sqref="AL11:AL34">
    <cfRule type="cellIs" dxfId="2083" priority="79" operator="greaterThan">
      <formula>1179</formula>
    </cfRule>
  </conditionalFormatting>
  <conditionalFormatting sqref="AL11:AL34">
    <cfRule type="cellIs" dxfId="2082" priority="78" operator="greaterThan">
      <formula>99</formula>
    </cfRule>
  </conditionalFormatting>
  <conditionalFormatting sqref="AL11:AL34">
    <cfRule type="cellIs" dxfId="2081" priority="77" operator="greaterThan">
      <formula>0.99</formula>
    </cfRule>
  </conditionalFormatting>
  <conditionalFormatting sqref="AB33:AB34">
    <cfRule type="containsText" dxfId="2080" priority="73" operator="containsText" text="N/A">
      <formula>NOT(ISERROR(SEARCH("N/A",AB33)))</formula>
    </cfRule>
    <cfRule type="cellIs" dxfId="2079" priority="76" operator="equal">
      <formula>0</formula>
    </cfRule>
  </conditionalFormatting>
  <conditionalFormatting sqref="AB33:AB34">
    <cfRule type="cellIs" dxfId="2078" priority="75" operator="greaterThanOrEqual">
      <formula>1185</formula>
    </cfRule>
  </conditionalFormatting>
  <conditionalFormatting sqref="AB33:AB34">
    <cfRule type="cellIs" dxfId="2077" priority="74" operator="between">
      <formula>0.1</formula>
      <formula>1184</formula>
    </cfRule>
  </conditionalFormatting>
  <conditionalFormatting sqref="AN11:AN34">
    <cfRule type="cellIs" dxfId="2076" priority="72" operator="equal">
      <formula>0</formula>
    </cfRule>
  </conditionalFormatting>
  <conditionalFormatting sqref="AN11:AN34">
    <cfRule type="cellIs" dxfId="2075" priority="71" operator="greaterThan">
      <formula>1179</formula>
    </cfRule>
  </conditionalFormatting>
  <conditionalFormatting sqref="AN11:AN34">
    <cfRule type="cellIs" dxfId="2074" priority="70" operator="greaterThan">
      <formula>99</formula>
    </cfRule>
  </conditionalFormatting>
  <conditionalFormatting sqref="AN11:AN34">
    <cfRule type="cellIs" dxfId="2073" priority="69" operator="greaterThan">
      <formula>0.99</formula>
    </cfRule>
  </conditionalFormatting>
  <conditionalFormatting sqref="AN11:AN34">
    <cfRule type="cellIs" dxfId="2072" priority="68" operator="equal">
      <formula>0</formula>
    </cfRule>
  </conditionalFormatting>
  <conditionalFormatting sqref="AN11:AN34">
    <cfRule type="cellIs" dxfId="2071" priority="67" operator="greaterThan">
      <formula>1179</formula>
    </cfRule>
  </conditionalFormatting>
  <conditionalFormatting sqref="AN11:AN34">
    <cfRule type="cellIs" dxfId="2070" priority="66" operator="greaterThan">
      <formula>99</formula>
    </cfRule>
  </conditionalFormatting>
  <conditionalFormatting sqref="AN11:AN34">
    <cfRule type="cellIs" dxfId="2069" priority="65" operator="greaterThan">
      <formula>0.99</formula>
    </cfRule>
  </conditionalFormatting>
  <conditionalFormatting sqref="Z11:Z16">
    <cfRule type="containsText" dxfId="2068" priority="61" operator="containsText" text="N/A">
      <formula>NOT(ISERROR(SEARCH("N/A",Z11)))</formula>
    </cfRule>
    <cfRule type="cellIs" dxfId="2067" priority="64" operator="equal">
      <formula>0</formula>
    </cfRule>
  </conditionalFormatting>
  <conditionalFormatting sqref="Z11:Z16">
    <cfRule type="cellIs" dxfId="2066" priority="63" operator="greaterThanOrEqual">
      <formula>1185</formula>
    </cfRule>
  </conditionalFormatting>
  <conditionalFormatting sqref="Z11:Z16">
    <cfRule type="cellIs" dxfId="2065" priority="62" operator="between">
      <formula>0.1</formula>
      <formula>1184</formula>
    </cfRule>
  </conditionalFormatting>
  <conditionalFormatting sqref="AL11:AL34">
    <cfRule type="cellIs" dxfId="2064" priority="60" operator="equal">
      <formula>0</formula>
    </cfRule>
  </conditionalFormatting>
  <conditionalFormatting sqref="AL11:AL34">
    <cfRule type="cellIs" dxfId="2063" priority="59" operator="greaterThan">
      <formula>1179</formula>
    </cfRule>
  </conditionalFormatting>
  <conditionalFormatting sqref="AL11:AL34">
    <cfRule type="cellIs" dxfId="2062" priority="58" operator="greaterThan">
      <formula>99</formula>
    </cfRule>
  </conditionalFormatting>
  <conditionalFormatting sqref="AL11:AL34">
    <cfRule type="cellIs" dxfId="2061" priority="57" operator="greaterThan">
      <formula>0.99</formula>
    </cfRule>
  </conditionalFormatting>
  <conditionalFormatting sqref="AL11:AL34">
    <cfRule type="cellIs" dxfId="2060" priority="56" operator="equal">
      <formula>0</formula>
    </cfRule>
  </conditionalFormatting>
  <conditionalFormatting sqref="AL11:AL34">
    <cfRule type="cellIs" dxfId="2059" priority="55" operator="greaterThan">
      <formula>1179</formula>
    </cfRule>
  </conditionalFormatting>
  <conditionalFormatting sqref="AL11:AL34">
    <cfRule type="cellIs" dxfId="2058" priority="54" operator="greaterThan">
      <formula>99</formula>
    </cfRule>
  </conditionalFormatting>
  <conditionalFormatting sqref="AL11:AL34">
    <cfRule type="cellIs" dxfId="2057" priority="53" operator="greaterThan">
      <formula>0.99</formula>
    </cfRule>
  </conditionalFormatting>
  <conditionalFormatting sqref="AL11:AL34">
    <cfRule type="cellIs" dxfId="2056" priority="52" operator="equal">
      <formula>0</formula>
    </cfRule>
  </conditionalFormatting>
  <conditionalFormatting sqref="AL11:AL34">
    <cfRule type="cellIs" dxfId="2055" priority="51" operator="greaterThan">
      <formula>1179</formula>
    </cfRule>
  </conditionalFormatting>
  <conditionalFormatting sqref="AL11:AL34">
    <cfRule type="cellIs" dxfId="2054" priority="50" operator="greaterThan">
      <formula>99</formula>
    </cfRule>
  </conditionalFormatting>
  <conditionalFormatting sqref="AL11:AL34">
    <cfRule type="cellIs" dxfId="2053" priority="49" operator="greaterThan">
      <formula>0.99</formula>
    </cfRule>
  </conditionalFormatting>
  <conditionalFormatting sqref="AN11:AN34">
    <cfRule type="cellIs" dxfId="2052" priority="48" operator="equal">
      <formula>0</formula>
    </cfRule>
  </conditionalFormatting>
  <conditionalFormatting sqref="AN11:AN34">
    <cfRule type="cellIs" dxfId="2051" priority="47" operator="greaterThan">
      <formula>1179</formula>
    </cfRule>
  </conditionalFormatting>
  <conditionalFormatting sqref="AN11:AN34">
    <cfRule type="cellIs" dxfId="2050" priority="46" operator="greaterThan">
      <formula>99</formula>
    </cfRule>
  </conditionalFormatting>
  <conditionalFormatting sqref="AN11:AN34">
    <cfRule type="cellIs" dxfId="2049" priority="45" operator="greaterThan">
      <formula>0.99</formula>
    </cfRule>
  </conditionalFormatting>
  <conditionalFormatting sqref="AN11:AN34">
    <cfRule type="cellIs" dxfId="2048" priority="44" operator="equal">
      <formula>0</formula>
    </cfRule>
  </conditionalFormatting>
  <conditionalFormatting sqref="AN11:AN34">
    <cfRule type="cellIs" dxfId="2047" priority="43" operator="greaterThan">
      <formula>1179</formula>
    </cfRule>
  </conditionalFormatting>
  <conditionalFormatting sqref="AN11:AN34">
    <cfRule type="cellIs" dxfId="2046" priority="42" operator="greaterThan">
      <formula>99</formula>
    </cfRule>
  </conditionalFormatting>
  <conditionalFormatting sqref="AN11:AN34">
    <cfRule type="cellIs" dxfId="2045" priority="41" operator="greaterThan">
      <formula>0.99</formula>
    </cfRule>
  </conditionalFormatting>
  <conditionalFormatting sqref="AN11:AN34">
    <cfRule type="cellIs" dxfId="2044" priority="40" operator="equal">
      <formula>0</formula>
    </cfRule>
  </conditionalFormatting>
  <conditionalFormatting sqref="AN11:AN34">
    <cfRule type="cellIs" dxfId="2043" priority="39" operator="greaterThan">
      <formula>1179</formula>
    </cfRule>
  </conditionalFormatting>
  <conditionalFormatting sqref="AN11:AN34">
    <cfRule type="cellIs" dxfId="2042" priority="38" operator="greaterThan">
      <formula>99</formula>
    </cfRule>
  </conditionalFormatting>
  <conditionalFormatting sqref="AN11:AN34">
    <cfRule type="cellIs" dxfId="2041" priority="37" operator="greaterThan">
      <formula>0.99</formula>
    </cfRule>
  </conditionalFormatting>
  <conditionalFormatting sqref="AN11:AN34">
    <cfRule type="cellIs" dxfId="2040" priority="36" operator="equal">
      <formula>0</formula>
    </cfRule>
  </conditionalFormatting>
  <conditionalFormatting sqref="AN11:AN34">
    <cfRule type="cellIs" dxfId="2039" priority="35" operator="greaterThan">
      <formula>1179</formula>
    </cfRule>
  </conditionalFormatting>
  <conditionalFormatting sqref="AN11:AN34">
    <cfRule type="cellIs" dxfId="2038" priority="34" operator="greaterThan">
      <formula>99</formula>
    </cfRule>
  </conditionalFormatting>
  <conditionalFormatting sqref="AN11:AN34">
    <cfRule type="cellIs" dxfId="2037" priority="33" operator="greaterThan">
      <formula>0.99</formula>
    </cfRule>
  </conditionalFormatting>
  <conditionalFormatting sqref="AN11:AN34">
    <cfRule type="cellIs" dxfId="2036" priority="32" operator="equal">
      <formula>0</formula>
    </cfRule>
  </conditionalFormatting>
  <conditionalFormatting sqref="AN11:AN34">
    <cfRule type="cellIs" dxfId="2035" priority="31" operator="greaterThan">
      <formula>1179</formula>
    </cfRule>
  </conditionalFormatting>
  <conditionalFormatting sqref="AN11:AN34">
    <cfRule type="cellIs" dxfId="2034" priority="30" operator="greaterThan">
      <formula>99</formula>
    </cfRule>
  </conditionalFormatting>
  <conditionalFormatting sqref="AN11:AN34">
    <cfRule type="cellIs" dxfId="2033" priority="29" operator="greaterThan">
      <formula>0.99</formula>
    </cfRule>
  </conditionalFormatting>
  <conditionalFormatting sqref="AB11:AB16">
    <cfRule type="containsText" dxfId="2032" priority="25" operator="containsText" text="N/A">
      <formula>NOT(ISERROR(SEARCH("N/A",AB11)))</formula>
    </cfRule>
    <cfRule type="cellIs" dxfId="2031" priority="28" operator="equal">
      <formula>0</formula>
    </cfRule>
  </conditionalFormatting>
  <conditionalFormatting sqref="AB11:AB16">
    <cfRule type="cellIs" dxfId="2030" priority="27" operator="greaterThanOrEqual">
      <formula>1185</formula>
    </cfRule>
  </conditionalFormatting>
  <conditionalFormatting sqref="AB11:AB16">
    <cfRule type="cellIs" dxfId="2029" priority="26" operator="between">
      <formula>0.1</formula>
      <formula>1184</formula>
    </cfRule>
  </conditionalFormatting>
  <conditionalFormatting sqref="AN11:AN32">
    <cfRule type="cellIs" dxfId="2028" priority="24" operator="equal">
      <formula>0</formula>
    </cfRule>
  </conditionalFormatting>
  <conditionalFormatting sqref="AN11:AN32">
    <cfRule type="cellIs" dxfId="2027" priority="23" operator="greaterThan">
      <formula>1179</formula>
    </cfRule>
  </conditionalFormatting>
  <conditionalFormatting sqref="AN11:AN32">
    <cfRule type="cellIs" dxfId="2026" priority="22" operator="greaterThan">
      <formula>99</formula>
    </cfRule>
  </conditionalFormatting>
  <conditionalFormatting sqref="AN11:AN32">
    <cfRule type="cellIs" dxfId="2025" priority="21" operator="greaterThan">
      <formula>0.99</formula>
    </cfRule>
  </conditionalFormatting>
  <conditionalFormatting sqref="AN11:AN32">
    <cfRule type="cellIs" dxfId="2024" priority="20" operator="equal">
      <formula>0</formula>
    </cfRule>
  </conditionalFormatting>
  <conditionalFormatting sqref="AN11:AN32">
    <cfRule type="cellIs" dxfId="2023" priority="19" operator="greaterThan">
      <formula>1179</formula>
    </cfRule>
  </conditionalFormatting>
  <conditionalFormatting sqref="AN11:AN32">
    <cfRule type="cellIs" dxfId="2022" priority="18" operator="greaterThan">
      <formula>99</formula>
    </cfRule>
  </conditionalFormatting>
  <conditionalFormatting sqref="AN11:AN32">
    <cfRule type="cellIs" dxfId="2021" priority="17" operator="greaterThan">
      <formula>0.99</formula>
    </cfRule>
  </conditionalFormatting>
  <conditionalFormatting sqref="AN11:AN32">
    <cfRule type="cellIs" dxfId="2020" priority="16" operator="equal">
      <formula>0</formula>
    </cfRule>
  </conditionalFormatting>
  <conditionalFormatting sqref="AN11:AN32">
    <cfRule type="cellIs" dxfId="2019" priority="15" operator="greaterThan">
      <formula>1179</formula>
    </cfRule>
  </conditionalFormatting>
  <conditionalFormatting sqref="AN11:AN32">
    <cfRule type="cellIs" dxfId="2018" priority="14" operator="greaterThan">
      <formula>99</formula>
    </cfRule>
  </conditionalFormatting>
  <conditionalFormatting sqref="AN11:AN32">
    <cfRule type="cellIs" dxfId="2017" priority="13" operator="greaterThan">
      <formula>0.99</formula>
    </cfRule>
  </conditionalFormatting>
  <conditionalFormatting sqref="AN11:AN32">
    <cfRule type="cellIs" dxfId="2016" priority="12" operator="equal">
      <formula>0</formula>
    </cfRule>
  </conditionalFormatting>
  <conditionalFormatting sqref="AN11:AN32">
    <cfRule type="cellIs" dxfId="2015" priority="11" operator="greaterThan">
      <formula>1179</formula>
    </cfRule>
  </conditionalFormatting>
  <conditionalFormatting sqref="AN11:AN32">
    <cfRule type="cellIs" dxfId="2014" priority="10" operator="greaterThan">
      <formula>99</formula>
    </cfRule>
  </conditionalFormatting>
  <conditionalFormatting sqref="AN11:AN32">
    <cfRule type="cellIs" dxfId="2013" priority="9" operator="greaterThan">
      <formula>0.99</formula>
    </cfRule>
  </conditionalFormatting>
  <conditionalFormatting sqref="AN11:AN32">
    <cfRule type="cellIs" dxfId="2012" priority="8" operator="equal">
      <formula>0</formula>
    </cfRule>
  </conditionalFormatting>
  <conditionalFormatting sqref="AN11:AN32">
    <cfRule type="cellIs" dxfId="2011" priority="7" operator="greaterThan">
      <formula>1179</formula>
    </cfRule>
  </conditionalFormatting>
  <conditionalFormatting sqref="AN11:AN32">
    <cfRule type="cellIs" dxfId="2010" priority="6" operator="greaterThan">
      <formula>99</formula>
    </cfRule>
  </conditionalFormatting>
  <conditionalFormatting sqref="AN11:AN32">
    <cfRule type="cellIs" dxfId="2009" priority="5" operator="greaterThan">
      <formula>0.99</formula>
    </cfRule>
  </conditionalFormatting>
  <conditionalFormatting sqref="AL16:AL32">
    <cfRule type="cellIs" dxfId="2008" priority="4" operator="equal">
      <formula>0</formula>
    </cfRule>
  </conditionalFormatting>
  <conditionalFormatting sqref="AL16:AL32">
    <cfRule type="cellIs" dxfId="2007" priority="3" operator="greaterThan">
      <formula>1179</formula>
    </cfRule>
  </conditionalFormatting>
  <conditionalFormatting sqref="AL16:AL32">
    <cfRule type="cellIs" dxfId="2006" priority="2" operator="greaterThan">
      <formula>99</formula>
    </cfRule>
  </conditionalFormatting>
  <conditionalFormatting sqref="AL16:AL32">
    <cfRule type="cellIs" dxfId="2005"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topLeftCell="Q16" zoomScaleNormal="100" workbookViewId="0">
      <selection activeCell="R31" sqref="R31"/>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133</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199"/>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02" t="s">
        <v>10</v>
      </c>
      <c r="I7" s="116" t="s">
        <v>11</v>
      </c>
      <c r="J7" s="116" t="s">
        <v>12</v>
      </c>
      <c r="K7" s="116" t="s">
        <v>13</v>
      </c>
      <c r="L7" s="12"/>
      <c r="M7" s="12"/>
      <c r="N7" s="12"/>
      <c r="O7" s="202"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42505</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29048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200" t="s">
        <v>51</v>
      </c>
      <c r="V9" s="200" t="s">
        <v>52</v>
      </c>
      <c r="W9" s="283" t="s">
        <v>53</v>
      </c>
      <c r="X9" s="284" t="s">
        <v>54</v>
      </c>
      <c r="Y9" s="285"/>
      <c r="Z9" s="285"/>
      <c r="AA9" s="285"/>
      <c r="AB9" s="285"/>
      <c r="AC9" s="285"/>
      <c r="AD9" s="285"/>
      <c r="AE9" s="286"/>
      <c r="AF9" s="198" t="s">
        <v>55</v>
      </c>
      <c r="AG9" s="198" t="s">
        <v>56</v>
      </c>
      <c r="AH9" s="272" t="s">
        <v>57</v>
      </c>
      <c r="AI9" s="287" t="s">
        <v>58</v>
      </c>
      <c r="AJ9" s="200" t="s">
        <v>59</v>
      </c>
      <c r="AK9" s="200" t="s">
        <v>60</v>
      </c>
      <c r="AL9" s="200" t="s">
        <v>61</v>
      </c>
      <c r="AM9" s="200" t="s">
        <v>62</v>
      </c>
      <c r="AN9" s="200" t="s">
        <v>63</v>
      </c>
      <c r="AO9" s="200" t="s">
        <v>64</v>
      </c>
      <c r="AP9" s="200" t="s">
        <v>65</v>
      </c>
      <c r="AQ9" s="270" t="s">
        <v>66</v>
      </c>
      <c r="AR9" s="200" t="s">
        <v>67</v>
      </c>
      <c r="AS9" s="272" t="s">
        <v>68</v>
      </c>
      <c r="AV9" s="35" t="s">
        <v>69</v>
      </c>
      <c r="AW9" s="35" t="s">
        <v>70</v>
      </c>
      <c r="AY9" s="36" t="s">
        <v>71</v>
      </c>
    </row>
    <row r="10" spans="2:51" x14ac:dyDescent="0.25">
      <c r="B10" s="200" t="s">
        <v>72</v>
      </c>
      <c r="C10" s="200" t="s">
        <v>73</v>
      </c>
      <c r="D10" s="200" t="s">
        <v>74</v>
      </c>
      <c r="E10" s="200" t="s">
        <v>75</v>
      </c>
      <c r="F10" s="200" t="s">
        <v>74</v>
      </c>
      <c r="G10" s="200" t="s">
        <v>75</v>
      </c>
      <c r="H10" s="266"/>
      <c r="I10" s="200" t="s">
        <v>75</v>
      </c>
      <c r="J10" s="200" t="s">
        <v>75</v>
      </c>
      <c r="K10" s="200" t="s">
        <v>75</v>
      </c>
      <c r="L10" s="28" t="s">
        <v>29</v>
      </c>
      <c r="M10" s="269"/>
      <c r="N10" s="28" t="s">
        <v>29</v>
      </c>
      <c r="O10" s="271"/>
      <c r="P10" s="271"/>
      <c r="Q10" s="1">
        <f>'MAY 14'!Q34</f>
        <v>1359880</v>
      </c>
      <c r="R10" s="280"/>
      <c r="S10" s="281"/>
      <c r="T10" s="282"/>
      <c r="U10" s="200" t="s">
        <v>75</v>
      </c>
      <c r="V10" s="200" t="s">
        <v>75</v>
      </c>
      <c r="W10" s="283"/>
      <c r="X10" s="37" t="s">
        <v>76</v>
      </c>
      <c r="Y10" s="37" t="s">
        <v>77</v>
      </c>
      <c r="Z10" s="37" t="s">
        <v>78</v>
      </c>
      <c r="AA10" s="37" t="s">
        <v>79</v>
      </c>
      <c r="AB10" s="37" t="s">
        <v>80</v>
      </c>
      <c r="AC10" s="37" t="s">
        <v>81</v>
      </c>
      <c r="AD10" s="37" t="s">
        <v>82</v>
      </c>
      <c r="AE10" s="37" t="s">
        <v>83</v>
      </c>
      <c r="AF10" s="38"/>
      <c r="AG10" s="1">
        <f>'MAY 14'!AG34</f>
        <v>46502428</v>
      </c>
      <c r="AH10" s="272"/>
      <c r="AI10" s="288"/>
      <c r="AJ10" s="200" t="s">
        <v>84</v>
      </c>
      <c r="AK10" s="200" t="s">
        <v>84</v>
      </c>
      <c r="AL10" s="200" t="s">
        <v>84</v>
      </c>
      <c r="AM10" s="200" t="s">
        <v>84</v>
      </c>
      <c r="AN10" s="200" t="s">
        <v>84</v>
      </c>
      <c r="AO10" s="200" t="s">
        <v>84</v>
      </c>
      <c r="AP10" s="1">
        <f>'MAY 14'!AP34</f>
        <v>10796175</v>
      </c>
      <c r="AQ10" s="271"/>
      <c r="AR10" s="201" t="s">
        <v>85</v>
      </c>
      <c r="AS10" s="272"/>
      <c r="AV10" s="39" t="s">
        <v>86</v>
      </c>
      <c r="AW10" s="39" t="s">
        <v>87</v>
      </c>
      <c r="AY10" s="81" t="s">
        <v>129</v>
      </c>
    </row>
    <row r="11" spans="2:51" x14ac:dyDescent="0.25">
      <c r="B11" s="40">
        <v>2</v>
      </c>
      <c r="C11" s="40">
        <v>4.1666666666666664E-2</v>
      </c>
      <c r="D11" s="110">
        <v>4</v>
      </c>
      <c r="E11" s="41">
        <f t="shared" ref="E11:E34" si="0">D11/1.42</f>
        <v>2.8169014084507045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128</v>
      </c>
      <c r="P11" s="111">
        <v>120</v>
      </c>
      <c r="Q11" s="111">
        <v>1364252</v>
      </c>
      <c r="R11" s="46">
        <f>IF(ISBLANK(Q11),"-",Q11-Q10)</f>
        <v>4372</v>
      </c>
      <c r="S11" s="47">
        <f>R11*24/1000</f>
        <v>104.928</v>
      </c>
      <c r="T11" s="47">
        <f>R11/1000</f>
        <v>4.3719999999999999</v>
      </c>
      <c r="U11" s="112">
        <v>6</v>
      </c>
      <c r="V11" s="112">
        <f t="shared" ref="V11:V34" si="1">U11</f>
        <v>6</v>
      </c>
      <c r="W11" s="113" t="s">
        <v>190</v>
      </c>
      <c r="X11" s="115">
        <v>0</v>
      </c>
      <c r="Y11" s="115">
        <v>0</v>
      </c>
      <c r="Z11" s="115">
        <v>1047</v>
      </c>
      <c r="AA11" s="115">
        <v>1185</v>
      </c>
      <c r="AB11" s="115">
        <v>1047</v>
      </c>
      <c r="AC11" s="48" t="s">
        <v>90</v>
      </c>
      <c r="AD11" s="48" t="s">
        <v>90</v>
      </c>
      <c r="AE11" s="48" t="s">
        <v>90</v>
      </c>
      <c r="AF11" s="114" t="s">
        <v>90</v>
      </c>
      <c r="AG11" s="123">
        <v>46503432</v>
      </c>
      <c r="AH11" s="49">
        <f>IF(ISBLANK(AG11),"-",AG11-AG10)</f>
        <v>1004</v>
      </c>
      <c r="AI11" s="50">
        <f>AH11/T11</f>
        <v>229.64318389752975</v>
      </c>
      <c r="AJ11" s="98">
        <v>0</v>
      </c>
      <c r="AK11" s="98">
        <v>0</v>
      </c>
      <c r="AL11" s="98">
        <v>1</v>
      </c>
      <c r="AM11" s="98">
        <v>1</v>
      </c>
      <c r="AN11" s="98">
        <v>1</v>
      </c>
      <c r="AO11" s="98">
        <v>0.75</v>
      </c>
      <c r="AP11" s="115">
        <v>10796810</v>
      </c>
      <c r="AQ11" s="115">
        <f t="shared" ref="AQ11:AQ34" si="2">AP11-AP10</f>
        <v>635</v>
      </c>
      <c r="AR11" s="51"/>
      <c r="AS11" s="52" t="s">
        <v>113</v>
      </c>
      <c r="AV11" s="39" t="s">
        <v>88</v>
      </c>
      <c r="AW11" s="39" t="s">
        <v>91</v>
      </c>
      <c r="AY11" s="81" t="s">
        <v>128</v>
      </c>
    </row>
    <row r="12" spans="2:51" x14ac:dyDescent="0.25">
      <c r="B12" s="40">
        <v>2.0416666666666701</v>
      </c>
      <c r="C12" s="40">
        <v>8.3333333333333329E-2</v>
      </c>
      <c r="D12" s="110">
        <v>4</v>
      </c>
      <c r="E12" s="41">
        <f t="shared" si="0"/>
        <v>2.8169014084507045</v>
      </c>
      <c r="F12" s="100">
        <v>83</v>
      </c>
      <c r="G12" s="41">
        <f t="shared" ref="G12:G34" si="3">F12/1.42</f>
        <v>58.450704225352112</v>
      </c>
      <c r="H12" s="42" t="s">
        <v>88</v>
      </c>
      <c r="I12" s="42">
        <f t="shared" ref="I12:I34" si="4">J12-(2/1.42)</f>
        <v>53.521126760563384</v>
      </c>
      <c r="J12" s="43">
        <f>(F12-5)/1.42</f>
        <v>54.929577464788736</v>
      </c>
      <c r="K12" s="42">
        <f>J12+(6/1.42)</f>
        <v>59.154929577464792</v>
      </c>
      <c r="L12" s="44">
        <v>14</v>
      </c>
      <c r="M12" s="45" t="s">
        <v>89</v>
      </c>
      <c r="N12" s="45">
        <v>11.2</v>
      </c>
      <c r="O12" s="111">
        <v>133</v>
      </c>
      <c r="P12" s="111">
        <v>123</v>
      </c>
      <c r="Q12" s="111">
        <v>1369081</v>
      </c>
      <c r="R12" s="46">
        <f t="shared" ref="R12:R34" si="5">IF(ISBLANK(Q12),"-",Q12-Q11)</f>
        <v>4829</v>
      </c>
      <c r="S12" s="47">
        <f t="shared" ref="S12:S34" si="6">R12*24/1000</f>
        <v>115.896</v>
      </c>
      <c r="T12" s="47">
        <f t="shared" ref="T12:T34" si="7">R12/1000</f>
        <v>4.8289999999999997</v>
      </c>
      <c r="U12" s="112">
        <v>8.1</v>
      </c>
      <c r="V12" s="112">
        <f t="shared" si="1"/>
        <v>8.1</v>
      </c>
      <c r="W12" s="113" t="s">
        <v>190</v>
      </c>
      <c r="X12" s="115">
        <v>0</v>
      </c>
      <c r="Y12" s="115">
        <v>0</v>
      </c>
      <c r="Z12" s="115">
        <v>1147</v>
      </c>
      <c r="AA12" s="115">
        <v>1185</v>
      </c>
      <c r="AB12" s="115">
        <v>1147</v>
      </c>
      <c r="AC12" s="48" t="s">
        <v>90</v>
      </c>
      <c r="AD12" s="48" t="s">
        <v>90</v>
      </c>
      <c r="AE12" s="48" t="s">
        <v>90</v>
      </c>
      <c r="AF12" s="114" t="s">
        <v>90</v>
      </c>
      <c r="AG12" s="123">
        <v>46504380</v>
      </c>
      <c r="AH12" s="49">
        <f>IF(ISBLANK(AG12),"-",AG12-AG11)</f>
        <v>948</v>
      </c>
      <c r="AI12" s="50">
        <f t="shared" ref="AI12:AI34" si="8">AH12/T12</f>
        <v>196.31393663284325</v>
      </c>
      <c r="AJ12" s="98">
        <v>0</v>
      </c>
      <c r="AK12" s="98">
        <v>0</v>
      </c>
      <c r="AL12" s="98">
        <v>1</v>
      </c>
      <c r="AM12" s="98">
        <v>1</v>
      </c>
      <c r="AN12" s="98">
        <v>1</v>
      </c>
      <c r="AO12" s="98">
        <v>0.75</v>
      </c>
      <c r="AP12" s="115">
        <v>10797597</v>
      </c>
      <c r="AQ12" s="115">
        <f t="shared" si="2"/>
        <v>787</v>
      </c>
      <c r="AR12" s="118">
        <v>1.02</v>
      </c>
      <c r="AS12" s="52" t="s">
        <v>113</v>
      </c>
      <c r="AV12" s="39" t="s">
        <v>92</v>
      </c>
      <c r="AW12" s="39" t="s">
        <v>93</v>
      </c>
      <c r="AY12" s="81" t="s">
        <v>126</v>
      </c>
    </row>
    <row r="13" spans="2:51" x14ac:dyDescent="0.25">
      <c r="B13" s="40">
        <v>2.0833333333333299</v>
      </c>
      <c r="C13" s="40">
        <v>0.125</v>
      </c>
      <c r="D13" s="110">
        <v>4</v>
      </c>
      <c r="E13" s="41">
        <f t="shared" si="0"/>
        <v>2.8169014084507045</v>
      </c>
      <c r="F13" s="100">
        <v>83</v>
      </c>
      <c r="G13" s="41">
        <f t="shared" si="3"/>
        <v>58.450704225352112</v>
      </c>
      <c r="H13" s="42" t="s">
        <v>88</v>
      </c>
      <c r="I13" s="42">
        <f t="shared" si="4"/>
        <v>53.521126760563384</v>
      </c>
      <c r="J13" s="43">
        <f>(F13-5)/1.42</f>
        <v>54.929577464788736</v>
      </c>
      <c r="K13" s="42">
        <f>J13+(6/1.42)</f>
        <v>59.154929577464792</v>
      </c>
      <c r="L13" s="44">
        <v>14</v>
      </c>
      <c r="M13" s="45" t="s">
        <v>89</v>
      </c>
      <c r="N13" s="45">
        <v>11.2</v>
      </c>
      <c r="O13" s="111">
        <v>133</v>
      </c>
      <c r="P13" s="111">
        <v>120</v>
      </c>
      <c r="Q13" s="111">
        <v>1374015</v>
      </c>
      <c r="R13" s="46">
        <f t="shared" si="5"/>
        <v>4934</v>
      </c>
      <c r="S13" s="47">
        <f t="shared" si="6"/>
        <v>118.416</v>
      </c>
      <c r="T13" s="47">
        <f t="shared" si="7"/>
        <v>4.9340000000000002</v>
      </c>
      <c r="U13" s="112">
        <v>9.5</v>
      </c>
      <c r="V13" s="112">
        <f t="shared" si="1"/>
        <v>9.5</v>
      </c>
      <c r="W13" s="113" t="s">
        <v>190</v>
      </c>
      <c r="X13" s="115">
        <v>0</v>
      </c>
      <c r="Y13" s="115">
        <v>0</v>
      </c>
      <c r="Z13" s="115">
        <v>1147</v>
      </c>
      <c r="AA13" s="115">
        <v>1185</v>
      </c>
      <c r="AB13" s="115">
        <v>1147</v>
      </c>
      <c r="AC13" s="48" t="s">
        <v>90</v>
      </c>
      <c r="AD13" s="48" t="s">
        <v>90</v>
      </c>
      <c r="AE13" s="48" t="s">
        <v>90</v>
      </c>
      <c r="AF13" s="114" t="s">
        <v>90</v>
      </c>
      <c r="AG13" s="123">
        <v>46505288</v>
      </c>
      <c r="AH13" s="49">
        <f>IF(ISBLANK(AG13),"-",AG13-AG12)</f>
        <v>908</v>
      </c>
      <c r="AI13" s="50">
        <f t="shared" si="8"/>
        <v>184.02918524523713</v>
      </c>
      <c r="AJ13" s="98">
        <v>0</v>
      </c>
      <c r="AK13" s="98">
        <v>0</v>
      </c>
      <c r="AL13" s="98">
        <v>1</v>
      </c>
      <c r="AM13" s="98">
        <v>1</v>
      </c>
      <c r="AN13" s="98">
        <v>1</v>
      </c>
      <c r="AO13" s="98">
        <v>0.75</v>
      </c>
      <c r="AP13" s="115">
        <v>10798124</v>
      </c>
      <c r="AQ13" s="115">
        <f t="shared" si="2"/>
        <v>527</v>
      </c>
      <c r="AR13" s="51"/>
      <c r="AS13" s="52" t="s">
        <v>113</v>
      </c>
      <c r="AV13" s="39" t="s">
        <v>94</v>
      </c>
      <c r="AW13" s="39" t="s">
        <v>95</v>
      </c>
      <c r="AY13" s="81" t="s">
        <v>133</v>
      </c>
    </row>
    <row r="14" spans="2:51" x14ac:dyDescent="0.25">
      <c r="B14" s="40">
        <v>2.125</v>
      </c>
      <c r="C14" s="40">
        <v>0.16666666666666699</v>
      </c>
      <c r="D14" s="110">
        <v>5</v>
      </c>
      <c r="E14" s="41">
        <f t="shared" si="0"/>
        <v>3.5211267605633805</v>
      </c>
      <c r="F14" s="100">
        <v>83</v>
      </c>
      <c r="G14" s="41">
        <f t="shared" si="3"/>
        <v>58.450704225352112</v>
      </c>
      <c r="H14" s="42" t="s">
        <v>88</v>
      </c>
      <c r="I14" s="42">
        <f t="shared" si="4"/>
        <v>53.521126760563384</v>
      </c>
      <c r="J14" s="43">
        <f>(F14-5)/1.42</f>
        <v>54.929577464788736</v>
      </c>
      <c r="K14" s="42">
        <f>J14+(6/1.42)</f>
        <v>59.154929577464792</v>
      </c>
      <c r="L14" s="44">
        <v>14</v>
      </c>
      <c r="M14" s="45" t="s">
        <v>89</v>
      </c>
      <c r="N14" s="45">
        <v>12.8</v>
      </c>
      <c r="O14" s="111">
        <v>135</v>
      </c>
      <c r="P14" s="111">
        <v>121</v>
      </c>
      <c r="Q14" s="111">
        <v>1379041</v>
      </c>
      <c r="R14" s="46">
        <f t="shared" si="5"/>
        <v>5026</v>
      </c>
      <c r="S14" s="47">
        <f t="shared" si="6"/>
        <v>120.624</v>
      </c>
      <c r="T14" s="47">
        <f t="shared" si="7"/>
        <v>5.0259999999999998</v>
      </c>
      <c r="U14" s="112">
        <v>9.5</v>
      </c>
      <c r="V14" s="112">
        <f t="shared" si="1"/>
        <v>9.5</v>
      </c>
      <c r="W14" s="113" t="s">
        <v>190</v>
      </c>
      <c r="X14" s="115">
        <v>0</v>
      </c>
      <c r="Y14" s="115">
        <v>0</v>
      </c>
      <c r="Z14" s="115">
        <v>1147</v>
      </c>
      <c r="AA14" s="115">
        <v>1185</v>
      </c>
      <c r="AB14" s="115">
        <v>1147</v>
      </c>
      <c r="AC14" s="48" t="s">
        <v>90</v>
      </c>
      <c r="AD14" s="48" t="s">
        <v>90</v>
      </c>
      <c r="AE14" s="48" t="s">
        <v>90</v>
      </c>
      <c r="AF14" s="114" t="s">
        <v>90</v>
      </c>
      <c r="AG14" s="123">
        <v>46506280</v>
      </c>
      <c r="AH14" s="49">
        <f t="shared" ref="AH14:AH34" si="9">IF(ISBLANK(AG14),"-",AG14-AG13)</f>
        <v>992</v>
      </c>
      <c r="AI14" s="50">
        <f t="shared" si="8"/>
        <v>197.37365698368484</v>
      </c>
      <c r="AJ14" s="98">
        <v>0</v>
      </c>
      <c r="AK14" s="98">
        <v>0</v>
      </c>
      <c r="AL14" s="98">
        <v>1</v>
      </c>
      <c r="AM14" s="98">
        <v>1</v>
      </c>
      <c r="AN14" s="98">
        <v>1</v>
      </c>
      <c r="AO14" s="98">
        <v>0</v>
      </c>
      <c r="AP14" s="115">
        <v>10798124</v>
      </c>
      <c r="AQ14" s="115">
        <f t="shared" si="2"/>
        <v>0</v>
      </c>
      <c r="AR14" s="51"/>
      <c r="AS14" s="52" t="s">
        <v>113</v>
      </c>
      <c r="AT14" s="54"/>
      <c r="AV14" s="39" t="s">
        <v>96</v>
      </c>
      <c r="AW14" s="39" t="s">
        <v>97</v>
      </c>
      <c r="AY14" s="81"/>
    </row>
    <row r="15" spans="2:51" ht="14.25" customHeight="1" x14ac:dyDescent="0.25">
      <c r="B15" s="40">
        <v>2.1666666666666701</v>
      </c>
      <c r="C15" s="40">
        <v>0.20833333333333301</v>
      </c>
      <c r="D15" s="110">
        <v>8</v>
      </c>
      <c r="E15" s="41">
        <f t="shared" si="0"/>
        <v>5.6338028169014089</v>
      </c>
      <c r="F15" s="100">
        <v>83</v>
      </c>
      <c r="G15" s="41">
        <f t="shared" si="3"/>
        <v>58.450704225352112</v>
      </c>
      <c r="H15" s="42" t="s">
        <v>88</v>
      </c>
      <c r="I15" s="42">
        <f t="shared" si="4"/>
        <v>53.521126760563384</v>
      </c>
      <c r="J15" s="43">
        <f>(F15-5)/1.42</f>
        <v>54.929577464788736</v>
      </c>
      <c r="K15" s="42">
        <f>J15+(6/1.42)</f>
        <v>59.154929577464792</v>
      </c>
      <c r="L15" s="44">
        <v>18</v>
      </c>
      <c r="M15" s="45" t="s">
        <v>89</v>
      </c>
      <c r="N15" s="45">
        <v>13.1</v>
      </c>
      <c r="O15" s="111">
        <v>124</v>
      </c>
      <c r="P15" s="111">
        <v>119</v>
      </c>
      <c r="Q15" s="111">
        <v>1384177</v>
      </c>
      <c r="R15" s="46">
        <f t="shared" si="5"/>
        <v>5136</v>
      </c>
      <c r="S15" s="47">
        <f t="shared" si="6"/>
        <v>123.264</v>
      </c>
      <c r="T15" s="47">
        <f t="shared" si="7"/>
        <v>5.1360000000000001</v>
      </c>
      <c r="U15" s="112">
        <v>9.5</v>
      </c>
      <c r="V15" s="112">
        <f t="shared" si="1"/>
        <v>9.5</v>
      </c>
      <c r="W15" s="113" t="s">
        <v>190</v>
      </c>
      <c r="X15" s="115">
        <v>0</v>
      </c>
      <c r="Y15" s="115">
        <v>0</v>
      </c>
      <c r="Z15" s="115">
        <v>1046</v>
      </c>
      <c r="AA15" s="115">
        <v>1185</v>
      </c>
      <c r="AB15" s="115">
        <v>1047</v>
      </c>
      <c r="AC15" s="48" t="s">
        <v>90</v>
      </c>
      <c r="AD15" s="48" t="s">
        <v>90</v>
      </c>
      <c r="AE15" s="48" t="s">
        <v>90</v>
      </c>
      <c r="AF15" s="114" t="s">
        <v>90</v>
      </c>
      <c r="AG15" s="123">
        <v>46507268</v>
      </c>
      <c r="AH15" s="49">
        <f t="shared" si="9"/>
        <v>988</v>
      </c>
      <c r="AI15" s="50">
        <f t="shared" si="8"/>
        <v>192.36760124610592</v>
      </c>
      <c r="AJ15" s="98">
        <v>0</v>
      </c>
      <c r="AK15" s="98">
        <v>0</v>
      </c>
      <c r="AL15" s="98">
        <v>1</v>
      </c>
      <c r="AM15" s="98">
        <v>1</v>
      </c>
      <c r="AN15" s="98">
        <v>1</v>
      </c>
      <c r="AO15" s="98">
        <v>0</v>
      </c>
      <c r="AP15" s="115">
        <v>10798124</v>
      </c>
      <c r="AQ15" s="115">
        <f t="shared" si="2"/>
        <v>0</v>
      </c>
      <c r="AR15" s="51"/>
      <c r="AS15" s="52" t="s">
        <v>113</v>
      </c>
      <c r="AV15" s="39" t="s">
        <v>98</v>
      </c>
      <c r="AW15" s="39" t="s">
        <v>99</v>
      </c>
      <c r="AY15" s="97"/>
    </row>
    <row r="16" spans="2:51" x14ac:dyDescent="0.25">
      <c r="B16" s="40">
        <v>2.2083333333333299</v>
      </c>
      <c r="C16" s="40">
        <v>0.25</v>
      </c>
      <c r="D16" s="110">
        <v>10</v>
      </c>
      <c r="E16" s="41">
        <f t="shared" si="0"/>
        <v>7.042253521126761</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131</v>
      </c>
      <c r="P16" s="111">
        <v>123</v>
      </c>
      <c r="Q16" s="111">
        <v>1389320</v>
      </c>
      <c r="R16" s="46">
        <f t="shared" si="5"/>
        <v>5143</v>
      </c>
      <c r="S16" s="47">
        <f t="shared" si="6"/>
        <v>123.432</v>
      </c>
      <c r="T16" s="47">
        <f t="shared" si="7"/>
        <v>5.1429999999999998</v>
      </c>
      <c r="U16" s="112">
        <v>9.5</v>
      </c>
      <c r="V16" s="112">
        <f t="shared" si="1"/>
        <v>9.5</v>
      </c>
      <c r="W16" s="113" t="s">
        <v>190</v>
      </c>
      <c r="X16" s="115">
        <v>0</v>
      </c>
      <c r="Y16" s="115">
        <v>0</v>
      </c>
      <c r="Z16" s="115">
        <v>1047</v>
      </c>
      <c r="AA16" s="115">
        <v>1185</v>
      </c>
      <c r="AB16" s="115">
        <v>1047</v>
      </c>
      <c r="AC16" s="48" t="s">
        <v>90</v>
      </c>
      <c r="AD16" s="48" t="s">
        <v>90</v>
      </c>
      <c r="AE16" s="48" t="s">
        <v>90</v>
      </c>
      <c r="AF16" s="114" t="s">
        <v>90</v>
      </c>
      <c r="AG16" s="123">
        <v>46508284</v>
      </c>
      <c r="AH16" s="49">
        <f t="shared" si="9"/>
        <v>1016</v>
      </c>
      <c r="AI16" s="50">
        <f t="shared" si="8"/>
        <v>197.55006805366517</v>
      </c>
      <c r="AJ16" s="98">
        <v>0</v>
      </c>
      <c r="AK16" s="98">
        <v>0</v>
      </c>
      <c r="AL16" s="98">
        <v>1</v>
      </c>
      <c r="AM16" s="98">
        <v>1</v>
      </c>
      <c r="AN16" s="98">
        <v>1</v>
      </c>
      <c r="AO16" s="98">
        <v>0</v>
      </c>
      <c r="AP16" s="115">
        <v>10798124</v>
      </c>
      <c r="AQ16" s="115">
        <f t="shared" si="2"/>
        <v>0</v>
      </c>
      <c r="AR16" s="53">
        <v>1.21</v>
      </c>
      <c r="AS16" s="52" t="s">
        <v>101</v>
      </c>
      <c r="AV16" s="39" t="s">
        <v>102</v>
      </c>
      <c r="AW16" s="39" t="s">
        <v>103</v>
      </c>
      <c r="AY16" s="97"/>
    </row>
    <row r="17" spans="1:51" x14ac:dyDescent="0.25">
      <c r="B17" s="40">
        <v>2.25</v>
      </c>
      <c r="C17" s="40">
        <v>0.29166666666666702</v>
      </c>
      <c r="D17" s="110">
        <v>8</v>
      </c>
      <c r="E17" s="41">
        <f t="shared" si="0"/>
        <v>5.6338028169014089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148</v>
      </c>
      <c r="P17" s="111">
        <v>138</v>
      </c>
      <c r="Q17" s="111">
        <v>1394632</v>
      </c>
      <c r="R17" s="46">
        <f t="shared" si="5"/>
        <v>5312</v>
      </c>
      <c r="S17" s="47">
        <f t="shared" si="6"/>
        <v>127.488</v>
      </c>
      <c r="T17" s="47">
        <f t="shared" si="7"/>
        <v>5.3120000000000003</v>
      </c>
      <c r="U17" s="112">
        <v>9.5</v>
      </c>
      <c r="V17" s="112">
        <f t="shared" si="1"/>
        <v>9.5</v>
      </c>
      <c r="W17" s="113" t="s">
        <v>190</v>
      </c>
      <c r="X17" s="115">
        <v>0</v>
      </c>
      <c r="Y17" s="115">
        <v>0</v>
      </c>
      <c r="Z17" s="115">
        <v>1187</v>
      </c>
      <c r="AA17" s="115">
        <v>1185</v>
      </c>
      <c r="AB17" s="115">
        <v>1187</v>
      </c>
      <c r="AC17" s="48" t="s">
        <v>90</v>
      </c>
      <c r="AD17" s="48" t="s">
        <v>90</v>
      </c>
      <c r="AE17" s="48" t="s">
        <v>90</v>
      </c>
      <c r="AF17" s="114" t="s">
        <v>90</v>
      </c>
      <c r="AG17" s="123">
        <v>46509556</v>
      </c>
      <c r="AH17" s="49">
        <f t="shared" si="9"/>
        <v>1272</v>
      </c>
      <c r="AI17" s="50">
        <f t="shared" si="8"/>
        <v>239.45783132530119</v>
      </c>
      <c r="AJ17" s="98">
        <v>0</v>
      </c>
      <c r="AK17" s="98">
        <v>0</v>
      </c>
      <c r="AL17" s="98">
        <v>1</v>
      </c>
      <c r="AM17" s="98">
        <v>1</v>
      </c>
      <c r="AN17" s="98">
        <v>1</v>
      </c>
      <c r="AO17" s="98">
        <v>0</v>
      </c>
      <c r="AP17" s="115">
        <v>10798124</v>
      </c>
      <c r="AQ17" s="115">
        <f t="shared" si="2"/>
        <v>0</v>
      </c>
      <c r="AR17" s="51"/>
      <c r="AS17" s="52" t="s">
        <v>101</v>
      </c>
      <c r="AT17" s="54"/>
      <c r="AV17" s="39" t="s">
        <v>104</v>
      </c>
      <c r="AW17" s="39" t="s">
        <v>105</v>
      </c>
      <c r="AY17" s="101"/>
    </row>
    <row r="18" spans="1:51" x14ac:dyDescent="0.25">
      <c r="B18" s="40">
        <v>2.2916666666666701</v>
      </c>
      <c r="C18" s="40">
        <v>0.33333333333333298</v>
      </c>
      <c r="D18" s="110">
        <v>8</v>
      </c>
      <c r="E18" s="41">
        <f t="shared" si="0"/>
        <v>5.6338028169014089</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141</v>
      </c>
      <c r="P18" s="111">
        <v>144</v>
      </c>
      <c r="Q18" s="111">
        <v>1400018</v>
      </c>
      <c r="R18" s="46">
        <f t="shared" si="5"/>
        <v>5386</v>
      </c>
      <c r="S18" s="47">
        <f t="shared" si="6"/>
        <v>129.26400000000001</v>
      </c>
      <c r="T18" s="47">
        <f t="shared" si="7"/>
        <v>5.3860000000000001</v>
      </c>
      <c r="U18" s="112">
        <v>9.4</v>
      </c>
      <c r="V18" s="112">
        <f t="shared" si="1"/>
        <v>9.4</v>
      </c>
      <c r="W18" s="113" t="s">
        <v>130</v>
      </c>
      <c r="X18" s="115">
        <v>0</v>
      </c>
      <c r="Y18" s="115">
        <v>1017</v>
      </c>
      <c r="Z18" s="115">
        <v>1187</v>
      </c>
      <c r="AA18" s="115">
        <v>1185</v>
      </c>
      <c r="AB18" s="115">
        <v>1187</v>
      </c>
      <c r="AC18" s="48" t="s">
        <v>90</v>
      </c>
      <c r="AD18" s="48" t="s">
        <v>90</v>
      </c>
      <c r="AE18" s="48" t="s">
        <v>90</v>
      </c>
      <c r="AF18" s="114" t="s">
        <v>90</v>
      </c>
      <c r="AG18" s="123">
        <v>46510868</v>
      </c>
      <c r="AH18" s="49">
        <f t="shared" si="9"/>
        <v>1312</v>
      </c>
      <c r="AI18" s="50">
        <f t="shared" si="8"/>
        <v>243.59450427033048</v>
      </c>
      <c r="AJ18" s="98">
        <v>0</v>
      </c>
      <c r="AK18" s="98">
        <v>1</v>
      </c>
      <c r="AL18" s="98">
        <v>1</v>
      </c>
      <c r="AM18" s="98">
        <v>1</v>
      </c>
      <c r="AN18" s="98">
        <v>1</v>
      </c>
      <c r="AO18" s="98">
        <v>0</v>
      </c>
      <c r="AP18" s="115">
        <v>10798124</v>
      </c>
      <c r="AQ18" s="115">
        <f t="shared" si="2"/>
        <v>0</v>
      </c>
      <c r="AR18" s="51"/>
      <c r="AS18" s="52" t="s">
        <v>101</v>
      </c>
      <c r="AV18" s="39" t="s">
        <v>106</v>
      </c>
      <c r="AW18" s="39" t="s">
        <v>107</v>
      </c>
      <c r="AY18" s="101"/>
    </row>
    <row r="19" spans="1:51" x14ac:dyDescent="0.25">
      <c r="B19" s="40">
        <v>2.3333333333333299</v>
      </c>
      <c r="C19" s="40">
        <v>0.375</v>
      </c>
      <c r="D19" s="110">
        <v>6</v>
      </c>
      <c r="E19" s="41">
        <f t="shared" si="0"/>
        <v>4.2253521126760569</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135</v>
      </c>
      <c r="P19" s="111">
        <v>148</v>
      </c>
      <c r="Q19" s="111">
        <v>1405652</v>
      </c>
      <c r="R19" s="46">
        <f t="shared" si="5"/>
        <v>5634</v>
      </c>
      <c r="S19" s="47">
        <f t="shared" si="6"/>
        <v>135.21600000000001</v>
      </c>
      <c r="T19" s="47">
        <f t="shared" si="7"/>
        <v>5.6340000000000003</v>
      </c>
      <c r="U19" s="112">
        <v>8.8000000000000007</v>
      </c>
      <c r="V19" s="112">
        <f t="shared" si="1"/>
        <v>8.8000000000000007</v>
      </c>
      <c r="W19" s="113" t="s">
        <v>130</v>
      </c>
      <c r="X19" s="115">
        <v>0</v>
      </c>
      <c r="Y19" s="115">
        <v>1067</v>
      </c>
      <c r="Z19" s="115">
        <v>1187</v>
      </c>
      <c r="AA19" s="115">
        <v>1185</v>
      </c>
      <c r="AB19" s="115">
        <v>1188</v>
      </c>
      <c r="AC19" s="48" t="s">
        <v>90</v>
      </c>
      <c r="AD19" s="48" t="s">
        <v>90</v>
      </c>
      <c r="AE19" s="48" t="s">
        <v>90</v>
      </c>
      <c r="AF19" s="114" t="s">
        <v>90</v>
      </c>
      <c r="AG19" s="123">
        <v>46512256</v>
      </c>
      <c r="AH19" s="49">
        <f t="shared" si="9"/>
        <v>1388</v>
      </c>
      <c r="AI19" s="50">
        <f t="shared" si="8"/>
        <v>246.36137735179267</v>
      </c>
      <c r="AJ19" s="98">
        <v>0</v>
      </c>
      <c r="AK19" s="98">
        <v>1</v>
      </c>
      <c r="AL19" s="98">
        <v>1</v>
      </c>
      <c r="AM19" s="98">
        <v>1</v>
      </c>
      <c r="AN19" s="98">
        <v>1</v>
      </c>
      <c r="AO19" s="98">
        <v>0</v>
      </c>
      <c r="AP19" s="115">
        <v>10798124</v>
      </c>
      <c r="AQ19" s="115">
        <f t="shared" si="2"/>
        <v>0</v>
      </c>
      <c r="AR19" s="51"/>
      <c r="AS19" s="52" t="s">
        <v>101</v>
      </c>
      <c r="AV19" s="39" t="s">
        <v>108</v>
      </c>
      <c r="AW19" s="39" t="s">
        <v>109</v>
      </c>
      <c r="AY19" s="101"/>
    </row>
    <row r="20" spans="1:51" x14ac:dyDescent="0.25">
      <c r="B20" s="40">
        <v>2.375</v>
      </c>
      <c r="C20" s="40">
        <v>0.41666666666666669</v>
      </c>
      <c r="D20" s="110">
        <v>6</v>
      </c>
      <c r="E20" s="41">
        <f t="shared" si="0"/>
        <v>4.2253521126760569</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137</v>
      </c>
      <c r="P20" s="111">
        <v>133</v>
      </c>
      <c r="Q20" s="111">
        <v>1411735</v>
      </c>
      <c r="R20" s="46">
        <f t="shared" si="5"/>
        <v>6083</v>
      </c>
      <c r="S20" s="47">
        <f t="shared" si="6"/>
        <v>145.99199999999999</v>
      </c>
      <c r="T20" s="47">
        <f t="shared" si="7"/>
        <v>6.0830000000000002</v>
      </c>
      <c r="U20" s="112">
        <v>8.1999999999999993</v>
      </c>
      <c r="V20" s="112">
        <f t="shared" si="1"/>
        <v>8.1999999999999993</v>
      </c>
      <c r="W20" s="113" t="s">
        <v>130</v>
      </c>
      <c r="X20" s="115">
        <v>0</v>
      </c>
      <c r="Y20" s="115">
        <v>1068</v>
      </c>
      <c r="Z20" s="115">
        <v>1187</v>
      </c>
      <c r="AA20" s="115">
        <v>1185</v>
      </c>
      <c r="AB20" s="115">
        <v>1187</v>
      </c>
      <c r="AC20" s="48" t="s">
        <v>90</v>
      </c>
      <c r="AD20" s="48" t="s">
        <v>90</v>
      </c>
      <c r="AE20" s="48" t="s">
        <v>90</v>
      </c>
      <c r="AF20" s="114" t="s">
        <v>90</v>
      </c>
      <c r="AG20" s="123">
        <v>46513644</v>
      </c>
      <c r="AH20" s="49">
        <f t="shared" si="9"/>
        <v>1388</v>
      </c>
      <c r="AI20" s="50">
        <f t="shared" si="8"/>
        <v>228.17688640473449</v>
      </c>
      <c r="AJ20" s="98">
        <v>0</v>
      </c>
      <c r="AK20" s="98">
        <v>1</v>
      </c>
      <c r="AL20" s="98">
        <v>1</v>
      </c>
      <c r="AM20" s="98">
        <v>1</v>
      </c>
      <c r="AN20" s="98">
        <v>1</v>
      </c>
      <c r="AO20" s="98">
        <v>0</v>
      </c>
      <c r="AP20" s="115">
        <v>10798124</v>
      </c>
      <c r="AQ20" s="115">
        <f t="shared" si="2"/>
        <v>0</v>
      </c>
      <c r="AR20" s="53">
        <v>1.1499999999999999</v>
      </c>
      <c r="AS20" s="52" t="s">
        <v>101</v>
      </c>
      <c r="AY20" s="101"/>
    </row>
    <row r="21" spans="1:51" x14ac:dyDescent="0.25">
      <c r="B21" s="40">
        <v>2.4166666666666701</v>
      </c>
      <c r="C21" s="40">
        <v>0.45833333333333298</v>
      </c>
      <c r="D21" s="110">
        <v>5</v>
      </c>
      <c r="E21" s="41">
        <f t="shared" si="0"/>
        <v>3.5211267605633805</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135</v>
      </c>
      <c r="P21" s="111">
        <v>149</v>
      </c>
      <c r="Q21" s="111">
        <v>1417876</v>
      </c>
      <c r="R21" s="46">
        <f t="shared" si="5"/>
        <v>6141</v>
      </c>
      <c r="S21" s="47">
        <f t="shared" si="6"/>
        <v>147.38399999999999</v>
      </c>
      <c r="T21" s="47">
        <f t="shared" si="7"/>
        <v>6.141</v>
      </c>
      <c r="U21" s="112">
        <v>7.5</v>
      </c>
      <c r="V21" s="112">
        <f t="shared" si="1"/>
        <v>7.5</v>
      </c>
      <c r="W21" s="113" t="s">
        <v>130</v>
      </c>
      <c r="X21" s="115">
        <v>0</v>
      </c>
      <c r="Y21" s="115">
        <v>1068</v>
      </c>
      <c r="Z21" s="115">
        <v>1187</v>
      </c>
      <c r="AA21" s="115">
        <v>1185</v>
      </c>
      <c r="AB21" s="115">
        <v>1187</v>
      </c>
      <c r="AC21" s="48" t="s">
        <v>90</v>
      </c>
      <c r="AD21" s="48" t="s">
        <v>90</v>
      </c>
      <c r="AE21" s="48" t="s">
        <v>90</v>
      </c>
      <c r="AF21" s="114" t="s">
        <v>90</v>
      </c>
      <c r="AG21" s="123">
        <v>46515048</v>
      </c>
      <c r="AH21" s="49">
        <f t="shared" si="9"/>
        <v>1404</v>
      </c>
      <c r="AI21" s="50">
        <f t="shared" si="8"/>
        <v>228.62725940400586</v>
      </c>
      <c r="AJ21" s="98">
        <v>0</v>
      </c>
      <c r="AK21" s="98">
        <v>1</v>
      </c>
      <c r="AL21" s="98">
        <v>1</v>
      </c>
      <c r="AM21" s="98">
        <v>1</v>
      </c>
      <c r="AN21" s="98">
        <v>1</v>
      </c>
      <c r="AO21" s="98">
        <v>0</v>
      </c>
      <c r="AP21" s="115">
        <v>10798124</v>
      </c>
      <c r="AQ21" s="115">
        <f t="shared" si="2"/>
        <v>0</v>
      </c>
      <c r="AR21" s="51"/>
      <c r="AS21" s="52" t="s">
        <v>101</v>
      </c>
      <c r="AY21" s="101"/>
    </row>
    <row r="22" spans="1:51" x14ac:dyDescent="0.25">
      <c r="B22" s="40">
        <v>2.4583333333333299</v>
      </c>
      <c r="C22" s="40">
        <v>0.5</v>
      </c>
      <c r="D22" s="110">
        <v>5</v>
      </c>
      <c r="E22" s="41">
        <f t="shared" si="0"/>
        <v>3.5211267605633805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136</v>
      </c>
      <c r="P22" s="111">
        <v>142</v>
      </c>
      <c r="Q22" s="111">
        <v>1423967</v>
      </c>
      <c r="R22" s="46">
        <f t="shared" si="5"/>
        <v>6091</v>
      </c>
      <c r="S22" s="47">
        <f t="shared" si="6"/>
        <v>146.184</v>
      </c>
      <c r="T22" s="47">
        <f t="shared" si="7"/>
        <v>6.0910000000000002</v>
      </c>
      <c r="U22" s="112">
        <v>6.9</v>
      </c>
      <c r="V22" s="112">
        <f t="shared" si="1"/>
        <v>6.9</v>
      </c>
      <c r="W22" s="113" t="s">
        <v>130</v>
      </c>
      <c r="X22" s="115">
        <v>0</v>
      </c>
      <c r="Y22" s="115">
        <v>1047</v>
      </c>
      <c r="Z22" s="115">
        <v>1187</v>
      </c>
      <c r="AA22" s="115">
        <v>1185</v>
      </c>
      <c r="AB22" s="115">
        <v>1187</v>
      </c>
      <c r="AC22" s="48" t="s">
        <v>90</v>
      </c>
      <c r="AD22" s="48" t="s">
        <v>90</v>
      </c>
      <c r="AE22" s="48" t="s">
        <v>90</v>
      </c>
      <c r="AF22" s="114" t="s">
        <v>90</v>
      </c>
      <c r="AG22" s="123">
        <v>46516420</v>
      </c>
      <c r="AH22" s="49">
        <f t="shared" si="9"/>
        <v>1372</v>
      </c>
      <c r="AI22" s="50">
        <f t="shared" si="8"/>
        <v>225.25036939747167</v>
      </c>
      <c r="AJ22" s="98">
        <v>0</v>
      </c>
      <c r="AK22" s="98">
        <v>1</v>
      </c>
      <c r="AL22" s="98">
        <v>1</v>
      </c>
      <c r="AM22" s="98">
        <v>1</v>
      </c>
      <c r="AN22" s="98">
        <v>1</v>
      </c>
      <c r="AO22" s="98">
        <v>0</v>
      </c>
      <c r="AP22" s="115">
        <v>10798124</v>
      </c>
      <c r="AQ22" s="115">
        <f t="shared" si="2"/>
        <v>0</v>
      </c>
      <c r="AR22" s="51"/>
      <c r="AS22" s="52" t="s">
        <v>101</v>
      </c>
      <c r="AV22" s="55" t="s">
        <v>110</v>
      </c>
      <c r="AY22" s="101"/>
    </row>
    <row r="23" spans="1:51" x14ac:dyDescent="0.25">
      <c r="A23" s="97" t="s">
        <v>125</v>
      </c>
      <c r="B23" s="40">
        <v>2.5</v>
      </c>
      <c r="C23" s="40">
        <v>0.54166666666666696</v>
      </c>
      <c r="D23" s="110">
        <v>5</v>
      </c>
      <c r="E23" s="41">
        <f t="shared" si="0"/>
        <v>3.5211267605633805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136</v>
      </c>
      <c r="P23" s="111">
        <v>141</v>
      </c>
      <c r="Q23" s="111">
        <v>1430025</v>
      </c>
      <c r="R23" s="46">
        <f t="shared" si="5"/>
        <v>6058</v>
      </c>
      <c r="S23" s="47">
        <f t="shared" si="6"/>
        <v>145.392</v>
      </c>
      <c r="T23" s="47">
        <f t="shared" si="7"/>
        <v>6.0579999999999998</v>
      </c>
      <c r="U23" s="112">
        <v>6.3</v>
      </c>
      <c r="V23" s="112">
        <f t="shared" si="1"/>
        <v>6.3</v>
      </c>
      <c r="W23" s="113" t="s">
        <v>130</v>
      </c>
      <c r="X23" s="115">
        <v>0</v>
      </c>
      <c r="Y23" s="115">
        <v>1047</v>
      </c>
      <c r="Z23" s="115">
        <v>1187</v>
      </c>
      <c r="AA23" s="115">
        <v>1185</v>
      </c>
      <c r="AB23" s="115">
        <v>1188</v>
      </c>
      <c r="AC23" s="48" t="s">
        <v>90</v>
      </c>
      <c r="AD23" s="48" t="s">
        <v>90</v>
      </c>
      <c r="AE23" s="48" t="s">
        <v>90</v>
      </c>
      <c r="AF23" s="114" t="s">
        <v>90</v>
      </c>
      <c r="AG23" s="123">
        <v>46517804</v>
      </c>
      <c r="AH23" s="49">
        <f t="shared" si="9"/>
        <v>1384</v>
      </c>
      <c r="AI23" s="50">
        <f t="shared" si="8"/>
        <v>228.45823704192804</v>
      </c>
      <c r="AJ23" s="98">
        <v>0</v>
      </c>
      <c r="AK23" s="98">
        <v>1</v>
      </c>
      <c r="AL23" s="98">
        <v>1</v>
      </c>
      <c r="AM23" s="98">
        <v>1</v>
      </c>
      <c r="AN23" s="98">
        <v>1</v>
      </c>
      <c r="AO23" s="98">
        <v>0</v>
      </c>
      <c r="AP23" s="115">
        <v>10798124</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136</v>
      </c>
      <c r="P24" s="111">
        <v>96</v>
      </c>
      <c r="Q24" s="111">
        <v>1436146</v>
      </c>
      <c r="R24" s="46">
        <f t="shared" si="5"/>
        <v>6121</v>
      </c>
      <c r="S24" s="47">
        <f t="shared" si="6"/>
        <v>146.904</v>
      </c>
      <c r="T24" s="47">
        <f t="shared" si="7"/>
        <v>6.1210000000000004</v>
      </c>
      <c r="U24" s="112">
        <v>5.7</v>
      </c>
      <c r="V24" s="112">
        <f t="shared" si="1"/>
        <v>5.7</v>
      </c>
      <c r="W24" s="113" t="s">
        <v>130</v>
      </c>
      <c r="X24" s="115">
        <v>0</v>
      </c>
      <c r="Y24" s="115">
        <v>1016</v>
      </c>
      <c r="Z24" s="115">
        <v>1187</v>
      </c>
      <c r="AA24" s="115">
        <v>1185</v>
      </c>
      <c r="AB24" s="115">
        <v>1187</v>
      </c>
      <c r="AC24" s="48" t="s">
        <v>90</v>
      </c>
      <c r="AD24" s="48" t="s">
        <v>90</v>
      </c>
      <c r="AE24" s="48" t="s">
        <v>90</v>
      </c>
      <c r="AF24" s="114" t="s">
        <v>90</v>
      </c>
      <c r="AG24" s="123">
        <v>46519188</v>
      </c>
      <c r="AH24" s="49">
        <f>IF(ISBLANK(AG24),"-",AG24-AG23)</f>
        <v>1384</v>
      </c>
      <c r="AI24" s="50">
        <f t="shared" si="8"/>
        <v>226.10684528671783</v>
      </c>
      <c r="AJ24" s="98">
        <v>0</v>
      </c>
      <c r="AK24" s="98">
        <v>1</v>
      </c>
      <c r="AL24" s="98">
        <v>1</v>
      </c>
      <c r="AM24" s="98">
        <v>1</v>
      </c>
      <c r="AN24" s="98">
        <v>1</v>
      </c>
      <c r="AO24" s="98">
        <v>0</v>
      </c>
      <c r="AP24" s="115">
        <v>10798124</v>
      </c>
      <c r="AQ24" s="115">
        <f t="shared" si="2"/>
        <v>0</v>
      </c>
      <c r="AR24" s="53">
        <v>1.24</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137</v>
      </c>
      <c r="P25" s="111">
        <v>139</v>
      </c>
      <c r="Q25" s="111">
        <v>1442234</v>
      </c>
      <c r="R25" s="46">
        <f t="shared" si="5"/>
        <v>6088</v>
      </c>
      <c r="S25" s="47">
        <f t="shared" si="6"/>
        <v>146.11199999999999</v>
      </c>
      <c r="T25" s="47">
        <f t="shared" si="7"/>
        <v>6.0880000000000001</v>
      </c>
      <c r="U25" s="112">
        <v>5.3</v>
      </c>
      <c r="V25" s="112">
        <f t="shared" si="1"/>
        <v>5.3</v>
      </c>
      <c r="W25" s="113" t="s">
        <v>130</v>
      </c>
      <c r="X25" s="115">
        <v>0</v>
      </c>
      <c r="Y25" s="115">
        <v>1017</v>
      </c>
      <c r="Z25" s="115">
        <v>1187</v>
      </c>
      <c r="AA25" s="115">
        <v>1185</v>
      </c>
      <c r="AB25" s="115">
        <v>1187</v>
      </c>
      <c r="AC25" s="48" t="s">
        <v>90</v>
      </c>
      <c r="AD25" s="48" t="s">
        <v>90</v>
      </c>
      <c r="AE25" s="48" t="s">
        <v>90</v>
      </c>
      <c r="AF25" s="114" t="s">
        <v>90</v>
      </c>
      <c r="AG25" s="123">
        <v>46520500</v>
      </c>
      <c r="AH25" s="49">
        <f t="shared" si="9"/>
        <v>1312</v>
      </c>
      <c r="AI25" s="50">
        <f t="shared" si="8"/>
        <v>215.5059132720105</v>
      </c>
      <c r="AJ25" s="98">
        <v>0</v>
      </c>
      <c r="AK25" s="98">
        <v>1</v>
      </c>
      <c r="AL25" s="98">
        <v>1</v>
      </c>
      <c r="AM25" s="98">
        <v>1</v>
      </c>
      <c r="AN25" s="98">
        <v>1</v>
      </c>
      <c r="AO25" s="98">
        <v>0</v>
      </c>
      <c r="AP25" s="115">
        <v>10798124</v>
      </c>
      <c r="AQ25" s="115">
        <f t="shared" si="2"/>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136</v>
      </c>
      <c r="P26" s="111">
        <v>143</v>
      </c>
      <c r="Q26" s="111">
        <v>1448386</v>
      </c>
      <c r="R26" s="46">
        <f t="shared" si="5"/>
        <v>6152</v>
      </c>
      <c r="S26" s="47">
        <f t="shared" si="6"/>
        <v>147.648</v>
      </c>
      <c r="T26" s="47">
        <f t="shared" si="7"/>
        <v>6.1520000000000001</v>
      </c>
      <c r="U26" s="112">
        <v>4.9000000000000004</v>
      </c>
      <c r="V26" s="112">
        <f t="shared" si="1"/>
        <v>4.9000000000000004</v>
      </c>
      <c r="W26" s="113" t="s">
        <v>130</v>
      </c>
      <c r="X26" s="115">
        <v>0</v>
      </c>
      <c r="Y26" s="115">
        <v>1016</v>
      </c>
      <c r="Z26" s="115">
        <v>1187</v>
      </c>
      <c r="AA26" s="115">
        <v>1185</v>
      </c>
      <c r="AB26" s="115">
        <v>1187</v>
      </c>
      <c r="AC26" s="48" t="s">
        <v>90</v>
      </c>
      <c r="AD26" s="48" t="s">
        <v>90</v>
      </c>
      <c r="AE26" s="48" t="s">
        <v>90</v>
      </c>
      <c r="AF26" s="114" t="s">
        <v>90</v>
      </c>
      <c r="AG26" s="123">
        <v>46521900</v>
      </c>
      <c r="AH26" s="49">
        <f t="shared" si="9"/>
        <v>1400</v>
      </c>
      <c r="AI26" s="50">
        <f t="shared" si="8"/>
        <v>227.56827048114434</v>
      </c>
      <c r="AJ26" s="98">
        <v>0</v>
      </c>
      <c r="AK26" s="98">
        <v>1</v>
      </c>
      <c r="AL26" s="98">
        <v>1</v>
      </c>
      <c r="AM26" s="98">
        <v>1</v>
      </c>
      <c r="AN26" s="98">
        <v>1</v>
      </c>
      <c r="AO26" s="98">
        <v>0</v>
      </c>
      <c r="AP26" s="115">
        <v>10798124</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137</v>
      </c>
      <c r="P27" s="111">
        <v>103</v>
      </c>
      <c r="Q27" s="111">
        <v>1454488</v>
      </c>
      <c r="R27" s="46">
        <f t="shared" si="5"/>
        <v>6102</v>
      </c>
      <c r="S27" s="47">
        <f t="shared" si="6"/>
        <v>146.44800000000001</v>
      </c>
      <c r="T27" s="47">
        <f t="shared" si="7"/>
        <v>6.1020000000000003</v>
      </c>
      <c r="U27" s="112">
        <v>4.5999999999999996</v>
      </c>
      <c r="V27" s="112">
        <f t="shared" si="1"/>
        <v>4.5999999999999996</v>
      </c>
      <c r="W27" s="113" t="s">
        <v>130</v>
      </c>
      <c r="X27" s="115">
        <v>0</v>
      </c>
      <c r="Y27" s="115">
        <v>1016</v>
      </c>
      <c r="Z27" s="115">
        <v>1187</v>
      </c>
      <c r="AA27" s="115">
        <v>1185</v>
      </c>
      <c r="AB27" s="115">
        <v>1187</v>
      </c>
      <c r="AC27" s="48" t="s">
        <v>90</v>
      </c>
      <c r="AD27" s="48" t="s">
        <v>90</v>
      </c>
      <c r="AE27" s="48" t="s">
        <v>90</v>
      </c>
      <c r="AF27" s="114" t="s">
        <v>90</v>
      </c>
      <c r="AG27" s="123">
        <v>46523212</v>
      </c>
      <c r="AH27" s="49">
        <f t="shared" si="9"/>
        <v>1312</v>
      </c>
      <c r="AI27" s="50">
        <f t="shared" si="8"/>
        <v>215.01147164863977</v>
      </c>
      <c r="AJ27" s="98">
        <v>0</v>
      </c>
      <c r="AK27" s="98">
        <v>1</v>
      </c>
      <c r="AL27" s="98">
        <v>1</v>
      </c>
      <c r="AM27" s="98">
        <v>1</v>
      </c>
      <c r="AN27" s="98">
        <v>1</v>
      </c>
      <c r="AO27" s="98">
        <v>0</v>
      </c>
      <c r="AP27" s="115">
        <v>10798124</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137</v>
      </c>
      <c r="P28" s="111">
        <v>99</v>
      </c>
      <c r="Q28" s="111">
        <v>1460664</v>
      </c>
      <c r="R28" s="46">
        <f t="shared" si="5"/>
        <v>6176</v>
      </c>
      <c r="S28" s="47">
        <f t="shared" si="6"/>
        <v>148.22399999999999</v>
      </c>
      <c r="T28" s="47">
        <f t="shared" si="7"/>
        <v>6.1760000000000002</v>
      </c>
      <c r="U28" s="112">
        <v>4.0999999999999996</v>
      </c>
      <c r="V28" s="112">
        <f t="shared" si="1"/>
        <v>4.0999999999999996</v>
      </c>
      <c r="W28" s="113" t="s">
        <v>130</v>
      </c>
      <c r="X28" s="115">
        <v>0</v>
      </c>
      <c r="Y28" s="115">
        <v>1015</v>
      </c>
      <c r="Z28" s="115">
        <v>1187</v>
      </c>
      <c r="AA28" s="115">
        <v>1185</v>
      </c>
      <c r="AB28" s="115">
        <v>1187</v>
      </c>
      <c r="AC28" s="48" t="s">
        <v>90</v>
      </c>
      <c r="AD28" s="48" t="s">
        <v>90</v>
      </c>
      <c r="AE28" s="48" t="s">
        <v>90</v>
      </c>
      <c r="AF28" s="114" t="s">
        <v>90</v>
      </c>
      <c r="AG28" s="123">
        <v>46524548</v>
      </c>
      <c r="AH28" s="49">
        <f t="shared" si="9"/>
        <v>1336</v>
      </c>
      <c r="AI28" s="50">
        <f t="shared" si="8"/>
        <v>216.32124352331607</v>
      </c>
      <c r="AJ28" s="98">
        <v>0</v>
      </c>
      <c r="AK28" s="98">
        <v>1</v>
      </c>
      <c r="AL28" s="98">
        <v>1</v>
      </c>
      <c r="AM28" s="98">
        <v>1</v>
      </c>
      <c r="AN28" s="98">
        <v>1</v>
      </c>
      <c r="AO28" s="98">
        <v>0</v>
      </c>
      <c r="AP28" s="115">
        <v>10798124</v>
      </c>
      <c r="AQ28" s="115">
        <f t="shared" si="2"/>
        <v>0</v>
      </c>
      <c r="AR28" s="53">
        <v>1.1200000000000001</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138</v>
      </c>
      <c r="P29" s="111">
        <v>96</v>
      </c>
      <c r="Q29" s="111">
        <v>1466862</v>
      </c>
      <c r="R29" s="46">
        <f t="shared" si="5"/>
        <v>6198</v>
      </c>
      <c r="S29" s="47">
        <f t="shared" si="6"/>
        <v>148.75200000000001</v>
      </c>
      <c r="T29" s="47">
        <f t="shared" si="7"/>
        <v>6.1980000000000004</v>
      </c>
      <c r="U29" s="112">
        <v>3.7</v>
      </c>
      <c r="V29" s="112">
        <f t="shared" si="1"/>
        <v>3.7</v>
      </c>
      <c r="W29" s="113" t="s">
        <v>130</v>
      </c>
      <c r="X29" s="115">
        <v>0</v>
      </c>
      <c r="Y29" s="115">
        <v>1017</v>
      </c>
      <c r="Z29" s="115">
        <v>1187</v>
      </c>
      <c r="AA29" s="115">
        <v>1185</v>
      </c>
      <c r="AB29" s="115">
        <v>1187</v>
      </c>
      <c r="AC29" s="48" t="s">
        <v>90</v>
      </c>
      <c r="AD29" s="48" t="s">
        <v>90</v>
      </c>
      <c r="AE29" s="48" t="s">
        <v>90</v>
      </c>
      <c r="AF29" s="114" t="s">
        <v>90</v>
      </c>
      <c r="AG29" s="123">
        <v>46525912</v>
      </c>
      <c r="AH29" s="49">
        <f t="shared" si="9"/>
        <v>1364</v>
      </c>
      <c r="AI29" s="50">
        <f t="shared" si="8"/>
        <v>220.07099064214262</v>
      </c>
      <c r="AJ29" s="98">
        <v>0</v>
      </c>
      <c r="AK29" s="98">
        <v>1</v>
      </c>
      <c r="AL29" s="98">
        <v>1</v>
      </c>
      <c r="AM29" s="98">
        <v>1</v>
      </c>
      <c r="AN29" s="98">
        <v>1</v>
      </c>
      <c r="AO29" s="98">
        <v>0</v>
      </c>
      <c r="AP29" s="115">
        <v>10798124</v>
      </c>
      <c r="AQ29" s="115">
        <f t="shared" si="2"/>
        <v>0</v>
      </c>
      <c r="AR29" s="51"/>
      <c r="AS29" s="52" t="s">
        <v>113</v>
      </c>
      <c r="AY29" s="101"/>
    </row>
    <row r="30" spans="1:51" x14ac:dyDescent="0.25">
      <c r="B30" s="40">
        <v>2.7916666666666701</v>
      </c>
      <c r="C30" s="40">
        <v>0.83333333333333703</v>
      </c>
      <c r="D30" s="110">
        <v>4</v>
      </c>
      <c r="E30" s="41">
        <f t="shared" si="0"/>
        <v>2.8169014084507045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136</v>
      </c>
      <c r="P30" s="111">
        <v>100</v>
      </c>
      <c r="Q30" s="111">
        <v>1472972</v>
      </c>
      <c r="R30" s="46">
        <f t="shared" si="5"/>
        <v>6110</v>
      </c>
      <c r="S30" s="47">
        <f t="shared" si="6"/>
        <v>146.63999999999999</v>
      </c>
      <c r="T30" s="47">
        <f t="shared" si="7"/>
        <v>6.11</v>
      </c>
      <c r="U30" s="112">
        <v>3.5</v>
      </c>
      <c r="V30" s="112">
        <f t="shared" si="1"/>
        <v>3.5</v>
      </c>
      <c r="W30" s="113" t="s">
        <v>130</v>
      </c>
      <c r="X30" s="115">
        <v>0</v>
      </c>
      <c r="Y30" s="115">
        <v>995</v>
      </c>
      <c r="Z30" s="115">
        <v>1188</v>
      </c>
      <c r="AA30" s="115">
        <v>1185</v>
      </c>
      <c r="AB30" s="115">
        <v>1188</v>
      </c>
      <c r="AC30" s="48" t="s">
        <v>90</v>
      </c>
      <c r="AD30" s="48" t="s">
        <v>90</v>
      </c>
      <c r="AE30" s="48" t="s">
        <v>90</v>
      </c>
      <c r="AF30" s="114" t="s">
        <v>90</v>
      </c>
      <c r="AG30" s="123">
        <v>46527244</v>
      </c>
      <c r="AH30" s="49">
        <f t="shared" si="9"/>
        <v>1332</v>
      </c>
      <c r="AI30" s="50">
        <f t="shared" si="8"/>
        <v>218.00327332242225</v>
      </c>
      <c r="AJ30" s="98">
        <v>0</v>
      </c>
      <c r="AK30" s="98">
        <v>1</v>
      </c>
      <c r="AL30" s="98">
        <v>1</v>
      </c>
      <c r="AM30" s="98">
        <v>1</v>
      </c>
      <c r="AN30" s="98">
        <v>1</v>
      </c>
      <c r="AO30" s="98">
        <v>0</v>
      </c>
      <c r="AP30" s="115">
        <v>10798124</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116</v>
      </c>
      <c r="P31" s="111">
        <v>125</v>
      </c>
      <c r="Q31" s="111">
        <v>1479096</v>
      </c>
      <c r="R31" s="46">
        <f t="shared" si="5"/>
        <v>6124</v>
      </c>
      <c r="S31" s="47">
        <f t="shared" si="6"/>
        <v>146.976</v>
      </c>
      <c r="T31" s="47">
        <f t="shared" si="7"/>
        <v>6.1239999999999997</v>
      </c>
      <c r="U31" s="112">
        <v>2.9</v>
      </c>
      <c r="V31" s="112">
        <f t="shared" si="1"/>
        <v>2.9</v>
      </c>
      <c r="W31" s="113" t="s">
        <v>134</v>
      </c>
      <c r="X31" s="115">
        <v>0</v>
      </c>
      <c r="Y31" s="115">
        <v>1047</v>
      </c>
      <c r="Z31" s="115">
        <v>0</v>
      </c>
      <c r="AA31" s="115">
        <v>1185</v>
      </c>
      <c r="AB31" s="115">
        <v>1188</v>
      </c>
      <c r="AC31" s="48" t="s">
        <v>90</v>
      </c>
      <c r="AD31" s="48" t="s">
        <v>90</v>
      </c>
      <c r="AE31" s="48" t="s">
        <v>90</v>
      </c>
      <c r="AF31" s="114" t="s">
        <v>90</v>
      </c>
      <c r="AG31" s="123">
        <v>46528352</v>
      </c>
      <c r="AH31" s="49">
        <f t="shared" si="9"/>
        <v>1108</v>
      </c>
      <c r="AI31" s="50">
        <f t="shared" si="8"/>
        <v>180.92749836708035</v>
      </c>
      <c r="AJ31" s="98">
        <v>0</v>
      </c>
      <c r="AK31" s="98">
        <v>1</v>
      </c>
      <c r="AL31" s="98">
        <v>0</v>
      </c>
      <c r="AM31" s="98">
        <v>1</v>
      </c>
      <c r="AN31" s="98">
        <v>1</v>
      </c>
      <c r="AO31" s="98">
        <v>0</v>
      </c>
      <c r="AP31" s="115">
        <v>10798124</v>
      </c>
      <c r="AQ31" s="115">
        <f t="shared" si="2"/>
        <v>0</v>
      </c>
      <c r="AR31" s="51"/>
      <c r="AS31" s="52" t="s">
        <v>113</v>
      </c>
      <c r="AV31" s="59" t="s">
        <v>29</v>
      </c>
      <c r="AW31" s="59" t="s">
        <v>74</v>
      </c>
      <c r="AY31" s="101"/>
    </row>
    <row r="32" spans="1:51" x14ac:dyDescent="0.25">
      <c r="B32" s="40">
        <v>2.875</v>
      </c>
      <c r="C32" s="40">
        <v>0.91666666666667096</v>
      </c>
      <c r="D32" s="110">
        <v>5</v>
      </c>
      <c r="E32" s="41">
        <f t="shared" si="0"/>
        <v>3.5211267605633805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122</v>
      </c>
      <c r="P32" s="111">
        <v>125</v>
      </c>
      <c r="Q32" s="111">
        <v>1485122</v>
      </c>
      <c r="R32" s="46">
        <f t="shared" si="5"/>
        <v>6026</v>
      </c>
      <c r="S32" s="47">
        <f t="shared" si="6"/>
        <v>144.624</v>
      </c>
      <c r="T32" s="47">
        <f t="shared" si="7"/>
        <v>6.0259999999999998</v>
      </c>
      <c r="U32" s="112">
        <v>2.5</v>
      </c>
      <c r="V32" s="112">
        <f t="shared" si="1"/>
        <v>2.5</v>
      </c>
      <c r="W32" s="113" t="s">
        <v>134</v>
      </c>
      <c r="X32" s="115">
        <v>0</v>
      </c>
      <c r="Y32" s="115">
        <v>1048</v>
      </c>
      <c r="Z32" s="115">
        <v>0</v>
      </c>
      <c r="AA32" s="115">
        <v>1185</v>
      </c>
      <c r="AB32" s="115">
        <v>1188</v>
      </c>
      <c r="AC32" s="48" t="s">
        <v>90</v>
      </c>
      <c r="AD32" s="48" t="s">
        <v>90</v>
      </c>
      <c r="AE32" s="48" t="s">
        <v>90</v>
      </c>
      <c r="AF32" s="114" t="s">
        <v>90</v>
      </c>
      <c r="AG32" s="123">
        <v>46529404</v>
      </c>
      <c r="AH32" s="49">
        <f t="shared" si="9"/>
        <v>1052</v>
      </c>
      <c r="AI32" s="50">
        <f t="shared" si="8"/>
        <v>174.5768337205443</v>
      </c>
      <c r="AJ32" s="98">
        <v>0</v>
      </c>
      <c r="AK32" s="98">
        <v>1</v>
      </c>
      <c r="AL32" s="98">
        <v>0</v>
      </c>
      <c r="AM32" s="98">
        <v>1</v>
      </c>
      <c r="AN32" s="98">
        <v>1</v>
      </c>
      <c r="AO32" s="98">
        <v>0</v>
      </c>
      <c r="AP32" s="115">
        <v>10798124</v>
      </c>
      <c r="AQ32" s="115">
        <f t="shared" si="2"/>
        <v>0</v>
      </c>
      <c r="AR32" s="53">
        <v>1.08</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131</v>
      </c>
      <c r="P33" s="111">
        <v>121</v>
      </c>
      <c r="Q33" s="111">
        <v>1490548</v>
      </c>
      <c r="R33" s="46">
        <f t="shared" si="5"/>
        <v>5426</v>
      </c>
      <c r="S33" s="47">
        <f t="shared" si="6"/>
        <v>130.22399999999999</v>
      </c>
      <c r="T33" s="47">
        <f t="shared" si="7"/>
        <v>5.4260000000000002</v>
      </c>
      <c r="U33" s="112">
        <v>3.2</v>
      </c>
      <c r="V33" s="112">
        <f t="shared" si="1"/>
        <v>3.2</v>
      </c>
      <c r="W33" s="113" t="s">
        <v>190</v>
      </c>
      <c r="X33" s="115">
        <v>0</v>
      </c>
      <c r="Y33" s="115">
        <v>0</v>
      </c>
      <c r="Z33" s="115">
        <v>1147</v>
      </c>
      <c r="AA33" s="115">
        <v>1185</v>
      </c>
      <c r="AB33" s="115">
        <v>1147</v>
      </c>
      <c r="AC33" s="48" t="s">
        <v>90</v>
      </c>
      <c r="AD33" s="48" t="s">
        <v>90</v>
      </c>
      <c r="AE33" s="48" t="s">
        <v>90</v>
      </c>
      <c r="AF33" s="114" t="s">
        <v>90</v>
      </c>
      <c r="AG33" s="123">
        <v>46530436</v>
      </c>
      <c r="AH33" s="49">
        <f t="shared" si="9"/>
        <v>1032</v>
      </c>
      <c r="AI33" s="50">
        <f t="shared" si="8"/>
        <v>190.1953556948028</v>
      </c>
      <c r="AJ33" s="98">
        <v>0</v>
      </c>
      <c r="AK33" s="98">
        <v>0</v>
      </c>
      <c r="AL33" s="98">
        <v>1</v>
      </c>
      <c r="AM33" s="98">
        <v>1</v>
      </c>
      <c r="AN33" s="98">
        <v>1</v>
      </c>
      <c r="AO33" s="98">
        <v>0.7</v>
      </c>
      <c r="AP33" s="115">
        <v>10798532</v>
      </c>
      <c r="AQ33" s="115">
        <f t="shared" si="2"/>
        <v>408</v>
      </c>
      <c r="AR33" s="51"/>
      <c r="AS33" s="52" t="s">
        <v>113</v>
      </c>
      <c r="AY33" s="101"/>
    </row>
    <row r="34" spans="1:51" x14ac:dyDescent="0.25">
      <c r="B34" s="40">
        <v>2.9583333333333299</v>
      </c>
      <c r="C34" s="40">
        <v>1</v>
      </c>
      <c r="D34" s="110">
        <v>4</v>
      </c>
      <c r="E34" s="41">
        <f t="shared" si="0"/>
        <v>2.8169014084507045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133</v>
      </c>
      <c r="P34" s="111">
        <v>116</v>
      </c>
      <c r="Q34" s="111">
        <v>1495384</v>
      </c>
      <c r="R34" s="46">
        <f t="shared" si="5"/>
        <v>4836</v>
      </c>
      <c r="S34" s="47">
        <f t="shared" si="6"/>
        <v>116.06399999999999</v>
      </c>
      <c r="T34" s="47">
        <f t="shared" si="7"/>
        <v>4.8360000000000003</v>
      </c>
      <c r="U34" s="112">
        <v>4</v>
      </c>
      <c r="V34" s="112">
        <f t="shared" si="1"/>
        <v>4</v>
      </c>
      <c r="W34" s="113" t="s">
        <v>190</v>
      </c>
      <c r="X34" s="115">
        <v>0</v>
      </c>
      <c r="Y34" s="115">
        <v>0</v>
      </c>
      <c r="Z34" s="115">
        <v>1147</v>
      </c>
      <c r="AA34" s="115">
        <v>1185</v>
      </c>
      <c r="AB34" s="115">
        <v>1147</v>
      </c>
      <c r="AC34" s="48" t="s">
        <v>90</v>
      </c>
      <c r="AD34" s="48" t="s">
        <v>90</v>
      </c>
      <c r="AE34" s="48" t="s">
        <v>90</v>
      </c>
      <c r="AF34" s="114" t="s">
        <v>90</v>
      </c>
      <c r="AG34" s="123">
        <v>46531476</v>
      </c>
      <c r="AH34" s="49">
        <f t="shared" si="9"/>
        <v>1040</v>
      </c>
      <c r="AI34" s="50">
        <f t="shared" si="8"/>
        <v>215.05376344086019</v>
      </c>
      <c r="AJ34" s="98">
        <v>0</v>
      </c>
      <c r="AK34" s="98">
        <v>0</v>
      </c>
      <c r="AL34" s="98">
        <v>1</v>
      </c>
      <c r="AM34" s="98">
        <v>1</v>
      </c>
      <c r="AN34" s="98">
        <v>1</v>
      </c>
      <c r="AO34" s="98">
        <v>0.7</v>
      </c>
      <c r="AP34" s="115">
        <v>10798980</v>
      </c>
      <c r="AQ34" s="115">
        <f t="shared" si="2"/>
        <v>448</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135504</v>
      </c>
      <c r="S35" s="65">
        <f>AVERAGE(S11:S34)</f>
        <v>135.50399999999999</v>
      </c>
      <c r="T35" s="65">
        <f>SUM(T11:T34)</f>
        <v>135.50399999999999</v>
      </c>
      <c r="U35" s="112"/>
      <c r="V35" s="94"/>
      <c r="W35" s="57"/>
      <c r="X35" s="88"/>
      <c r="Y35" s="89"/>
      <c r="Z35" s="89"/>
      <c r="AA35" s="89"/>
      <c r="AB35" s="90"/>
      <c r="AC35" s="88"/>
      <c r="AD35" s="89"/>
      <c r="AE35" s="90"/>
      <c r="AF35" s="91"/>
      <c r="AG35" s="66">
        <f>AG34-AG10</f>
        <v>29048</v>
      </c>
      <c r="AH35" s="67">
        <f>SUM(AH11:AH34)</f>
        <v>29048</v>
      </c>
      <c r="AI35" s="68">
        <f>$AH$35/$T35</f>
        <v>214.37005549651673</v>
      </c>
      <c r="AJ35" s="98"/>
      <c r="AK35" s="98"/>
      <c r="AL35" s="98"/>
      <c r="AM35" s="98"/>
      <c r="AN35" s="98"/>
      <c r="AO35" s="69"/>
      <c r="AP35" s="70">
        <f>AP34-AP10</f>
        <v>2805</v>
      </c>
      <c r="AQ35" s="71">
        <f>SUM(AQ11:AQ34)</f>
        <v>2805</v>
      </c>
      <c r="AR35" s="72">
        <f>AVERAGE(AR11:AR34)</f>
        <v>1.1366666666666667</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212</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188</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171</v>
      </c>
      <c r="C41" s="137"/>
      <c r="D41" s="137"/>
      <c r="E41" s="109"/>
      <c r="F41" s="109"/>
      <c r="G41" s="109"/>
      <c r="H41" s="224"/>
      <c r="I41" s="106"/>
      <c r="J41" s="106"/>
      <c r="K41" s="106"/>
      <c r="L41" s="224"/>
      <c r="M41" s="224"/>
      <c r="N41" s="224"/>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71" t="s">
        <v>127</v>
      </c>
      <c r="C42" s="137"/>
      <c r="D42" s="225"/>
      <c r="E42" s="124"/>
      <c r="F42" s="124"/>
      <c r="G42" s="124"/>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71" t="s">
        <v>142</v>
      </c>
      <c r="C43" s="137"/>
      <c r="D43" s="137"/>
      <c r="E43" s="109"/>
      <c r="F43" s="109"/>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156</v>
      </c>
      <c r="C44" s="137"/>
      <c r="D44" s="225"/>
      <c r="E44" s="124"/>
      <c r="F44" s="124"/>
      <c r="G44" s="124"/>
      <c r="H44" s="124"/>
      <c r="I44" s="124"/>
      <c r="J44" s="125"/>
      <c r="K44" s="125"/>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71" t="s">
        <v>233</v>
      </c>
      <c r="C45" s="226"/>
      <c r="D45" s="227"/>
      <c r="E45" s="228"/>
      <c r="F45" s="228"/>
      <c r="G45" s="228"/>
      <c r="H45" s="228"/>
      <c r="I45" s="228"/>
      <c r="J45" s="135"/>
      <c r="K45" s="135"/>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71" t="s">
        <v>137</v>
      </c>
      <c r="C46" s="136"/>
      <c r="D46" s="229"/>
      <c r="E46" s="135"/>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138</v>
      </c>
      <c r="C47" s="137"/>
      <c r="D47" s="230"/>
      <c r="E47" s="124"/>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71" t="s">
        <v>139</v>
      </c>
      <c r="C48" s="105"/>
      <c r="D48" s="197"/>
      <c r="E48" s="124"/>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34" t="s">
        <v>145</v>
      </c>
      <c r="C49" s="105"/>
      <c r="D49" s="197"/>
      <c r="E49" s="124"/>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223</v>
      </c>
      <c r="C50" s="105"/>
      <c r="D50" s="197"/>
      <c r="E50" s="105"/>
      <c r="F50" s="105"/>
      <c r="G50" s="105"/>
      <c r="H50" s="105"/>
      <c r="I50" s="105"/>
      <c r="J50" s="203"/>
      <c r="K50" s="203"/>
      <c r="L50" s="203"/>
      <c r="M50" s="203"/>
      <c r="N50" s="203"/>
      <c r="O50" s="203"/>
      <c r="P50" s="203"/>
      <c r="Q50" s="203"/>
      <c r="R50" s="203"/>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224</v>
      </c>
      <c r="C51" s="105"/>
      <c r="D51" s="197"/>
      <c r="E51" s="124"/>
      <c r="F51" s="124"/>
      <c r="G51" s="124"/>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209" t="s">
        <v>205</v>
      </c>
      <c r="C52" s="210"/>
      <c r="D52" s="211"/>
      <c r="E52" s="212"/>
      <c r="F52" s="212"/>
      <c r="G52" s="212"/>
      <c r="H52" s="212"/>
      <c r="I52" s="212"/>
      <c r="J52" s="213"/>
      <c r="K52" s="213"/>
      <c r="L52" s="213"/>
      <c r="M52" s="213"/>
      <c r="N52" s="213"/>
      <c r="O52" s="213"/>
      <c r="P52" s="213"/>
      <c r="Q52" s="213"/>
      <c r="R52" s="213"/>
      <c r="S52" s="213"/>
      <c r="T52" s="231"/>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71" t="s">
        <v>207</v>
      </c>
      <c r="C53" s="105"/>
      <c r="D53" s="197"/>
      <c r="E53" s="124"/>
      <c r="F53" s="124"/>
      <c r="G53" s="124"/>
      <c r="H53" s="124"/>
      <c r="I53" s="124"/>
      <c r="J53" s="125"/>
      <c r="K53" s="125"/>
      <c r="L53" s="125"/>
      <c r="M53" s="125"/>
      <c r="N53" s="125"/>
      <c r="O53" s="125"/>
      <c r="P53" s="125"/>
      <c r="Q53" s="125"/>
      <c r="R53" s="125"/>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133" t="s">
        <v>174</v>
      </c>
      <c r="C54" s="105"/>
      <c r="D54" s="197"/>
      <c r="E54" s="124"/>
      <c r="F54" s="124"/>
      <c r="G54" s="124"/>
      <c r="H54" s="124"/>
      <c r="I54" s="124"/>
      <c r="J54" s="124"/>
      <c r="K54" s="125"/>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71"/>
      <c r="C55" s="105"/>
      <c r="D55" s="197"/>
      <c r="E55" s="148"/>
      <c r="F55" s="137"/>
      <c r="G55" s="137"/>
      <c r="H55" s="124"/>
      <c r="I55" s="124"/>
      <c r="J55" s="124"/>
      <c r="K55" s="125"/>
      <c r="L55" s="125"/>
      <c r="M55" s="125"/>
      <c r="N55" s="125"/>
      <c r="O55" s="125"/>
      <c r="P55" s="125"/>
      <c r="Q55" s="125"/>
      <c r="R55" s="125"/>
      <c r="S55" s="125"/>
      <c r="T55" s="125"/>
      <c r="U55" s="126"/>
      <c r="V55" s="126"/>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3"/>
      <c r="C56" s="105"/>
      <c r="D56" s="197"/>
      <c r="E56" s="145"/>
      <c r="F56" s="137"/>
      <c r="G56" s="137"/>
      <c r="H56" s="137"/>
      <c r="I56" s="135"/>
      <c r="J56" s="135"/>
      <c r="K56" s="135"/>
      <c r="L56" s="135"/>
      <c r="M56" s="135"/>
      <c r="N56" s="135"/>
      <c r="O56" s="135"/>
      <c r="P56" s="135"/>
      <c r="Q56" s="135"/>
      <c r="R56" s="135"/>
      <c r="S56" s="135"/>
      <c r="T56" s="135"/>
      <c r="U56" s="135"/>
      <c r="V56" s="135"/>
      <c r="W56" s="79"/>
      <c r="X56" s="102"/>
      <c r="Y56" s="102"/>
      <c r="Z56" s="102"/>
      <c r="AA56" s="80"/>
      <c r="AB56" s="102"/>
      <c r="AC56" s="102"/>
      <c r="AD56" s="102"/>
      <c r="AE56" s="102"/>
      <c r="AF56" s="102"/>
      <c r="AN56" s="103"/>
      <c r="AO56" s="103"/>
      <c r="AP56" s="103"/>
      <c r="AQ56" s="103"/>
      <c r="AR56" s="103"/>
      <c r="AS56" s="103"/>
      <c r="AT56" s="104"/>
      <c r="AW56" s="101"/>
      <c r="AX56" s="97"/>
      <c r="AY56" s="97"/>
    </row>
    <row r="57" spans="1:51" x14ac:dyDescent="0.25">
      <c r="B57" s="134"/>
      <c r="C57" s="134"/>
      <c r="D57" s="105"/>
      <c r="E57" s="156"/>
      <c r="F57" s="124"/>
      <c r="G57" s="124"/>
      <c r="H57" s="124"/>
      <c r="I57" s="135"/>
      <c r="J57" s="135"/>
      <c r="K57" s="135"/>
      <c r="L57" s="135"/>
      <c r="M57" s="135"/>
      <c r="N57" s="135"/>
      <c r="O57" s="135"/>
      <c r="P57" s="135"/>
      <c r="Q57" s="135"/>
      <c r="R57" s="135"/>
      <c r="S57" s="135"/>
      <c r="T57" s="135"/>
      <c r="U57" s="135"/>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B58" s="134"/>
      <c r="C58" s="171"/>
      <c r="D58" s="135"/>
      <c r="E58" s="153"/>
      <c r="F58" s="135"/>
      <c r="G58" s="135"/>
      <c r="H58" s="135"/>
      <c r="I58" s="124"/>
      <c r="J58" s="124"/>
      <c r="K58" s="124"/>
      <c r="L58" s="124"/>
      <c r="M58" s="124"/>
      <c r="N58" s="124"/>
      <c r="O58" s="124"/>
      <c r="P58" s="124"/>
      <c r="Q58" s="124"/>
      <c r="R58" s="124"/>
      <c r="S58" s="124"/>
      <c r="T58" s="124"/>
      <c r="U58" s="124"/>
      <c r="V58" s="79"/>
      <c r="W58" s="102"/>
      <c r="X58" s="102"/>
      <c r="Y58" s="102"/>
      <c r="Z58" s="80"/>
      <c r="AA58" s="102"/>
      <c r="AB58" s="102"/>
      <c r="AC58" s="102"/>
      <c r="AD58" s="102"/>
      <c r="AE58" s="102"/>
      <c r="AM58" s="103"/>
      <c r="AN58" s="103"/>
      <c r="AO58" s="103"/>
      <c r="AP58" s="103"/>
      <c r="AQ58" s="103"/>
      <c r="AR58" s="103"/>
      <c r="AS58" s="104"/>
      <c r="AV58" s="101"/>
      <c r="AW58" s="97"/>
      <c r="AX58" s="97"/>
      <c r="AY58" s="97"/>
    </row>
    <row r="59" spans="1:51" x14ac:dyDescent="0.25">
      <c r="A59" s="102"/>
      <c r="B59" s="171"/>
      <c r="C59" s="154"/>
      <c r="D59" s="153"/>
      <c r="E59" s="154"/>
      <c r="F59" s="135"/>
      <c r="G59" s="135"/>
      <c r="H59" s="13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54"/>
      <c r="D60" s="153"/>
      <c r="E60" s="154"/>
      <c r="F60" s="135"/>
      <c r="G60" s="124"/>
      <c r="H60" s="124"/>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71"/>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33"/>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71"/>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4"/>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71"/>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71"/>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3"/>
      <c r="C71" s="134"/>
      <c r="D71" s="117"/>
      <c r="E71" s="134"/>
      <c r="F71" s="134"/>
      <c r="G71" s="105"/>
      <c r="H71" s="105"/>
      <c r="I71" s="105"/>
      <c r="J71" s="106"/>
      <c r="K71" s="106"/>
      <c r="L71" s="106"/>
      <c r="M71" s="106"/>
      <c r="N71" s="106"/>
      <c r="O71" s="106"/>
      <c r="P71" s="106"/>
      <c r="Q71" s="106"/>
      <c r="R71" s="106"/>
      <c r="S71" s="106"/>
      <c r="T71" s="120"/>
      <c r="U71" s="122"/>
      <c r="V71" s="79"/>
      <c r="AS71" s="97"/>
      <c r="AT71" s="97"/>
      <c r="AU71" s="97"/>
      <c r="AV71" s="97"/>
      <c r="AW71" s="97"/>
      <c r="AX71" s="97"/>
      <c r="AY71" s="97"/>
    </row>
    <row r="72" spans="1:51" x14ac:dyDescent="0.25">
      <c r="A72" s="102"/>
      <c r="B72" s="136"/>
      <c r="C72" s="134"/>
      <c r="D72" s="117"/>
      <c r="E72" s="134"/>
      <c r="F72" s="134"/>
      <c r="G72" s="105"/>
      <c r="H72" s="105"/>
      <c r="I72" s="105"/>
      <c r="J72" s="106"/>
      <c r="K72" s="106"/>
      <c r="L72" s="106"/>
      <c r="M72" s="106"/>
      <c r="N72" s="106"/>
      <c r="O72" s="106"/>
      <c r="P72" s="106"/>
      <c r="Q72" s="106"/>
      <c r="R72" s="106"/>
      <c r="S72" s="106"/>
      <c r="T72" s="108"/>
      <c r="U72" s="79"/>
      <c r="V72" s="79"/>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A75" s="102"/>
      <c r="B75" s="138"/>
      <c r="C75" s="139"/>
      <c r="D75" s="140"/>
      <c r="E75" s="139"/>
      <c r="F75" s="139"/>
      <c r="G75" s="139"/>
      <c r="H75" s="139"/>
      <c r="I75" s="139"/>
      <c r="J75" s="141"/>
      <c r="K75" s="141"/>
      <c r="L75" s="141"/>
      <c r="M75" s="141"/>
      <c r="N75" s="141"/>
      <c r="O75" s="141"/>
      <c r="P75" s="141"/>
      <c r="Q75" s="141"/>
      <c r="R75" s="141"/>
      <c r="S75" s="141"/>
      <c r="T75" s="142"/>
      <c r="U75" s="143"/>
      <c r="V75" s="143"/>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AS78" s="97"/>
      <c r="AT78" s="97"/>
      <c r="AU78" s="97"/>
      <c r="AV78" s="97"/>
      <c r="AW78" s="97"/>
      <c r="AX78" s="97"/>
      <c r="AY78" s="97"/>
    </row>
    <row r="79" spans="1:51" x14ac:dyDescent="0.25">
      <c r="O79" s="12"/>
      <c r="P79" s="99"/>
      <c r="Q79" s="99"/>
      <c r="R79" s="99"/>
      <c r="S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T82" s="99"/>
      <c r="AS82" s="97"/>
      <c r="AT82" s="97"/>
      <c r="AU82" s="97"/>
      <c r="AV82" s="97"/>
      <c r="AW82" s="97"/>
      <c r="AX82" s="97"/>
      <c r="AY82" s="97"/>
    </row>
    <row r="83" spans="15:51" x14ac:dyDescent="0.25">
      <c r="O83" s="99"/>
      <c r="Q83" s="99"/>
      <c r="R83" s="99"/>
      <c r="S83" s="99"/>
      <c r="AS83" s="97"/>
      <c r="AT83" s="97"/>
      <c r="AU83" s="97"/>
      <c r="AV83" s="97"/>
      <c r="AW83" s="97"/>
      <c r="AX83" s="97"/>
      <c r="AY83" s="97"/>
    </row>
    <row r="84" spans="15:51" x14ac:dyDescent="0.25">
      <c r="O84" s="12"/>
      <c r="P84" s="99"/>
      <c r="Q84" s="99"/>
      <c r="R84" s="99"/>
      <c r="S84" s="99"/>
      <c r="T84" s="99"/>
      <c r="AS84" s="97"/>
      <c r="AT84" s="97"/>
      <c r="AU84" s="97"/>
      <c r="AV84" s="97"/>
      <c r="AW84" s="97"/>
      <c r="AX84" s="97"/>
      <c r="AY84" s="97"/>
    </row>
    <row r="85" spans="15:51" x14ac:dyDescent="0.25">
      <c r="O85" s="12"/>
      <c r="P85" s="99"/>
      <c r="Q85" s="99"/>
      <c r="R85" s="99"/>
      <c r="S85" s="99"/>
      <c r="T85" s="99"/>
      <c r="U85" s="99"/>
      <c r="AS85" s="97"/>
      <c r="AT85" s="97"/>
      <c r="AU85" s="97"/>
      <c r="AV85" s="97"/>
      <c r="AW85" s="97"/>
      <c r="AX85" s="97"/>
      <c r="AY85" s="97"/>
    </row>
    <row r="86" spans="15:51" x14ac:dyDescent="0.25">
      <c r="O86" s="12"/>
      <c r="P86" s="99"/>
      <c r="T86" s="99"/>
      <c r="U86" s="99"/>
      <c r="AS86" s="97"/>
      <c r="AT86" s="97"/>
      <c r="AU86" s="97"/>
      <c r="AV86" s="97"/>
      <c r="AW86" s="97"/>
      <c r="AX86" s="97"/>
      <c r="AY86" s="97"/>
    </row>
    <row r="98" spans="45:51" x14ac:dyDescent="0.25">
      <c r="AS98" s="97"/>
      <c r="AT98" s="97"/>
      <c r="AU98" s="97"/>
      <c r="AV98" s="97"/>
      <c r="AW98" s="97"/>
      <c r="AX98" s="97"/>
      <c r="AY98" s="97"/>
    </row>
  </sheetData>
  <protectedRanges>
    <protectedRange sqref="S59:T75" name="Range2_12_5_1_1"/>
    <protectedRange sqref="L10 AD8 AF8 AJ8:AR8 AF10 L24:N31 N32:N34 N10:N23 G11:G34 AC11:AF34 R11:T34 E11:E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4:AA56 Z57:Z58 Z46:Z53" name="Range2_2_1_10_1_1_1_2"/>
    <protectedRange sqref="N59:R75" name="Range2_12_1_6_1_1"/>
    <protectedRange sqref="L59:M75" name="Range2_2_12_1_7_1_1"/>
    <protectedRange sqref="AS11:AS15" name="Range1_4_1_1_1_1"/>
    <protectedRange sqref="J11:J15 J26:J34" name="Range1_1_2_1_10_1_1_1_1"/>
    <protectedRange sqref="T42" name="Range2_12_5_1_1_4"/>
    <protectedRange sqref="H42" name="Range2_2_12_1_7_1_1_1"/>
    <protectedRange sqref="L41 S38:S41" name="Range2_12_3_1_1_1_1"/>
    <protectedRange sqref="D38:H38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9:K75" name="Range2_2_12_1_4_1_1_1_1_1_1_1_1_1_1_1_1_1_1_1"/>
    <protectedRange sqref="I59:I75" name="Range2_2_12_1_7_1_1_2_2_1_2"/>
    <protectedRange sqref="F61:H75" name="Range2_2_12_1_3_1_2_1_1_1_1_2_1_1_1_1_1_1_1_1_1_1_1"/>
    <protectedRange sqref="E61: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6:V56 G58:H58 F59:G60" name="Range2_12_5_1_1_1_2_2_1_1_1_1_1_1_1_1_1_1_1_2_1_1_1_2_1_1_1_1_1_1_1_1_1_1_1_1_1_1_1_1_2_1_1_1_1_1_1_1_1_1_2_1_1_3_1_1_1_3_1_1_1_1_1_1_1_1_1_1_1_1_1_1_1_1_1_1_1_1_1_1_2_1_1_1_1_1_1_1_1_1_1_1_2_2_1_2_1_1_1_1_1_1_1_1_1_1_1_1_1"/>
    <protectedRange sqref="T54:U55 S47:T53" name="Range2_12_5_1_1_2_1_1_1_2_1_1_1_1_1_1_1_1_1_1_1_1_1"/>
    <protectedRange sqref="O54:S55 N47:R53" name="Range2_12_1_6_1_1_2_1_1_1_2_1_1_1_1_1_1_1_1_1_1_1_1_1"/>
    <protectedRange sqref="M54:N55 L47:M53" name="Range2_2_12_1_7_1_1_3_1_1_1_2_1_1_1_1_1_1_1_1_1_1_1_1_1"/>
    <protectedRange sqref="K54:L55 J47:K53" name="Range2_2_12_1_4_1_1_1_1_1_1_1_1_1_1_1_1_1_1_1_2_1_1_1_2_1_1_1_1_1_1_1_1_1_1_1_1_1"/>
    <protectedRange sqref="J54:J55 I47:I53" name="Range2_2_12_1_7_1_1_2_2_1_2_2_1_1_1_2_1_1_1_1_1_1_1_1_1_1_1_1_1"/>
    <protectedRange sqref="I54:I55 H56:H57 G47:H55" name="Range2_2_12_1_3_1_2_1_1_1_1_2_1_1_1_1_1_1_1_1_1_1_1_2_1_1_1_2_1_1_1_1_1_1_1_1_1_1_1_1_1"/>
    <protectedRange sqref="G56:G57 F47:F55" name="Range2_2_12_1_3_1_2_1_1_1_1_2_1_1_1_1_1_1_1_1_1_1_1_2_2_1_1_2_1_1_1_1_1_1_1_1_1_1_1_1_1"/>
    <protectedRange sqref="F56:F57 E47:E56"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1 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2 G44:H44" name="Range2_2_12_1_3_1_2_1_1_1_1_2_1_1_1_1_1_1_1_1_1_1_1_2_1_1_1_1_1_2_1_1_1_1_1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4"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8" name="Range2_12_5_1_1_1_2_2_1_1_1_1_1_1_1_1_1_1_1_2_1_1_1_1_1_1_1_1_1_3_1_3_1_2_1_1_1_1_1_1_1_1_1_1_1_1_1_2_1_1_1_1_1_2_1_1_1_1_1_1_1_1_2_1_1_3_1_1_1_2_1_1_1_1_1_1_1_1_1_1_1_1_1_1_1_1_1_2_1_1_1_1_1_1_1_1_1_1_1_1_1_1_1_1_1_1_1_2_3_1_2_1_1_1_2_2_1_3"/>
    <protectedRange sqref="B59" name="Range2_12_5_1_1_1_1_1_2_1_1_2_1_1_1_1_1_1_1_1_1_1_1_1_1_1_1_1_1_2_1_1_1_1_1_1_1_1_1_1_1_1_1_1_3_1_1_1_2_1_1_1_1_1_1_1_1_1_2_1_1_1_1_1_1_1_1_1_1_1_1_1_1_1_1_1_1_1_1_1_1_1_1_1_1_2_1_1_1_2_2_1_3"/>
    <protectedRange sqref="B60" name="Range2_12_5_1_1_1_2_2_1_1_1_1_1_1_1_1_1_1_1_2_1_1_1_2_1_1_1_1_1_1_1_1_1_1_1_1_1_1_1_1_2_1_1_1_1_1_1_1_1_1_2_1_1_3_1_1_1_3_1_1_1_1_1_1_1_1_1_1_1_1_1_1_1_1_1_1_1_1_1_1_2_1_1_1_1_1_1_1_1_1_2_2_1_1_1_2_2_1"/>
    <protectedRange sqref="B61" name="Range2_12_5_1_1_1_1_1_2_1_2_1_1_1_2_1_1_1_1_1_1_1_1_1_1_2_1_1_1_1_1_2_1_1_1_1_1_1_1_2_1_1_3_1_1_1_2_1_1_1_1_1_1_1_1_1_1_1_1_1_1_1_1_1_1_1_1_1_1_1_1_1_1_1_1_1_1_1_1_2_2_1_1_1_1_2_1"/>
    <protectedRange sqref="B55" name="Range2_12_5_1_1_1_1_1_2_1_2_1_1_1_2_1_1_1_1_1_1_1_1_1_1_2_1_1_1_1_1_2_1_1_1_1_1_1_1_2_1_1_3_1_1_1_2_1_1_1_1_1_1_1_1_1_1_1_1_1_1_1_1_1_1_1_1_1_1_1_1_1_1_1_1_1_1_1_1_2_2_1_1_1_1_2_1_1_2_1_1"/>
    <protectedRange sqref="B42" name="Range2_12_5_1_1_1_1_1_2_1_1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3"/>
    <protectedRange sqref="B47" name="Range2_12_5_1_1_1_1_1_2_1_1_1_1_1_1_1_1_1_1_1_1_1_1_1_1_1_1_1_1_2_1_1_1_1_1_1_1_1_1_1_1_1_1_3_1_1_1_2_1_1_1_1_1_1_1_1_1_1_1_1_2_1_1_1_1_1_1_1_1_1_1_1_1_1_1_1_1_1_1_1_1_1_1_1_1_1_1_1_1_3_1_2_1_1_1_2_2_1_1_1_2_2_1_1_1"/>
    <protectedRange sqref="B48" name="Range2_12_5_1_1_1_1_1_2_1_1_2_1_1_1_1_1_1_1_1_1_1_1_1_1_1_1_1_1_2_1_1_1_1_1_1_1_1_1_1_1_1_1_1_3_1_1_1_2_1_1_1_1_1_1_1_1_1_2_1_1_1_1_1_1_1_1_1_1_1_1_1_1_1_1_1_1_1_1_1_1_1_1_1_1_2_1_1_1_2_2_1_1_1_1_1"/>
    <protectedRange sqref="B49:B50" name="Range2_12_5_1_1_1_2_2_1_1_1_1_1_1_1_1_1_1_1_2_1_1_1_1_1_1_1_1_1_3_1_3_1_2_1_1_1_1_1_1_1_1_1_1_1_1_1_2_1_1_1_1_1_2_1_1_1_1_1_1_1_1_2_1_1_3_1_1_1_2_1_1_1_1_1_1_1_1_1_1_1_1_1_1_1_1_1_2_1_1_1_1_1_1_1_1_1_1_1_1_1_1_1_1_1_1_1_2_3_1_2_1_1_1_2_2_1_1_1"/>
    <protectedRange sqref="B52" name="Range2_12_5_1_1_1_2_2_1_1_1_1_1_1_1_1_1_1_1_2_1_1_1_1_1_1_1_1_1_3_1_3_1_2_1_1_1_1_1_1_1_1_1_1_1_1_1_2_1_1_1_1_1_2_1_1_1_1_1_1_1_1_2_1_1_3_1_1_1_2_1_1_1_1_1_1_1_1_1_1_1_1_1_1_1_1_1_2_1_1_1_1_1_1_1_1_1_1_1_1_1_1_1_1_1_1_1_2_3_1_2_1_1_1_2_2_1_3_1_1_1"/>
    <protectedRange sqref="B53" name="Range2_12_5_1_1_1_1_1_2_1_2_1_1_1_2_1_1_1_1_1_1_1_1_1_1_2_1_1_1_1_1_2_1_1_1_1_1_1_1_2_1_1_3_1_1_1_2_1_1_1_1_1_1_1_1_1_1_1_1_1_1_1_1_1_1_1_1_1_1_1_1_1_1_1_1_1_1_1_1_2_2_1_1_1_1_2_1_1_2_1_1_1"/>
    <protectedRange sqref="B51" name="Range2_12_5_1_1_1_2_2_1_1_1_1_1_1_1_1_1_1_1_2_1_1_1_2_1_1_1_1_1_1_1_1_1_1_1_1_1_1_1_1_2_1_1_1_1_1_1_1_1_1_2_1_1_3_1_1_1_3_1_1_1_1_1_1_1_1_1_1_1_1_1_1_1_1_1_1_1_1_1_1_2_1_1_1_1_1_1_1_1_1_2_2_1_1_1_2_2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Y33:AA34 X11:Y11 AA11:AA15 Y32:AB32 X12:X34 Y12:Y31 Z16:AB31">
    <cfRule type="containsText" dxfId="2004" priority="108" operator="containsText" text="N/A">
      <formula>NOT(ISERROR(SEARCH("N/A",X11)))</formula>
    </cfRule>
    <cfRule type="cellIs" dxfId="2003" priority="121" operator="equal">
      <formula>0</formula>
    </cfRule>
  </conditionalFormatting>
  <conditionalFormatting sqref="AC11:AE34 Y33:AA34 X11:Y11 AA11:AA15 Y32:AB32 X12:X34 Y12:Y31 Z16:AB31">
    <cfRule type="cellIs" dxfId="2002" priority="120" operator="greaterThanOrEqual">
      <formula>1185</formula>
    </cfRule>
  </conditionalFormatting>
  <conditionalFormatting sqref="AC11:AE34 Y33:AA34 X11:Y11 AA11:AA15 Y32:AB32 X12:X34 Y12:Y31 Z16:AB31">
    <cfRule type="cellIs" dxfId="2001" priority="119" operator="between">
      <formula>0.1</formula>
      <formula>1184</formula>
    </cfRule>
  </conditionalFormatting>
  <conditionalFormatting sqref="X8">
    <cfRule type="cellIs" dxfId="2000" priority="118" operator="equal">
      <formula>0</formula>
    </cfRule>
  </conditionalFormatting>
  <conditionalFormatting sqref="X8">
    <cfRule type="cellIs" dxfId="1999" priority="117" operator="greaterThan">
      <formula>1179</formula>
    </cfRule>
  </conditionalFormatting>
  <conditionalFormatting sqref="X8">
    <cfRule type="cellIs" dxfId="1998" priority="116" operator="greaterThan">
      <formula>99</formula>
    </cfRule>
  </conditionalFormatting>
  <conditionalFormatting sqref="X8">
    <cfRule type="cellIs" dxfId="1997" priority="115" operator="greaterThan">
      <formula>0.99</formula>
    </cfRule>
  </conditionalFormatting>
  <conditionalFormatting sqref="AB8">
    <cfRule type="cellIs" dxfId="1996" priority="114" operator="equal">
      <formula>0</formula>
    </cfRule>
  </conditionalFormatting>
  <conditionalFormatting sqref="AB8">
    <cfRule type="cellIs" dxfId="1995" priority="113" operator="greaterThan">
      <formula>1179</formula>
    </cfRule>
  </conditionalFormatting>
  <conditionalFormatting sqref="AB8">
    <cfRule type="cellIs" dxfId="1994" priority="112" operator="greaterThan">
      <formula>99</formula>
    </cfRule>
  </conditionalFormatting>
  <conditionalFormatting sqref="AB8">
    <cfRule type="cellIs" dxfId="1993" priority="111" operator="greaterThan">
      <formula>0.99</formula>
    </cfRule>
  </conditionalFormatting>
  <conditionalFormatting sqref="AH11:AH31">
    <cfRule type="cellIs" dxfId="1992" priority="109" operator="greaterThan">
      <formula>$AH$8</formula>
    </cfRule>
    <cfRule type="cellIs" dxfId="1991" priority="110" operator="greaterThan">
      <formula>$AH$8</formula>
    </cfRule>
  </conditionalFormatting>
  <conditionalFormatting sqref="AO11:AO34 AN11:AN35">
    <cfRule type="cellIs" dxfId="1990" priority="107" operator="equal">
      <formula>0</formula>
    </cfRule>
  </conditionalFormatting>
  <conditionalFormatting sqref="AO11:AO34 AN11:AN35">
    <cfRule type="cellIs" dxfId="1989" priority="106" operator="greaterThan">
      <formula>1179</formula>
    </cfRule>
  </conditionalFormatting>
  <conditionalFormatting sqref="AO11:AO34 AN11:AN35">
    <cfRule type="cellIs" dxfId="1988" priority="105" operator="greaterThan">
      <formula>99</formula>
    </cfRule>
  </conditionalFormatting>
  <conditionalFormatting sqref="AO11:AO34 AN11:AN35">
    <cfRule type="cellIs" dxfId="1987" priority="104" operator="greaterThan">
      <formula>0.99</formula>
    </cfRule>
  </conditionalFormatting>
  <conditionalFormatting sqref="AQ11:AQ34">
    <cfRule type="cellIs" dxfId="1986" priority="103" operator="equal">
      <formula>0</formula>
    </cfRule>
  </conditionalFormatting>
  <conditionalFormatting sqref="AQ11:AQ34">
    <cfRule type="cellIs" dxfId="1985" priority="102" operator="greaterThan">
      <formula>1179</formula>
    </cfRule>
  </conditionalFormatting>
  <conditionalFormatting sqref="AQ11:AQ34">
    <cfRule type="cellIs" dxfId="1984" priority="101" operator="greaterThan">
      <formula>99</formula>
    </cfRule>
  </conditionalFormatting>
  <conditionalFormatting sqref="AQ11:AQ34">
    <cfRule type="cellIs" dxfId="1983" priority="100" operator="greaterThan">
      <formula>0.99</formula>
    </cfRule>
  </conditionalFormatting>
  <conditionalFormatting sqref="AJ11:AN35">
    <cfRule type="cellIs" dxfId="1982" priority="99" operator="equal">
      <formula>0</formula>
    </cfRule>
  </conditionalFormatting>
  <conditionalFormatting sqref="AJ11:AN35">
    <cfRule type="cellIs" dxfId="1981" priority="98" operator="greaterThan">
      <formula>1179</formula>
    </cfRule>
  </conditionalFormatting>
  <conditionalFormatting sqref="AJ11:AN35">
    <cfRule type="cellIs" dxfId="1980" priority="97" operator="greaterThan">
      <formula>99</formula>
    </cfRule>
  </conditionalFormatting>
  <conditionalFormatting sqref="AJ11:AN35">
    <cfRule type="cellIs" dxfId="1979" priority="96" operator="greaterThan">
      <formula>0.99</formula>
    </cfRule>
  </conditionalFormatting>
  <conditionalFormatting sqref="AP11:AP34">
    <cfRule type="cellIs" dxfId="1978" priority="95" operator="equal">
      <formula>0</formula>
    </cfRule>
  </conditionalFormatting>
  <conditionalFormatting sqref="AP11:AP34">
    <cfRule type="cellIs" dxfId="1977" priority="94" operator="greaterThan">
      <formula>1179</formula>
    </cfRule>
  </conditionalFormatting>
  <conditionalFormatting sqref="AP11:AP34">
    <cfRule type="cellIs" dxfId="1976" priority="93" operator="greaterThan">
      <formula>99</formula>
    </cfRule>
  </conditionalFormatting>
  <conditionalFormatting sqref="AP11:AP34">
    <cfRule type="cellIs" dxfId="1975" priority="92" operator="greaterThan">
      <formula>0.99</formula>
    </cfRule>
  </conditionalFormatting>
  <conditionalFormatting sqref="AH32:AH34">
    <cfRule type="cellIs" dxfId="1974" priority="90" operator="greaterThan">
      <formula>$AH$8</formula>
    </cfRule>
    <cfRule type="cellIs" dxfId="1973" priority="91" operator="greaterThan">
      <formula>$AH$8</formula>
    </cfRule>
  </conditionalFormatting>
  <conditionalFormatting sqref="AI11:AI34">
    <cfRule type="cellIs" dxfId="1972" priority="89" operator="greaterThan">
      <formula>$AI$8</formula>
    </cfRule>
  </conditionalFormatting>
  <conditionalFormatting sqref="AL11:AL34">
    <cfRule type="cellIs" dxfId="1971" priority="88" operator="equal">
      <formula>0</formula>
    </cfRule>
  </conditionalFormatting>
  <conditionalFormatting sqref="AL11:AL34">
    <cfRule type="cellIs" dxfId="1970" priority="87" operator="greaterThan">
      <formula>1179</formula>
    </cfRule>
  </conditionalFormatting>
  <conditionalFormatting sqref="AL11:AL34">
    <cfRule type="cellIs" dxfId="1969" priority="86" operator="greaterThan">
      <formula>99</formula>
    </cfRule>
  </conditionalFormatting>
  <conditionalFormatting sqref="AL11:AL34">
    <cfRule type="cellIs" dxfId="1968" priority="85" operator="greaterThan">
      <formula>0.99</formula>
    </cfRule>
  </conditionalFormatting>
  <conditionalFormatting sqref="AM16:AM34">
    <cfRule type="cellIs" dxfId="1967" priority="84" operator="equal">
      <formula>0</formula>
    </cfRule>
  </conditionalFormatting>
  <conditionalFormatting sqref="AM16:AM34">
    <cfRule type="cellIs" dxfId="1966" priority="83" operator="greaterThan">
      <formula>1179</formula>
    </cfRule>
  </conditionalFormatting>
  <conditionalFormatting sqref="AM16:AM34">
    <cfRule type="cellIs" dxfId="1965" priority="82" operator="greaterThan">
      <formula>99</formula>
    </cfRule>
  </conditionalFormatting>
  <conditionalFormatting sqref="AM16:AM34">
    <cfRule type="cellIs" dxfId="1964" priority="81" operator="greaterThan">
      <formula>0.99</formula>
    </cfRule>
  </conditionalFormatting>
  <conditionalFormatting sqref="AL11:AL34">
    <cfRule type="cellIs" dxfId="1963" priority="80" operator="equal">
      <formula>0</formula>
    </cfRule>
  </conditionalFormatting>
  <conditionalFormatting sqref="AL11:AL34">
    <cfRule type="cellIs" dxfId="1962" priority="79" operator="greaterThan">
      <formula>1179</formula>
    </cfRule>
  </conditionalFormatting>
  <conditionalFormatting sqref="AL11:AL34">
    <cfRule type="cellIs" dxfId="1961" priority="78" operator="greaterThan">
      <formula>99</formula>
    </cfRule>
  </conditionalFormatting>
  <conditionalFormatting sqref="AL11:AL34">
    <cfRule type="cellIs" dxfId="1960" priority="77" operator="greaterThan">
      <formula>0.99</formula>
    </cfRule>
  </conditionalFormatting>
  <conditionalFormatting sqref="AB33:AB34">
    <cfRule type="containsText" dxfId="1959" priority="73" operator="containsText" text="N/A">
      <formula>NOT(ISERROR(SEARCH("N/A",AB33)))</formula>
    </cfRule>
    <cfRule type="cellIs" dxfId="1958" priority="76" operator="equal">
      <formula>0</formula>
    </cfRule>
  </conditionalFormatting>
  <conditionalFormatting sqref="AB33:AB34">
    <cfRule type="cellIs" dxfId="1957" priority="75" operator="greaterThanOrEqual">
      <formula>1185</formula>
    </cfRule>
  </conditionalFormatting>
  <conditionalFormatting sqref="AB33:AB34">
    <cfRule type="cellIs" dxfId="1956" priority="74" operator="between">
      <formula>0.1</formula>
      <formula>1184</formula>
    </cfRule>
  </conditionalFormatting>
  <conditionalFormatting sqref="AN11:AN34">
    <cfRule type="cellIs" dxfId="1955" priority="72" operator="equal">
      <formula>0</formula>
    </cfRule>
  </conditionalFormatting>
  <conditionalFormatting sqref="AN11:AN34">
    <cfRule type="cellIs" dxfId="1954" priority="71" operator="greaterThan">
      <formula>1179</formula>
    </cfRule>
  </conditionalFormatting>
  <conditionalFormatting sqref="AN11:AN34">
    <cfRule type="cellIs" dxfId="1953" priority="70" operator="greaterThan">
      <formula>99</formula>
    </cfRule>
  </conditionalFormatting>
  <conditionalFormatting sqref="AN11:AN34">
    <cfRule type="cellIs" dxfId="1952" priority="69" operator="greaterThan">
      <formula>0.99</formula>
    </cfRule>
  </conditionalFormatting>
  <conditionalFormatting sqref="AN11:AN34">
    <cfRule type="cellIs" dxfId="1951" priority="68" operator="equal">
      <formula>0</formula>
    </cfRule>
  </conditionalFormatting>
  <conditionalFormatting sqref="AN11:AN34">
    <cfRule type="cellIs" dxfId="1950" priority="67" operator="greaterThan">
      <formula>1179</formula>
    </cfRule>
  </conditionalFormatting>
  <conditionalFormatting sqref="AN11:AN34">
    <cfRule type="cellIs" dxfId="1949" priority="66" operator="greaterThan">
      <formula>99</formula>
    </cfRule>
  </conditionalFormatting>
  <conditionalFormatting sqref="AN11:AN34">
    <cfRule type="cellIs" dxfId="1948" priority="65" operator="greaterThan">
      <formula>0.99</formula>
    </cfRule>
  </conditionalFormatting>
  <conditionalFormatting sqref="Z11:Z15">
    <cfRule type="containsText" dxfId="1947" priority="61" operator="containsText" text="N/A">
      <formula>NOT(ISERROR(SEARCH("N/A",Z11)))</formula>
    </cfRule>
    <cfRule type="cellIs" dxfId="1946" priority="64" operator="equal">
      <formula>0</formula>
    </cfRule>
  </conditionalFormatting>
  <conditionalFormatting sqref="Z11:Z15">
    <cfRule type="cellIs" dxfId="1945" priority="63" operator="greaterThanOrEqual">
      <formula>1185</formula>
    </cfRule>
  </conditionalFormatting>
  <conditionalFormatting sqref="Z11:Z15">
    <cfRule type="cellIs" dxfId="1944" priority="62" operator="between">
      <formula>0.1</formula>
      <formula>1184</formula>
    </cfRule>
  </conditionalFormatting>
  <conditionalFormatting sqref="AL11:AL34">
    <cfRule type="cellIs" dxfId="1943" priority="60" operator="equal">
      <formula>0</formula>
    </cfRule>
  </conditionalFormatting>
  <conditionalFormatting sqref="AL11:AL34">
    <cfRule type="cellIs" dxfId="1942" priority="59" operator="greaterThan">
      <formula>1179</formula>
    </cfRule>
  </conditionalFormatting>
  <conditionalFormatting sqref="AL11:AL34">
    <cfRule type="cellIs" dxfId="1941" priority="58" operator="greaterThan">
      <formula>99</formula>
    </cfRule>
  </conditionalFormatting>
  <conditionalFormatting sqref="AL11:AL34">
    <cfRule type="cellIs" dxfId="1940" priority="57" operator="greaterThan">
      <formula>0.99</formula>
    </cfRule>
  </conditionalFormatting>
  <conditionalFormatting sqref="AL11:AL34">
    <cfRule type="cellIs" dxfId="1939" priority="56" operator="equal">
      <formula>0</formula>
    </cfRule>
  </conditionalFormatting>
  <conditionalFormatting sqref="AL11:AL34">
    <cfRule type="cellIs" dxfId="1938" priority="55" operator="greaterThan">
      <formula>1179</formula>
    </cfRule>
  </conditionalFormatting>
  <conditionalFormatting sqref="AL11:AL34">
    <cfRule type="cellIs" dxfId="1937" priority="54" operator="greaterThan">
      <formula>99</formula>
    </cfRule>
  </conditionalFormatting>
  <conditionalFormatting sqref="AL11:AL34">
    <cfRule type="cellIs" dxfId="1936" priority="53" operator="greaterThan">
      <formula>0.99</formula>
    </cfRule>
  </conditionalFormatting>
  <conditionalFormatting sqref="AL11:AL34">
    <cfRule type="cellIs" dxfId="1935" priority="52" operator="equal">
      <formula>0</formula>
    </cfRule>
  </conditionalFormatting>
  <conditionalFormatting sqref="AL11:AL34">
    <cfRule type="cellIs" dxfId="1934" priority="51" operator="greaterThan">
      <formula>1179</formula>
    </cfRule>
  </conditionalFormatting>
  <conditionalFormatting sqref="AL11:AL34">
    <cfRule type="cellIs" dxfId="1933" priority="50" operator="greaterThan">
      <formula>99</formula>
    </cfRule>
  </conditionalFormatting>
  <conditionalFormatting sqref="AL11:AL34">
    <cfRule type="cellIs" dxfId="1932" priority="49" operator="greaterThan">
      <formula>0.99</formula>
    </cfRule>
  </conditionalFormatting>
  <conditionalFormatting sqref="AN11:AN34">
    <cfRule type="cellIs" dxfId="1931" priority="48" operator="equal">
      <formula>0</formula>
    </cfRule>
  </conditionalFormatting>
  <conditionalFormatting sqref="AN11:AN34">
    <cfRule type="cellIs" dxfId="1930" priority="47" operator="greaterThan">
      <formula>1179</formula>
    </cfRule>
  </conditionalFormatting>
  <conditionalFormatting sqref="AN11:AN34">
    <cfRule type="cellIs" dxfId="1929" priority="46" operator="greaterThan">
      <formula>99</formula>
    </cfRule>
  </conditionalFormatting>
  <conditionalFormatting sqref="AN11:AN34">
    <cfRule type="cellIs" dxfId="1928" priority="45" operator="greaterThan">
      <formula>0.99</formula>
    </cfRule>
  </conditionalFormatting>
  <conditionalFormatting sqref="AN11:AN34">
    <cfRule type="cellIs" dxfId="1927" priority="44" operator="equal">
      <formula>0</formula>
    </cfRule>
  </conditionalFormatting>
  <conditionalFormatting sqref="AN11:AN34">
    <cfRule type="cellIs" dxfId="1926" priority="43" operator="greaterThan">
      <formula>1179</formula>
    </cfRule>
  </conditionalFormatting>
  <conditionalFormatting sqref="AN11:AN34">
    <cfRule type="cellIs" dxfId="1925" priority="42" operator="greaterThan">
      <formula>99</formula>
    </cfRule>
  </conditionalFormatting>
  <conditionalFormatting sqref="AN11:AN34">
    <cfRule type="cellIs" dxfId="1924" priority="41" operator="greaterThan">
      <formula>0.99</formula>
    </cfRule>
  </conditionalFormatting>
  <conditionalFormatting sqref="AN11:AN34">
    <cfRule type="cellIs" dxfId="1923" priority="40" operator="equal">
      <formula>0</formula>
    </cfRule>
  </conditionalFormatting>
  <conditionalFormatting sqref="AN11:AN34">
    <cfRule type="cellIs" dxfId="1922" priority="39" operator="greaterThan">
      <formula>1179</formula>
    </cfRule>
  </conditionalFormatting>
  <conditionalFormatting sqref="AN11:AN34">
    <cfRule type="cellIs" dxfId="1921" priority="38" operator="greaterThan">
      <formula>99</formula>
    </cfRule>
  </conditionalFormatting>
  <conditionalFormatting sqref="AN11:AN34">
    <cfRule type="cellIs" dxfId="1920" priority="37" operator="greaterThan">
      <formula>0.99</formula>
    </cfRule>
  </conditionalFormatting>
  <conditionalFormatting sqref="AN11:AN34">
    <cfRule type="cellIs" dxfId="1919" priority="36" operator="equal">
      <formula>0</formula>
    </cfRule>
  </conditionalFormatting>
  <conditionalFormatting sqref="AN11:AN34">
    <cfRule type="cellIs" dxfId="1918" priority="35" operator="greaterThan">
      <formula>1179</formula>
    </cfRule>
  </conditionalFormatting>
  <conditionalFormatting sqref="AN11:AN34">
    <cfRule type="cellIs" dxfId="1917" priority="34" operator="greaterThan">
      <formula>99</formula>
    </cfRule>
  </conditionalFormatting>
  <conditionalFormatting sqref="AN11:AN34">
    <cfRule type="cellIs" dxfId="1916" priority="33" operator="greaterThan">
      <formula>0.99</formula>
    </cfRule>
  </conditionalFormatting>
  <conditionalFormatting sqref="AN11:AN34">
    <cfRule type="cellIs" dxfId="1915" priority="32" operator="equal">
      <formula>0</formula>
    </cfRule>
  </conditionalFormatting>
  <conditionalFormatting sqref="AN11:AN34">
    <cfRule type="cellIs" dxfId="1914" priority="31" operator="greaterThan">
      <formula>1179</formula>
    </cfRule>
  </conditionalFormatting>
  <conditionalFormatting sqref="AN11:AN34">
    <cfRule type="cellIs" dxfId="1913" priority="30" operator="greaterThan">
      <formula>99</formula>
    </cfRule>
  </conditionalFormatting>
  <conditionalFormatting sqref="AN11:AN34">
    <cfRule type="cellIs" dxfId="1912" priority="29" operator="greaterThan">
      <formula>0.99</formula>
    </cfRule>
  </conditionalFormatting>
  <conditionalFormatting sqref="AB11:AB15">
    <cfRule type="containsText" dxfId="1911" priority="25" operator="containsText" text="N/A">
      <formula>NOT(ISERROR(SEARCH("N/A",AB11)))</formula>
    </cfRule>
    <cfRule type="cellIs" dxfId="1910" priority="28" operator="equal">
      <formula>0</formula>
    </cfRule>
  </conditionalFormatting>
  <conditionalFormatting sqref="AB11:AB15">
    <cfRule type="cellIs" dxfId="1909" priority="27" operator="greaterThanOrEqual">
      <formula>1185</formula>
    </cfRule>
  </conditionalFormatting>
  <conditionalFormatting sqref="AB11:AB15">
    <cfRule type="cellIs" dxfId="1908" priority="26" operator="between">
      <formula>0.1</formula>
      <formula>1184</formula>
    </cfRule>
  </conditionalFormatting>
  <conditionalFormatting sqref="AN11:AN32">
    <cfRule type="cellIs" dxfId="1907" priority="24" operator="equal">
      <formula>0</formula>
    </cfRule>
  </conditionalFormatting>
  <conditionalFormatting sqref="AN11:AN32">
    <cfRule type="cellIs" dxfId="1906" priority="23" operator="greaterThan">
      <formula>1179</formula>
    </cfRule>
  </conditionalFormatting>
  <conditionalFormatting sqref="AN11:AN32">
    <cfRule type="cellIs" dxfId="1905" priority="22" operator="greaterThan">
      <formula>99</formula>
    </cfRule>
  </conditionalFormatting>
  <conditionalFormatting sqref="AN11:AN32">
    <cfRule type="cellIs" dxfId="1904" priority="21" operator="greaterThan">
      <formula>0.99</formula>
    </cfRule>
  </conditionalFormatting>
  <conditionalFormatting sqref="AN11:AN32">
    <cfRule type="cellIs" dxfId="1903" priority="20" operator="equal">
      <formula>0</formula>
    </cfRule>
  </conditionalFormatting>
  <conditionalFormatting sqref="AN11:AN32">
    <cfRule type="cellIs" dxfId="1902" priority="19" operator="greaterThan">
      <formula>1179</formula>
    </cfRule>
  </conditionalFormatting>
  <conditionalFormatting sqref="AN11:AN32">
    <cfRule type="cellIs" dxfId="1901" priority="18" operator="greaterThan">
      <formula>99</formula>
    </cfRule>
  </conditionalFormatting>
  <conditionalFormatting sqref="AN11:AN32">
    <cfRule type="cellIs" dxfId="1900" priority="17" operator="greaterThan">
      <formula>0.99</formula>
    </cfRule>
  </conditionalFormatting>
  <conditionalFormatting sqref="AN11:AN32">
    <cfRule type="cellIs" dxfId="1899" priority="16" operator="equal">
      <formula>0</formula>
    </cfRule>
  </conditionalFormatting>
  <conditionalFormatting sqref="AN11:AN32">
    <cfRule type="cellIs" dxfId="1898" priority="15" operator="greaterThan">
      <formula>1179</formula>
    </cfRule>
  </conditionalFormatting>
  <conditionalFormatting sqref="AN11:AN32">
    <cfRule type="cellIs" dxfId="1897" priority="14" operator="greaterThan">
      <formula>99</formula>
    </cfRule>
  </conditionalFormatting>
  <conditionalFormatting sqref="AN11:AN32">
    <cfRule type="cellIs" dxfId="1896" priority="13" operator="greaterThan">
      <formula>0.99</formula>
    </cfRule>
  </conditionalFormatting>
  <conditionalFormatting sqref="AN11:AN32">
    <cfRule type="cellIs" dxfId="1895" priority="12" operator="equal">
      <formula>0</formula>
    </cfRule>
  </conditionalFormatting>
  <conditionalFormatting sqref="AN11:AN32">
    <cfRule type="cellIs" dxfId="1894" priority="11" operator="greaterThan">
      <formula>1179</formula>
    </cfRule>
  </conditionalFormatting>
  <conditionalFormatting sqref="AN11:AN32">
    <cfRule type="cellIs" dxfId="1893" priority="10" operator="greaterThan">
      <formula>99</formula>
    </cfRule>
  </conditionalFormatting>
  <conditionalFormatting sqref="AN11:AN32">
    <cfRule type="cellIs" dxfId="1892" priority="9" operator="greaterThan">
      <formula>0.99</formula>
    </cfRule>
  </conditionalFormatting>
  <conditionalFormatting sqref="AN11:AN32">
    <cfRule type="cellIs" dxfId="1891" priority="8" operator="equal">
      <formula>0</formula>
    </cfRule>
  </conditionalFormatting>
  <conditionalFormatting sqref="AN11:AN32">
    <cfRule type="cellIs" dxfId="1890" priority="7" operator="greaterThan">
      <formula>1179</formula>
    </cfRule>
  </conditionalFormatting>
  <conditionalFormatting sqref="AN11:AN32">
    <cfRule type="cellIs" dxfId="1889" priority="6" operator="greaterThan">
      <formula>99</formula>
    </cfRule>
  </conditionalFormatting>
  <conditionalFormatting sqref="AN11:AN32">
    <cfRule type="cellIs" dxfId="1888" priority="5" operator="greaterThan">
      <formula>0.99</formula>
    </cfRule>
  </conditionalFormatting>
  <conditionalFormatting sqref="AL16:AL32">
    <cfRule type="cellIs" dxfId="1887" priority="4" operator="equal">
      <formula>0</formula>
    </cfRule>
  </conditionalFormatting>
  <conditionalFormatting sqref="AL16:AL32">
    <cfRule type="cellIs" dxfId="1886" priority="3" operator="greaterThan">
      <formula>1179</formula>
    </cfRule>
  </conditionalFormatting>
  <conditionalFormatting sqref="AL16:AL32">
    <cfRule type="cellIs" dxfId="1885" priority="2" operator="greaterThan">
      <formula>99</formula>
    </cfRule>
  </conditionalFormatting>
  <conditionalFormatting sqref="AL16:AL32">
    <cfRule type="cellIs" dxfId="1884"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2:AY98"/>
  <sheetViews>
    <sheetView topLeftCell="T22" zoomScaleNormal="100" workbookViewId="0">
      <selection activeCell="Q16" sqref="Q16"/>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1" width="9.140625" style="97"/>
    <col min="42" max="42" width="9.5703125" style="97" bestFit="1" customWidth="1"/>
    <col min="43"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133</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128</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199"/>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02" t="s">
        <v>10</v>
      </c>
      <c r="I7" s="116" t="s">
        <v>11</v>
      </c>
      <c r="J7" s="116" t="s">
        <v>12</v>
      </c>
      <c r="K7" s="116" t="s">
        <v>13</v>
      </c>
      <c r="L7" s="12"/>
      <c r="M7" s="12"/>
      <c r="N7" s="12"/>
      <c r="O7" s="202"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42506</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30000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200" t="s">
        <v>51</v>
      </c>
      <c r="V9" s="200" t="s">
        <v>52</v>
      </c>
      <c r="W9" s="283" t="s">
        <v>53</v>
      </c>
      <c r="X9" s="284" t="s">
        <v>54</v>
      </c>
      <c r="Y9" s="285"/>
      <c r="Z9" s="285"/>
      <c r="AA9" s="285"/>
      <c r="AB9" s="285"/>
      <c r="AC9" s="285"/>
      <c r="AD9" s="285"/>
      <c r="AE9" s="286"/>
      <c r="AF9" s="198" t="s">
        <v>55</v>
      </c>
      <c r="AG9" s="198" t="s">
        <v>56</v>
      </c>
      <c r="AH9" s="272" t="s">
        <v>57</v>
      </c>
      <c r="AI9" s="287" t="s">
        <v>58</v>
      </c>
      <c r="AJ9" s="200" t="s">
        <v>59</v>
      </c>
      <c r="AK9" s="200" t="s">
        <v>60</v>
      </c>
      <c r="AL9" s="200" t="s">
        <v>61</v>
      </c>
      <c r="AM9" s="200" t="s">
        <v>62</v>
      </c>
      <c r="AN9" s="200" t="s">
        <v>63</v>
      </c>
      <c r="AO9" s="200" t="s">
        <v>64</v>
      </c>
      <c r="AP9" s="200" t="s">
        <v>65</v>
      </c>
      <c r="AQ9" s="270" t="s">
        <v>66</v>
      </c>
      <c r="AR9" s="200" t="s">
        <v>67</v>
      </c>
      <c r="AS9" s="272" t="s">
        <v>68</v>
      </c>
      <c r="AV9" s="35" t="s">
        <v>69</v>
      </c>
      <c r="AW9" s="35" t="s">
        <v>70</v>
      </c>
      <c r="AY9" s="36" t="s">
        <v>71</v>
      </c>
    </row>
    <row r="10" spans="2:51" x14ac:dyDescent="0.25">
      <c r="B10" s="200" t="s">
        <v>72</v>
      </c>
      <c r="C10" s="200" t="s">
        <v>73</v>
      </c>
      <c r="D10" s="200" t="s">
        <v>74</v>
      </c>
      <c r="E10" s="200" t="s">
        <v>75</v>
      </c>
      <c r="F10" s="200" t="s">
        <v>74</v>
      </c>
      <c r="G10" s="200" t="s">
        <v>75</v>
      </c>
      <c r="H10" s="266"/>
      <c r="I10" s="200" t="s">
        <v>75</v>
      </c>
      <c r="J10" s="200" t="s">
        <v>75</v>
      </c>
      <c r="K10" s="200" t="s">
        <v>75</v>
      </c>
      <c r="L10" s="28" t="s">
        <v>29</v>
      </c>
      <c r="M10" s="269"/>
      <c r="N10" s="28" t="s">
        <v>29</v>
      </c>
      <c r="O10" s="271"/>
      <c r="P10" s="271"/>
      <c r="Q10" s="1">
        <f>'MAY 15'!Q34</f>
        <v>1495384</v>
      </c>
      <c r="R10" s="280"/>
      <c r="S10" s="281"/>
      <c r="T10" s="282"/>
      <c r="U10" s="200" t="s">
        <v>75</v>
      </c>
      <c r="V10" s="200" t="s">
        <v>75</v>
      </c>
      <c r="W10" s="283"/>
      <c r="X10" s="37" t="s">
        <v>76</v>
      </c>
      <c r="Y10" s="37" t="s">
        <v>77</v>
      </c>
      <c r="Z10" s="37" t="s">
        <v>78</v>
      </c>
      <c r="AA10" s="37" t="s">
        <v>79</v>
      </c>
      <c r="AB10" s="37" t="s">
        <v>80</v>
      </c>
      <c r="AC10" s="37" t="s">
        <v>81</v>
      </c>
      <c r="AD10" s="37" t="s">
        <v>82</v>
      </c>
      <c r="AE10" s="37" t="s">
        <v>83</v>
      </c>
      <c r="AF10" s="38"/>
      <c r="AG10" s="1">
        <f>'MAY 15'!AG34</f>
        <v>46531476</v>
      </c>
      <c r="AH10" s="272"/>
      <c r="AI10" s="288"/>
      <c r="AJ10" s="200" t="s">
        <v>84</v>
      </c>
      <c r="AK10" s="200" t="s">
        <v>84</v>
      </c>
      <c r="AL10" s="200" t="s">
        <v>84</v>
      </c>
      <c r="AM10" s="200" t="s">
        <v>84</v>
      </c>
      <c r="AN10" s="200" t="s">
        <v>84</v>
      </c>
      <c r="AO10" s="200" t="s">
        <v>84</v>
      </c>
      <c r="AP10" s="1">
        <f>'MAY 15'!AP34</f>
        <v>10798980</v>
      </c>
      <c r="AQ10" s="271"/>
      <c r="AR10" s="201" t="s">
        <v>85</v>
      </c>
      <c r="AS10" s="272"/>
      <c r="AV10" s="39" t="s">
        <v>86</v>
      </c>
      <c r="AW10" s="39" t="s">
        <v>87</v>
      </c>
      <c r="AY10" s="81" t="s">
        <v>129</v>
      </c>
    </row>
    <row r="11" spans="2:51" x14ac:dyDescent="0.25">
      <c r="B11" s="40">
        <v>2</v>
      </c>
      <c r="C11" s="40">
        <v>4.1666666666666664E-2</v>
      </c>
      <c r="D11" s="110">
        <v>5</v>
      </c>
      <c r="E11" s="41">
        <f t="shared" ref="E11:E34" si="0">D11/1.42</f>
        <v>3.5211267605633805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127</v>
      </c>
      <c r="P11" s="111">
        <v>120</v>
      </c>
      <c r="Q11" s="111">
        <v>1500320</v>
      </c>
      <c r="R11" s="46">
        <f>IF(ISBLANK(Q11),"-",Q11-Q10)</f>
        <v>4936</v>
      </c>
      <c r="S11" s="47">
        <f>R11*24/1000</f>
        <v>118.464</v>
      </c>
      <c r="T11" s="47">
        <f>R11/1000</f>
        <v>4.9359999999999999</v>
      </c>
      <c r="U11" s="112">
        <v>6.1</v>
      </c>
      <c r="V11" s="112">
        <f t="shared" ref="V11:V34" si="1">U11</f>
        <v>6.1</v>
      </c>
      <c r="W11" s="113" t="s">
        <v>190</v>
      </c>
      <c r="X11" s="115">
        <v>0</v>
      </c>
      <c r="Y11" s="115">
        <v>0</v>
      </c>
      <c r="Z11" s="115">
        <v>1096</v>
      </c>
      <c r="AA11" s="115">
        <v>1185</v>
      </c>
      <c r="AB11" s="115">
        <v>1096</v>
      </c>
      <c r="AC11" s="48" t="s">
        <v>90</v>
      </c>
      <c r="AD11" s="48" t="s">
        <v>90</v>
      </c>
      <c r="AE11" s="48" t="s">
        <v>90</v>
      </c>
      <c r="AF11" s="114" t="s">
        <v>90</v>
      </c>
      <c r="AG11" s="123">
        <v>46532464</v>
      </c>
      <c r="AH11" s="49">
        <f>IF(ISBLANK(AG11),"-",AG11-AG10)</f>
        <v>988</v>
      </c>
      <c r="AI11" s="50">
        <f>AH11/T11</f>
        <v>200.16207455429497</v>
      </c>
      <c r="AJ11" s="98">
        <v>0</v>
      </c>
      <c r="AK11" s="98">
        <v>0</v>
      </c>
      <c r="AL11" s="98">
        <v>1</v>
      </c>
      <c r="AM11" s="98">
        <v>1</v>
      </c>
      <c r="AN11" s="98">
        <v>1</v>
      </c>
      <c r="AO11" s="98">
        <v>0.75</v>
      </c>
      <c r="AP11" s="115">
        <v>10799519</v>
      </c>
      <c r="AQ11" s="115">
        <f t="shared" ref="AQ11:AQ34" si="2">AP11-AP10</f>
        <v>539</v>
      </c>
      <c r="AR11" s="51"/>
      <c r="AS11" s="52" t="s">
        <v>113</v>
      </c>
      <c r="AV11" s="39" t="s">
        <v>88</v>
      </c>
      <c r="AW11" s="39" t="s">
        <v>91</v>
      </c>
      <c r="AY11" s="81" t="s">
        <v>128</v>
      </c>
    </row>
    <row r="12" spans="2:51" x14ac:dyDescent="0.25">
      <c r="B12" s="40">
        <v>2.0416666666666701</v>
      </c>
      <c r="C12" s="40">
        <v>8.3333333333333329E-2</v>
      </c>
      <c r="D12" s="110">
        <v>5</v>
      </c>
      <c r="E12" s="41">
        <f t="shared" si="0"/>
        <v>3.5211267605633805</v>
      </c>
      <c r="F12" s="100">
        <v>83</v>
      </c>
      <c r="G12" s="41">
        <f t="shared" ref="G12:G34" si="3">F12/1.42</f>
        <v>58.450704225352112</v>
      </c>
      <c r="H12" s="42" t="s">
        <v>88</v>
      </c>
      <c r="I12" s="42">
        <f t="shared" ref="I12:I34" si="4">J12-(2/1.42)</f>
        <v>53.521126760563384</v>
      </c>
      <c r="J12" s="43">
        <f>(F12-5)/1.42</f>
        <v>54.929577464788736</v>
      </c>
      <c r="K12" s="42">
        <f>J12+(6/1.42)</f>
        <v>59.154929577464792</v>
      </c>
      <c r="L12" s="44">
        <v>14</v>
      </c>
      <c r="M12" s="45" t="s">
        <v>89</v>
      </c>
      <c r="N12" s="45">
        <v>11.2</v>
      </c>
      <c r="O12" s="111">
        <v>132</v>
      </c>
      <c r="P12" s="111">
        <v>115</v>
      </c>
      <c r="Q12" s="111">
        <v>1505152</v>
      </c>
      <c r="R12" s="46">
        <f t="shared" ref="R12:R34" si="5">IF(ISBLANK(Q12),"-",Q12-Q11)</f>
        <v>4832</v>
      </c>
      <c r="S12" s="47">
        <f t="shared" ref="S12:S34" si="6">R12*24/1000</f>
        <v>115.968</v>
      </c>
      <c r="T12" s="47">
        <f t="shared" ref="T12:T34" si="7">R12/1000</f>
        <v>4.8319999999999999</v>
      </c>
      <c r="U12" s="112">
        <v>7.6</v>
      </c>
      <c r="V12" s="112">
        <f t="shared" si="1"/>
        <v>7.6</v>
      </c>
      <c r="W12" s="113" t="s">
        <v>190</v>
      </c>
      <c r="X12" s="115">
        <v>0</v>
      </c>
      <c r="Y12" s="115">
        <v>0</v>
      </c>
      <c r="Z12" s="115">
        <v>1096</v>
      </c>
      <c r="AA12" s="115">
        <v>1185</v>
      </c>
      <c r="AB12" s="115">
        <v>1096</v>
      </c>
      <c r="AC12" s="48" t="s">
        <v>90</v>
      </c>
      <c r="AD12" s="48" t="s">
        <v>90</v>
      </c>
      <c r="AE12" s="48" t="s">
        <v>90</v>
      </c>
      <c r="AF12" s="114" t="s">
        <v>90</v>
      </c>
      <c r="AG12" s="123">
        <v>46533448</v>
      </c>
      <c r="AH12" s="49">
        <f>IF(ISBLANK(AG12),"-",AG12-AG11)</f>
        <v>984</v>
      </c>
      <c r="AI12" s="50">
        <f t="shared" ref="AI12:AI34" si="8">AH12/T12</f>
        <v>203.64238410596028</v>
      </c>
      <c r="AJ12" s="98">
        <v>0</v>
      </c>
      <c r="AK12" s="98">
        <v>0</v>
      </c>
      <c r="AL12" s="98">
        <v>1</v>
      </c>
      <c r="AM12" s="98">
        <v>1</v>
      </c>
      <c r="AN12" s="98">
        <v>1</v>
      </c>
      <c r="AO12" s="98">
        <v>0.75</v>
      </c>
      <c r="AP12" s="115">
        <v>10799990</v>
      </c>
      <c r="AQ12" s="115">
        <f t="shared" si="2"/>
        <v>471</v>
      </c>
      <c r="AR12" s="118">
        <v>0.98</v>
      </c>
      <c r="AS12" s="52" t="s">
        <v>113</v>
      </c>
      <c r="AV12" s="39" t="s">
        <v>92</v>
      </c>
      <c r="AW12" s="39" t="s">
        <v>93</v>
      </c>
      <c r="AY12" s="81" t="s">
        <v>126</v>
      </c>
    </row>
    <row r="13" spans="2:51" x14ac:dyDescent="0.25">
      <c r="B13" s="40">
        <v>2.0833333333333299</v>
      </c>
      <c r="C13" s="40">
        <v>0.125</v>
      </c>
      <c r="D13" s="110">
        <v>6</v>
      </c>
      <c r="E13" s="41">
        <f t="shared" si="0"/>
        <v>4.2253521126760569</v>
      </c>
      <c r="F13" s="100">
        <v>83</v>
      </c>
      <c r="G13" s="41">
        <f t="shared" si="3"/>
        <v>58.450704225352112</v>
      </c>
      <c r="H13" s="42" t="s">
        <v>88</v>
      </c>
      <c r="I13" s="42">
        <f t="shared" si="4"/>
        <v>53.521126760563384</v>
      </c>
      <c r="J13" s="43">
        <f>(F13-5)/1.42</f>
        <v>54.929577464788736</v>
      </c>
      <c r="K13" s="42">
        <f>J13+(6/1.42)</f>
        <v>59.154929577464792</v>
      </c>
      <c r="L13" s="44">
        <v>14</v>
      </c>
      <c r="M13" s="45" t="s">
        <v>89</v>
      </c>
      <c r="N13" s="45">
        <v>11.2</v>
      </c>
      <c r="O13" s="111">
        <v>133</v>
      </c>
      <c r="P13" s="111">
        <v>116</v>
      </c>
      <c r="Q13" s="111">
        <v>1510097</v>
      </c>
      <c r="R13" s="46">
        <f t="shared" si="5"/>
        <v>4945</v>
      </c>
      <c r="S13" s="47">
        <f t="shared" si="6"/>
        <v>118.68</v>
      </c>
      <c r="T13" s="47">
        <f t="shared" si="7"/>
        <v>4.9450000000000003</v>
      </c>
      <c r="U13" s="112">
        <v>8.6999999999999993</v>
      </c>
      <c r="V13" s="112">
        <f t="shared" si="1"/>
        <v>8.6999999999999993</v>
      </c>
      <c r="W13" s="113" t="s">
        <v>190</v>
      </c>
      <c r="X13" s="115">
        <v>0</v>
      </c>
      <c r="Y13" s="115">
        <v>0</v>
      </c>
      <c r="Z13" s="115">
        <v>1097</v>
      </c>
      <c r="AA13" s="115">
        <v>1185</v>
      </c>
      <c r="AB13" s="115">
        <v>1097</v>
      </c>
      <c r="AC13" s="48" t="s">
        <v>90</v>
      </c>
      <c r="AD13" s="48" t="s">
        <v>90</v>
      </c>
      <c r="AE13" s="48" t="s">
        <v>90</v>
      </c>
      <c r="AF13" s="114" t="s">
        <v>90</v>
      </c>
      <c r="AG13" s="123">
        <v>46534452</v>
      </c>
      <c r="AH13" s="49">
        <f>IF(ISBLANK(AG13),"-",AG13-AG12)</f>
        <v>1004</v>
      </c>
      <c r="AI13" s="50">
        <f t="shared" si="8"/>
        <v>203.03336703741152</v>
      </c>
      <c r="AJ13" s="98">
        <v>0</v>
      </c>
      <c r="AK13" s="98">
        <v>0</v>
      </c>
      <c r="AL13" s="98">
        <v>1</v>
      </c>
      <c r="AM13" s="98">
        <v>1</v>
      </c>
      <c r="AN13" s="98">
        <v>1</v>
      </c>
      <c r="AO13" s="98">
        <v>0.75</v>
      </c>
      <c r="AP13" s="115">
        <v>10800515</v>
      </c>
      <c r="AQ13" s="115">
        <f t="shared" si="2"/>
        <v>525</v>
      </c>
      <c r="AR13" s="51"/>
      <c r="AS13" s="52" t="s">
        <v>113</v>
      </c>
      <c r="AV13" s="39" t="s">
        <v>94</v>
      </c>
      <c r="AW13" s="39" t="s">
        <v>95</v>
      </c>
      <c r="AY13" s="81" t="s">
        <v>133</v>
      </c>
    </row>
    <row r="14" spans="2:51" x14ac:dyDescent="0.25">
      <c r="B14" s="40">
        <v>2.125</v>
      </c>
      <c r="C14" s="40">
        <v>0.16666666666666699</v>
      </c>
      <c r="D14" s="110">
        <v>4</v>
      </c>
      <c r="E14" s="41">
        <f t="shared" si="0"/>
        <v>2.8169014084507045</v>
      </c>
      <c r="F14" s="100">
        <v>83</v>
      </c>
      <c r="G14" s="41">
        <f t="shared" si="3"/>
        <v>58.450704225352112</v>
      </c>
      <c r="H14" s="42" t="s">
        <v>88</v>
      </c>
      <c r="I14" s="42">
        <f t="shared" si="4"/>
        <v>53.521126760563384</v>
      </c>
      <c r="J14" s="43">
        <f>(F14-5)/1.42</f>
        <v>54.929577464788736</v>
      </c>
      <c r="K14" s="42">
        <f>J14+(6/1.42)</f>
        <v>59.154929577464792</v>
      </c>
      <c r="L14" s="44">
        <v>14</v>
      </c>
      <c r="M14" s="45" t="s">
        <v>89</v>
      </c>
      <c r="N14" s="45">
        <v>12.8</v>
      </c>
      <c r="O14" s="111">
        <v>132</v>
      </c>
      <c r="P14" s="111">
        <v>122</v>
      </c>
      <c r="Q14" s="111">
        <v>1515186</v>
      </c>
      <c r="R14" s="46">
        <f t="shared" si="5"/>
        <v>5089</v>
      </c>
      <c r="S14" s="47">
        <f t="shared" si="6"/>
        <v>122.136</v>
      </c>
      <c r="T14" s="47">
        <f t="shared" si="7"/>
        <v>5.0890000000000004</v>
      </c>
      <c r="U14" s="112">
        <v>9.5</v>
      </c>
      <c r="V14" s="112">
        <f t="shared" si="1"/>
        <v>9.5</v>
      </c>
      <c r="W14" s="113" t="s">
        <v>190</v>
      </c>
      <c r="X14" s="115">
        <v>0</v>
      </c>
      <c r="Y14" s="115">
        <v>0</v>
      </c>
      <c r="Z14" s="115">
        <v>1147</v>
      </c>
      <c r="AA14" s="115">
        <v>1185</v>
      </c>
      <c r="AB14" s="115">
        <v>1147</v>
      </c>
      <c r="AC14" s="48" t="s">
        <v>90</v>
      </c>
      <c r="AD14" s="48" t="s">
        <v>90</v>
      </c>
      <c r="AE14" s="48" t="s">
        <v>90</v>
      </c>
      <c r="AF14" s="114" t="s">
        <v>90</v>
      </c>
      <c r="AG14" s="123">
        <v>46535552</v>
      </c>
      <c r="AH14" s="49">
        <f t="shared" ref="AH14:AH34" si="9">IF(ISBLANK(AG14),"-",AG14-AG13)</f>
        <v>1100</v>
      </c>
      <c r="AI14" s="50">
        <f t="shared" si="8"/>
        <v>216.15248575358615</v>
      </c>
      <c r="AJ14" s="98">
        <v>0</v>
      </c>
      <c r="AK14" s="98">
        <v>0</v>
      </c>
      <c r="AL14" s="98">
        <v>1</v>
      </c>
      <c r="AM14" s="98">
        <v>1</v>
      </c>
      <c r="AN14" s="98">
        <v>1</v>
      </c>
      <c r="AO14" s="98">
        <v>0.75</v>
      </c>
      <c r="AP14" s="115">
        <v>10801197</v>
      </c>
      <c r="AQ14" s="115">
        <f t="shared" si="2"/>
        <v>682</v>
      </c>
      <c r="AR14" s="51"/>
      <c r="AS14" s="52" t="s">
        <v>113</v>
      </c>
      <c r="AT14" s="54"/>
      <c r="AV14" s="39" t="s">
        <v>96</v>
      </c>
      <c r="AW14" s="39" t="s">
        <v>97</v>
      </c>
      <c r="AY14" s="81"/>
    </row>
    <row r="15" spans="2:51" ht="14.25" customHeight="1" x14ac:dyDescent="0.25">
      <c r="B15" s="40">
        <v>2.1666666666666701</v>
      </c>
      <c r="C15" s="40">
        <v>0.20833333333333301</v>
      </c>
      <c r="D15" s="110">
        <v>6</v>
      </c>
      <c r="E15" s="41">
        <f t="shared" si="0"/>
        <v>4.2253521126760569</v>
      </c>
      <c r="F15" s="100">
        <v>83</v>
      </c>
      <c r="G15" s="41">
        <f t="shared" si="3"/>
        <v>58.450704225352112</v>
      </c>
      <c r="H15" s="42" t="s">
        <v>88</v>
      </c>
      <c r="I15" s="42">
        <f t="shared" si="4"/>
        <v>53.521126760563384</v>
      </c>
      <c r="J15" s="43">
        <f>(F15-5)/1.42</f>
        <v>54.929577464788736</v>
      </c>
      <c r="K15" s="42">
        <f>J15+(6/1.42)</f>
        <v>59.154929577464792</v>
      </c>
      <c r="L15" s="44">
        <v>18</v>
      </c>
      <c r="M15" s="45" t="s">
        <v>89</v>
      </c>
      <c r="N15" s="45">
        <v>13.1</v>
      </c>
      <c r="O15" s="111">
        <v>128</v>
      </c>
      <c r="P15" s="111">
        <v>123</v>
      </c>
      <c r="Q15" s="111">
        <v>1520379</v>
      </c>
      <c r="R15" s="46">
        <f t="shared" si="5"/>
        <v>5193</v>
      </c>
      <c r="S15" s="47">
        <f t="shared" si="6"/>
        <v>124.63200000000001</v>
      </c>
      <c r="T15" s="47">
        <f t="shared" si="7"/>
        <v>5.1929999999999996</v>
      </c>
      <c r="U15" s="112">
        <v>9.5</v>
      </c>
      <c r="V15" s="112">
        <f t="shared" si="1"/>
        <v>9.5</v>
      </c>
      <c r="W15" s="113" t="s">
        <v>190</v>
      </c>
      <c r="X15" s="115">
        <v>0</v>
      </c>
      <c r="Y15" s="115">
        <v>0</v>
      </c>
      <c r="Z15" s="115">
        <v>1097</v>
      </c>
      <c r="AA15" s="115">
        <v>1185</v>
      </c>
      <c r="AB15" s="115">
        <v>1097</v>
      </c>
      <c r="AC15" s="48" t="s">
        <v>90</v>
      </c>
      <c r="AD15" s="48" t="s">
        <v>90</v>
      </c>
      <c r="AE15" s="48" t="s">
        <v>90</v>
      </c>
      <c r="AF15" s="114" t="s">
        <v>90</v>
      </c>
      <c r="AG15" s="123">
        <v>46536676</v>
      </c>
      <c r="AH15" s="49">
        <f t="shared" si="9"/>
        <v>1124</v>
      </c>
      <c r="AI15" s="50">
        <f t="shared" si="8"/>
        <v>216.44521471211249</v>
      </c>
      <c r="AJ15" s="98">
        <v>0</v>
      </c>
      <c r="AK15" s="98">
        <v>0</v>
      </c>
      <c r="AL15" s="98">
        <v>1</v>
      </c>
      <c r="AM15" s="98">
        <v>1</v>
      </c>
      <c r="AN15" s="98">
        <v>1</v>
      </c>
      <c r="AO15" s="98">
        <v>0</v>
      </c>
      <c r="AP15" s="115">
        <v>10801197</v>
      </c>
      <c r="AQ15" s="115">
        <f t="shared" si="2"/>
        <v>0</v>
      </c>
      <c r="AR15" s="51"/>
      <c r="AS15" s="52" t="s">
        <v>113</v>
      </c>
      <c r="AV15" s="39" t="s">
        <v>98</v>
      </c>
      <c r="AW15" s="39" t="s">
        <v>99</v>
      </c>
      <c r="AY15" s="97"/>
    </row>
    <row r="16" spans="2:51" x14ac:dyDescent="0.25">
      <c r="B16" s="40">
        <v>2.2083333333333299</v>
      </c>
      <c r="C16" s="40">
        <v>0.25</v>
      </c>
      <c r="D16" s="110">
        <v>8</v>
      </c>
      <c r="E16" s="41">
        <f t="shared" si="0"/>
        <v>5.6338028169014089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143</v>
      </c>
      <c r="P16" s="111">
        <v>135</v>
      </c>
      <c r="Q16" s="111">
        <v>1525598</v>
      </c>
      <c r="R16" s="46">
        <f t="shared" si="5"/>
        <v>5219</v>
      </c>
      <c r="S16" s="47">
        <f t="shared" si="6"/>
        <v>125.256</v>
      </c>
      <c r="T16" s="47">
        <f t="shared" si="7"/>
        <v>5.2190000000000003</v>
      </c>
      <c r="U16" s="112">
        <v>9.5</v>
      </c>
      <c r="V16" s="112">
        <f t="shared" si="1"/>
        <v>9.5</v>
      </c>
      <c r="W16" s="113" t="s">
        <v>190</v>
      </c>
      <c r="X16" s="115">
        <v>0</v>
      </c>
      <c r="Y16" s="115">
        <v>0</v>
      </c>
      <c r="Z16" s="115">
        <v>1167</v>
      </c>
      <c r="AA16" s="115">
        <v>1185</v>
      </c>
      <c r="AB16" s="115">
        <v>1168</v>
      </c>
      <c r="AC16" s="48" t="s">
        <v>90</v>
      </c>
      <c r="AD16" s="48" t="s">
        <v>90</v>
      </c>
      <c r="AE16" s="48" t="s">
        <v>90</v>
      </c>
      <c r="AF16" s="114" t="s">
        <v>90</v>
      </c>
      <c r="AG16" s="123">
        <v>46537716</v>
      </c>
      <c r="AH16" s="49">
        <f t="shared" si="9"/>
        <v>1040</v>
      </c>
      <c r="AI16" s="50">
        <f t="shared" si="8"/>
        <v>199.27189116689019</v>
      </c>
      <c r="AJ16" s="98">
        <v>0</v>
      </c>
      <c r="AK16" s="98">
        <v>0</v>
      </c>
      <c r="AL16" s="98">
        <v>1</v>
      </c>
      <c r="AM16" s="98">
        <v>1</v>
      </c>
      <c r="AN16" s="98">
        <v>1</v>
      </c>
      <c r="AO16" s="98">
        <v>0</v>
      </c>
      <c r="AP16" s="115">
        <v>10801197</v>
      </c>
      <c r="AQ16" s="115">
        <f t="shared" si="2"/>
        <v>0</v>
      </c>
      <c r="AR16" s="53">
        <v>1.1200000000000001</v>
      </c>
      <c r="AS16" s="52" t="s">
        <v>101</v>
      </c>
      <c r="AV16" s="39" t="s">
        <v>102</v>
      </c>
      <c r="AW16" s="39" t="s">
        <v>103</v>
      </c>
      <c r="AY16" s="97"/>
    </row>
    <row r="17" spans="1:51" x14ac:dyDescent="0.25">
      <c r="B17" s="40">
        <v>2.25</v>
      </c>
      <c r="C17" s="40">
        <v>0.29166666666666702</v>
      </c>
      <c r="D17" s="110">
        <v>6</v>
      </c>
      <c r="E17" s="41">
        <f t="shared" si="0"/>
        <v>4.2253521126760569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134</v>
      </c>
      <c r="P17" s="111">
        <v>143</v>
      </c>
      <c r="Q17" s="111">
        <v>1531116</v>
      </c>
      <c r="R17" s="46">
        <f t="shared" si="5"/>
        <v>5518</v>
      </c>
      <c r="S17" s="47">
        <f t="shared" si="6"/>
        <v>132.43199999999999</v>
      </c>
      <c r="T17" s="47">
        <f t="shared" si="7"/>
        <v>5.5179999999999998</v>
      </c>
      <c r="U17" s="112">
        <v>9.3000000000000007</v>
      </c>
      <c r="V17" s="112">
        <f t="shared" si="1"/>
        <v>9.3000000000000007</v>
      </c>
      <c r="W17" s="113" t="s">
        <v>130</v>
      </c>
      <c r="X17" s="115">
        <v>1048</v>
      </c>
      <c r="Y17" s="115">
        <v>0</v>
      </c>
      <c r="Z17" s="115">
        <v>1187</v>
      </c>
      <c r="AA17" s="115">
        <v>1185</v>
      </c>
      <c r="AB17" s="115">
        <v>1187</v>
      </c>
      <c r="AC17" s="48" t="s">
        <v>90</v>
      </c>
      <c r="AD17" s="48" t="s">
        <v>90</v>
      </c>
      <c r="AE17" s="48" t="s">
        <v>90</v>
      </c>
      <c r="AF17" s="114" t="s">
        <v>90</v>
      </c>
      <c r="AG17" s="123">
        <v>46539048</v>
      </c>
      <c r="AH17" s="49">
        <f t="shared" si="9"/>
        <v>1332</v>
      </c>
      <c r="AI17" s="50">
        <f t="shared" si="8"/>
        <v>241.39180862631389</v>
      </c>
      <c r="AJ17" s="98">
        <v>1</v>
      </c>
      <c r="AK17" s="98">
        <v>0</v>
      </c>
      <c r="AL17" s="98">
        <v>1</v>
      </c>
      <c r="AM17" s="98">
        <v>1</v>
      </c>
      <c r="AN17" s="98">
        <v>1</v>
      </c>
      <c r="AO17" s="98">
        <v>0</v>
      </c>
      <c r="AP17" s="115">
        <v>10801197</v>
      </c>
      <c r="AQ17" s="115">
        <f t="shared" si="2"/>
        <v>0</v>
      </c>
      <c r="AR17" s="51"/>
      <c r="AS17" s="52" t="s">
        <v>101</v>
      </c>
      <c r="AT17" s="54"/>
      <c r="AV17" s="39" t="s">
        <v>104</v>
      </c>
      <c r="AW17" s="39" t="s">
        <v>105</v>
      </c>
      <c r="AY17" s="101"/>
    </row>
    <row r="18" spans="1:51" x14ac:dyDescent="0.25">
      <c r="B18" s="40">
        <v>2.2916666666666701</v>
      </c>
      <c r="C18" s="40">
        <v>0.33333333333333298</v>
      </c>
      <c r="D18" s="110">
        <v>5</v>
      </c>
      <c r="E18" s="41">
        <f t="shared" si="0"/>
        <v>3.5211267605633805</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134</v>
      </c>
      <c r="P18" s="111">
        <v>141</v>
      </c>
      <c r="Q18" s="111">
        <v>1536825</v>
      </c>
      <c r="R18" s="46">
        <f t="shared" si="5"/>
        <v>5709</v>
      </c>
      <c r="S18" s="47">
        <f t="shared" si="6"/>
        <v>137.01599999999999</v>
      </c>
      <c r="T18" s="47">
        <f t="shared" si="7"/>
        <v>5.7089999999999996</v>
      </c>
      <c r="U18" s="112">
        <v>8.6999999999999993</v>
      </c>
      <c r="V18" s="112">
        <f t="shared" si="1"/>
        <v>8.6999999999999993</v>
      </c>
      <c r="W18" s="113" t="s">
        <v>130</v>
      </c>
      <c r="X18" s="115">
        <v>1058</v>
      </c>
      <c r="Y18" s="115">
        <v>0</v>
      </c>
      <c r="Z18" s="115">
        <v>1188</v>
      </c>
      <c r="AA18" s="115">
        <v>1185</v>
      </c>
      <c r="AB18" s="115">
        <v>1187</v>
      </c>
      <c r="AC18" s="48" t="s">
        <v>90</v>
      </c>
      <c r="AD18" s="48" t="s">
        <v>90</v>
      </c>
      <c r="AE18" s="48" t="s">
        <v>90</v>
      </c>
      <c r="AF18" s="114" t="s">
        <v>90</v>
      </c>
      <c r="AG18" s="123">
        <v>46540436</v>
      </c>
      <c r="AH18" s="49">
        <f t="shared" si="9"/>
        <v>1388</v>
      </c>
      <c r="AI18" s="50">
        <f t="shared" si="8"/>
        <v>243.12489052373448</v>
      </c>
      <c r="AJ18" s="98">
        <v>1</v>
      </c>
      <c r="AK18" s="98">
        <v>0</v>
      </c>
      <c r="AL18" s="98">
        <v>1</v>
      </c>
      <c r="AM18" s="98">
        <v>1</v>
      </c>
      <c r="AN18" s="98">
        <v>1</v>
      </c>
      <c r="AO18" s="98">
        <v>0</v>
      </c>
      <c r="AP18" s="115">
        <v>10801197</v>
      </c>
      <c r="AQ18" s="115">
        <f t="shared" si="2"/>
        <v>0</v>
      </c>
      <c r="AR18" s="51"/>
      <c r="AS18" s="52" t="s">
        <v>101</v>
      </c>
      <c r="AV18" s="39" t="s">
        <v>106</v>
      </c>
      <c r="AW18" s="39" t="s">
        <v>107</v>
      </c>
      <c r="AY18" s="101"/>
    </row>
    <row r="19" spans="1:51" x14ac:dyDescent="0.25">
      <c r="B19" s="40">
        <v>2.3333333333333299</v>
      </c>
      <c r="C19" s="40">
        <v>0.375</v>
      </c>
      <c r="D19" s="110">
        <v>5</v>
      </c>
      <c r="E19" s="41">
        <f t="shared" si="0"/>
        <v>3.5211267605633805</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137</v>
      </c>
      <c r="P19" s="111">
        <v>147</v>
      </c>
      <c r="Q19" s="111">
        <v>1542693</v>
      </c>
      <c r="R19" s="46">
        <f t="shared" si="5"/>
        <v>5868</v>
      </c>
      <c r="S19" s="47">
        <f t="shared" si="6"/>
        <v>140.83199999999999</v>
      </c>
      <c r="T19" s="47">
        <f t="shared" si="7"/>
        <v>5.8680000000000003</v>
      </c>
      <c r="U19" s="112">
        <v>8</v>
      </c>
      <c r="V19" s="112">
        <f t="shared" si="1"/>
        <v>8</v>
      </c>
      <c r="W19" s="113" t="s">
        <v>130</v>
      </c>
      <c r="X19" s="115">
        <v>1067</v>
      </c>
      <c r="Y19" s="115">
        <v>0</v>
      </c>
      <c r="Z19" s="115">
        <v>1187</v>
      </c>
      <c r="AA19" s="115">
        <v>1185</v>
      </c>
      <c r="AB19" s="115">
        <v>1187</v>
      </c>
      <c r="AC19" s="48" t="s">
        <v>90</v>
      </c>
      <c r="AD19" s="48" t="s">
        <v>90</v>
      </c>
      <c r="AE19" s="48" t="s">
        <v>90</v>
      </c>
      <c r="AF19" s="114" t="s">
        <v>90</v>
      </c>
      <c r="AG19" s="123">
        <v>46541820</v>
      </c>
      <c r="AH19" s="49">
        <f t="shared" si="9"/>
        <v>1384</v>
      </c>
      <c r="AI19" s="50">
        <f t="shared" si="8"/>
        <v>235.85548738922969</v>
      </c>
      <c r="AJ19" s="98">
        <v>1</v>
      </c>
      <c r="AK19" s="98">
        <v>0</v>
      </c>
      <c r="AL19" s="98">
        <v>1</v>
      </c>
      <c r="AM19" s="98">
        <v>1</v>
      </c>
      <c r="AN19" s="98">
        <v>1</v>
      </c>
      <c r="AO19" s="98">
        <v>0</v>
      </c>
      <c r="AP19" s="115">
        <v>10801197</v>
      </c>
      <c r="AQ19" s="115">
        <f t="shared" si="2"/>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137</v>
      </c>
      <c r="P20" s="111">
        <v>149</v>
      </c>
      <c r="Q20" s="111">
        <v>1548631</v>
      </c>
      <c r="R20" s="46">
        <f t="shared" si="5"/>
        <v>5938</v>
      </c>
      <c r="S20" s="47">
        <f t="shared" si="6"/>
        <v>142.512</v>
      </c>
      <c r="T20" s="47">
        <f t="shared" si="7"/>
        <v>5.9379999999999997</v>
      </c>
      <c r="U20" s="112">
        <v>7.4</v>
      </c>
      <c r="V20" s="112">
        <f t="shared" si="1"/>
        <v>7.4</v>
      </c>
      <c r="W20" s="113" t="s">
        <v>130</v>
      </c>
      <c r="X20" s="115">
        <v>1068</v>
      </c>
      <c r="Y20" s="115">
        <v>0</v>
      </c>
      <c r="Z20" s="115">
        <v>1187</v>
      </c>
      <c r="AA20" s="115">
        <v>1185</v>
      </c>
      <c r="AB20" s="115">
        <v>1187</v>
      </c>
      <c r="AC20" s="48" t="s">
        <v>90</v>
      </c>
      <c r="AD20" s="48" t="s">
        <v>90</v>
      </c>
      <c r="AE20" s="48" t="s">
        <v>90</v>
      </c>
      <c r="AF20" s="114" t="s">
        <v>90</v>
      </c>
      <c r="AG20" s="123">
        <v>46543212</v>
      </c>
      <c r="AH20" s="49">
        <f t="shared" si="9"/>
        <v>1392</v>
      </c>
      <c r="AI20" s="50">
        <f t="shared" si="8"/>
        <v>234.42236443246887</v>
      </c>
      <c r="AJ20" s="98">
        <v>1</v>
      </c>
      <c r="AK20" s="98">
        <v>0</v>
      </c>
      <c r="AL20" s="98">
        <v>1</v>
      </c>
      <c r="AM20" s="98">
        <v>1</v>
      </c>
      <c r="AN20" s="98">
        <v>1</v>
      </c>
      <c r="AO20" s="98">
        <v>0</v>
      </c>
      <c r="AP20" s="115">
        <v>10801197</v>
      </c>
      <c r="AQ20" s="115">
        <f t="shared" si="2"/>
        <v>0</v>
      </c>
      <c r="AR20" s="53">
        <v>1.23</v>
      </c>
      <c r="AS20" s="52" t="s">
        <v>101</v>
      </c>
      <c r="AY20" s="101"/>
    </row>
    <row r="21" spans="1:51" x14ac:dyDescent="0.25">
      <c r="B21" s="40">
        <v>2.4166666666666701</v>
      </c>
      <c r="C21" s="40">
        <v>0.45833333333333298</v>
      </c>
      <c r="D21" s="110">
        <v>5</v>
      </c>
      <c r="E21" s="41">
        <f t="shared" si="0"/>
        <v>3.5211267605633805</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136</v>
      </c>
      <c r="P21" s="111">
        <v>142</v>
      </c>
      <c r="Q21" s="111">
        <v>1554652</v>
      </c>
      <c r="R21" s="46">
        <f t="shared" si="5"/>
        <v>6021</v>
      </c>
      <c r="S21" s="47">
        <f t="shared" si="6"/>
        <v>144.50399999999999</v>
      </c>
      <c r="T21" s="47">
        <f t="shared" si="7"/>
        <v>6.0209999999999999</v>
      </c>
      <c r="U21" s="112">
        <v>6.8</v>
      </c>
      <c r="V21" s="112">
        <f t="shared" si="1"/>
        <v>6.8</v>
      </c>
      <c r="W21" s="113" t="s">
        <v>130</v>
      </c>
      <c r="X21" s="115">
        <v>1077</v>
      </c>
      <c r="Y21" s="115">
        <v>0</v>
      </c>
      <c r="Z21" s="115">
        <v>1187</v>
      </c>
      <c r="AA21" s="115">
        <v>1185</v>
      </c>
      <c r="AB21" s="115">
        <v>1187</v>
      </c>
      <c r="AC21" s="48" t="s">
        <v>90</v>
      </c>
      <c r="AD21" s="48" t="s">
        <v>90</v>
      </c>
      <c r="AE21" s="48" t="s">
        <v>90</v>
      </c>
      <c r="AF21" s="114" t="s">
        <v>90</v>
      </c>
      <c r="AG21" s="123">
        <v>46544596</v>
      </c>
      <c r="AH21" s="49">
        <f t="shared" si="9"/>
        <v>1384</v>
      </c>
      <c r="AI21" s="50">
        <f t="shared" si="8"/>
        <v>229.86214914466035</v>
      </c>
      <c r="AJ21" s="98">
        <v>1</v>
      </c>
      <c r="AK21" s="98">
        <v>0</v>
      </c>
      <c r="AL21" s="98">
        <v>1</v>
      </c>
      <c r="AM21" s="98">
        <v>1</v>
      </c>
      <c r="AN21" s="98">
        <v>1</v>
      </c>
      <c r="AO21" s="98">
        <v>0</v>
      </c>
      <c r="AP21" s="115">
        <v>10801197</v>
      </c>
      <c r="AQ21" s="115">
        <f t="shared" si="2"/>
        <v>0</v>
      </c>
      <c r="AR21" s="51"/>
      <c r="AS21" s="52" t="s">
        <v>101</v>
      </c>
      <c r="AY21" s="101"/>
    </row>
    <row r="22" spans="1:51" x14ac:dyDescent="0.25">
      <c r="B22" s="40">
        <v>2.4583333333333299</v>
      </c>
      <c r="C22" s="40">
        <v>0.5</v>
      </c>
      <c r="D22" s="110">
        <v>5</v>
      </c>
      <c r="E22" s="41">
        <f t="shared" si="0"/>
        <v>3.5211267605633805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134</v>
      </c>
      <c r="P22" s="111">
        <v>143</v>
      </c>
      <c r="Q22" s="111">
        <v>1560725</v>
      </c>
      <c r="R22" s="46">
        <f t="shared" si="5"/>
        <v>6073</v>
      </c>
      <c r="S22" s="47">
        <f t="shared" si="6"/>
        <v>145.75200000000001</v>
      </c>
      <c r="T22" s="47">
        <f t="shared" si="7"/>
        <v>6.0730000000000004</v>
      </c>
      <c r="U22" s="112">
        <v>6.1</v>
      </c>
      <c r="V22" s="112">
        <f t="shared" si="1"/>
        <v>6.1</v>
      </c>
      <c r="W22" s="113" t="s">
        <v>130</v>
      </c>
      <c r="X22" s="115">
        <v>1077</v>
      </c>
      <c r="Y22" s="115">
        <v>0</v>
      </c>
      <c r="Z22" s="115">
        <v>1187</v>
      </c>
      <c r="AA22" s="115">
        <v>1185</v>
      </c>
      <c r="AB22" s="115">
        <v>1187</v>
      </c>
      <c r="AC22" s="48" t="s">
        <v>90</v>
      </c>
      <c r="AD22" s="48" t="s">
        <v>90</v>
      </c>
      <c r="AE22" s="48" t="s">
        <v>90</v>
      </c>
      <c r="AF22" s="114" t="s">
        <v>90</v>
      </c>
      <c r="AG22" s="123">
        <v>46545980</v>
      </c>
      <c r="AH22" s="49">
        <f t="shared" si="9"/>
        <v>1384</v>
      </c>
      <c r="AI22" s="50">
        <f t="shared" si="8"/>
        <v>227.89395685822493</v>
      </c>
      <c r="AJ22" s="98">
        <v>1</v>
      </c>
      <c r="AK22" s="98">
        <v>0</v>
      </c>
      <c r="AL22" s="98">
        <v>1</v>
      </c>
      <c r="AM22" s="98">
        <v>1</v>
      </c>
      <c r="AN22" s="98">
        <v>1</v>
      </c>
      <c r="AO22" s="98">
        <v>0</v>
      </c>
      <c r="AP22" s="115">
        <v>10801197</v>
      </c>
      <c r="AQ22" s="115">
        <f t="shared" si="2"/>
        <v>0</v>
      </c>
      <c r="AR22" s="51"/>
      <c r="AS22" s="52" t="s">
        <v>101</v>
      </c>
      <c r="AV22" s="55" t="s">
        <v>110</v>
      </c>
      <c r="AY22" s="101"/>
    </row>
    <row r="23" spans="1:51" x14ac:dyDescent="0.25">
      <c r="A23" s="97" t="s">
        <v>125</v>
      </c>
      <c r="B23" s="40">
        <v>2.5</v>
      </c>
      <c r="C23" s="40">
        <v>0.54166666666666696</v>
      </c>
      <c r="D23" s="110">
        <v>4</v>
      </c>
      <c r="E23" s="41">
        <f t="shared" si="0"/>
        <v>2.8169014084507045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134</v>
      </c>
      <c r="P23" s="111">
        <v>148</v>
      </c>
      <c r="Q23" s="111">
        <v>1566828</v>
      </c>
      <c r="R23" s="46">
        <f t="shared" si="5"/>
        <v>6103</v>
      </c>
      <c r="S23" s="47">
        <f t="shared" si="6"/>
        <v>146.47200000000001</v>
      </c>
      <c r="T23" s="47">
        <f t="shared" si="7"/>
        <v>6.1029999999999998</v>
      </c>
      <c r="U23" s="112">
        <v>5.4</v>
      </c>
      <c r="V23" s="112">
        <f t="shared" si="1"/>
        <v>5.4</v>
      </c>
      <c r="W23" s="113" t="s">
        <v>130</v>
      </c>
      <c r="X23" s="115">
        <v>1078</v>
      </c>
      <c r="Y23" s="115">
        <v>0</v>
      </c>
      <c r="Z23" s="115">
        <v>1186</v>
      </c>
      <c r="AA23" s="115">
        <v>1185</v>
      </c>
      <c r="AB23" s="115">
        <v>1187</v>
      </c>
      <c r="AC23" s="48" t="s">
        <v>90</v>
      </c>
      <c r="AD23" s="48" t="s">
        <v>90</v>
      </c>
      <c r="AE23" s="48" t="s">
        <v>90</v>
      </c>
      <c r="AF23" s="114" t="s">
        <v>90</v>
      </c>
      <c r="AG23" s="123">
        <v>46547372</v>
      </c>
      <c r="AH23" s="49">
        <f t="shared" si="9"/>
        <v>1392</v>
      </c>
      <c r="AI23" s="50">
        <f t="shared" si="8"/>
        <v>228.08454858266427</v>
      </c>
      <c r="AJ23" s="98">
        <v>1</v>
      </c>
      <c r="AK23" s="98">
        <v>0</v>
      </c>
      <c r="AL23" s="98">
        <v>1</v>
      </c>
      <c r="AM23" s="98">
        <v>1</v>
      </c>
      <c r="AN23" s="98">
        <v>1</v>
      </c>
      <c r="AO23" s="98">
        <v>0</v>
      </c>
      <c r="AP23" s="115">
        <v>10801197</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138</v>
      </c>
      <c r="P24" s="111">
        <v>151</v>
      </c>
      <c r="Q24" s="111">
        <v>1572958</v>
      </c>
      <c r="R24" s="46">
        <f t="shared" si="5"/>
        <v>6130</v>
      </c>
      <c r="S24" s="47">
        <f t="shared" si="6"/>
        <v>147.12</v>
      </c>
      <c r="T24" s="47">
        <f t="shared" si="7"/>
        <v>6.13</v>
      </c>
      <c r="U24" s="112">
        <v>4.8</v>
      </c>
      <c r="V24" s="112">
        <f t="shared" si="1"/>
        <v>4.8</v>
      </c>
      <c r="W24" s="113" t="s">
        <v>130</v>
      </c>
      <c r="X24" s="115">
        <v>1016</v>
      </c>
      <c r="Y24" s="115">
        <v>0</v>
      </c>
      <c r="Z24" s="115">
        <v>1187</v>
      </c>
      <c r="AA24" s="115">
        <v>1185</v>
      </c>
      <c r="AB24" s="115">
        <v>1187</v>
      </c>
      <c r="AC24" s="48" t="s">
        <v>90</v>
      </c>
      <c r="AD24" s="48" t="s">
        <v>90</v>
      </c>
      <c r="AE24" s="48" t="s">
        <v>90</v>
      </c>
      <c r="AF24" s="114" t="s">
        <v>90</v>
      </c>
      <c r="AG24" s="123">
        <v>46548768</v>
      </c>
      <c r="AH24" s="49">
        <f>IF(ISBLANK(AG24),"-",AG24-AG23)</f>
        <v>1396</v>
      </c>
      <c r="AI24" s="50">
        <f t="shared" si="8"/>
        <v>227.73246329526918</v>
      </c>
      <c r="AJ24" s="98">
        <v>1</v>
      </c>
      <c r="AK24" s="98">
        <v>0</v>
      </c>
      <c r="AL24" s="98">
        <v>1</v>
      </c>
      <c r="AM24" s="98">
        <v>1</v>
      </c>
      <c r="AN24" s="98">
        <v>1</v>
      </c>
      <c r="AO24" s="98">
        <v>0</v>
      </c>
      <c r="AP24" s="115">
        <v>10801197</v>
      </c>
      <c r="AQ24" s="115">
        <f t="shared" si="2"/>
        <v>0</v>
      </c>
      <c r="AR24" s="53">
        <v>1.26</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139</v>
      </c>
      <c r="P25" s="111">
        <v>152</v>
      </c>
      <c r="Q25" s="111">
        <v>1579136</v>
      </c>
      <c r="R25" s="46">
        <f t="shared" si="5"/>
        <v>6178</v>
      </c>
      <c r="S25" s="47">
        <f t="shared" si="6"/>
        <v>148.27199999999999</v>
      </c>
      <c r="T25" s="47">
        <f t="shared" si="7"/>
        <v>6.1779999999999999</v>
      </c>
      <c r="U25" s="112">
        <v>4.4000000000000004</v>
      </c>
      <c r="V25" s="112">
        <f t="shared" si="1"/>
        <v>4.4000000000000004</v>
      </c>
      <c r="W25" s="113" t="s">
        <v>130</v>
      </c>
      <c r="X25" s="115">
        <v>1015</v>
      </c>
      <c r="Y25" s="115">
        <v>0</v>
      </c>
      <c r="Z25" s="115">
        <v>1187</v>
      </c>
      <c r="AA25" s="115">
        <v>1185</v>
      </c>
      <c r="AB25" s="115">
        <v>1187</v>
      </c>
      <c r="AC25" s="48" t="s">
        <v>90</v>
      </c>
      <c r="AD25" s="48" t="s">
        <v>90</v>
      </c>
      <c r="AE25" s="48" t="s">
        <v>90</v>
      </c>
      <c r="AF25" s="114" t="s">
        <v>90</v>
      </c>
      <c r="AG25" s="123">
        <v>46550068</v>
      </c>
      <c r="AH25" s="49">
        <f t="shared" si="9"/>
        <v>1300</v>
      </c>
      <c r="AI25" s="50">
        <f t="shared" si="8"/>
        <v>210.42408546455164</v>
      </c>
      <c r="AJ25" s="98">
        <v>1</v>
      </c>
      <c r="AK25" s="98">
        <v>0</v>
      </c>
      <c r="AL25" s="98">
        <v>1</v>
      </c>
      <c r="AM25" s="98">
        <v>1</v>
      </c>
      <c r="AN25" s="98">
        <v>1</v>
      </c>
      <c r="AO25" s="98">
        <v>0</v>
      </c>
      <c r="AP25" s="115">
        <v>10801197</v>
      </c>
      <c r="AQ25" s="115">
        <f t="shared" si="2"/>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142</v>
      </c>
      <c r="P26" s="111">
        <v>140</v>
      </c>
      <c r="Q26" s="111">
        <v>1585383</v>
      </c>
      <c r="R26" s="46">
        <f t="shared" si="5"/>
        <v>6247</v>
      </c>
      <c r="S26" s="47">
        <f t="shared" si="6"/>
        <v>149.928</v>
      </c>
      <c r="T26" s="47">
        <f t="shared" si="7"/>
        <v>6.2469999999999999</v>
      </c>
      <c r="U26" s="112">
        <v>4</v>
      </c>
      <c r="V26" s="112">
        <f t="shared" si="1"/>
        <v>4</v>
      </c>
      <c r="W26" s="113" t="s">
        <v>130</v>
      </c>
      <c r="X26" s="115">
        <v>1015</v>
      </c>
      <c r="Y26" s="115">
        <v>0</v>
      </c>
      <c r="Z26" s="115">
        <v>1187</v>
      </c>
      <c r="AA26" s="115">
        <v>1185</v>
      </c>
      <c r="AB26" s="115">
        <v>1187</v>
      </c>
      <c r="AC26" s="48" t="s">
        <v>90</v>
      </c>
      <c r="AD26" s="48" t="s">
        <v>90</v>
      </c>
      <c r="AE26" s="48" t="s">
        <v>90</v>
      </c>
      <c r="AF26" s="114" t="s">
        <v>90</v>
      </c>
      <c r="AG26" s="123">
        <v>46551440</v>
      </c>
      <c r="AH26" s="49">
        <f t="shared" si="9"/>
        <v>1372</v>
      </c>
      <c r="AI26" s="50">
        <f t="shared" si="8"/>
        <v>219.62542020169681</v>
      </c>
      <c r="AJ26" s="98">
        <v>1</v>
      </c>
      <c r="AK26" s="98">
        <v>0</v>
      </c>
      <c r="AL26" s="98">
        <v>1</v>
      </c>
      <c r="AM26" s="98">
        <v>1</v>
      </c>
      <c r="AN26" s="98">
        <v>1</v>
      </c>
      <c r="AO26" s="98">
        <v>0</v>
      </c>
      <c r="AP26" s="115">
        <v>10801197</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138</v>
      </c>
      <c r="P27" s="111">
        <v>141</v>
      </c>
      <c r="Q27" s="111">
        <v>1342180</v>
      </c>
      <c r="R27" s="46">
        <v>6120</v>
      </c>
      <c r="S27" s="47">
        <f t="shared" si="6"/>
        <v>146.88</v>
      </c>
      <c r="T27" s="47">
        <f t="shared" si="7"/>
        <v>6.12</v>
      </c>
      <c r="U27" s="112">
        <v>3.6</v>
      </c>
      <c r="V27" s="112">
        <f t="shared" si="1"/>
        <v>3.6</v>
      </c>
      <c r="W27" s="113" t="s">
        <v>130</v>
      </c>
      <c r="X27" s="115">
        <v>1016</v>
      </c>
      <c r="Y27" s="115">
        <v>0</v>
      </c>
      <c r="Z27" s="115">
        <v>1187</v>
      </c>
      <c r="AA27" s="115">
        <v>1185</v>
      </c>
      <c r="AB27" s="115">
        <v>1188</v>
      </c>
      <c r="AC27" s="48" t="s">
        <v>90</v>
      </c>
      <c r="AD27" s="48" t="s">
        <v>90</v>
      </c>
      <c r="AE27" s="48" t="s">
        <v>90</v>
      </c>
      <c r="AF27" s="114" t="s">
        <v>90</v>
      </c>
      <c r="AG27" s="123">
        <v>46552788</v>
      </c>
      <c r="AH27" s="49">
        <f t="shared" si="9"/>
        <v>1348</v>
      </c>
      <c r="AI27" s="50">
        <f t="shared" si="8"/>
        <v>220.26143790849673</v>
      </c>
      <c r="AJ27" s="98">
        <v>1</v>
      </c>
      <c r="AK27" s="98">
        <v>0</v>
      </c>
      <c r="AL27" s="98">
        <v>1</v>
      </c>
      <c r="AM27" s="98">
        <v>1</v>
      </c>
      <c r="AN27" s="98">
        <v>1</v>
      </c>
      <c r="AO27" s="98">
        <v>0</v>
      </c>
      <c r="AP27" s="115">
        <v>10801197</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138</v>
      </c>
      <c r="P28" s="111">
        <v>142</v>
      </c>
      <c r="Q28" s="111">
        <v>1348084</v>
      </c>
      <c r="R28" s="46">
        <f t="shared" si="5"/>
        <v>5904</v>
      </c>
      <c r="S28" s="47">
        <f t="shared" si="6"/>
        <v>141.696</v>
      </c>
      <c r="T28" s="47">
        <f t="shared" si="7"/>
        <v>5.9039999999999999</v>
      </c>
      <c r="U28" s="112">
        <v>3.2</v>
      </c>
      <c r="V28" s="112">
        <f t="shared" si="1"/>
        <v>3.2</v>
      </c>
      <c r="W28" s="113" t="s">
        <v>130</v>
      </c>
      <c r="X28" s="115">
        <v>1015</v>
      </c>
      <c r="Y28" s="115">
        <v>0</v>
      </c>
      <c r="Z28" s="115">
        <v>1186</v>
      </c>
      <c r="AA28" s="115">
        <v>1185</v>
      </c>
      <c r="AB28" s="115">
        <v>1187</v>
      </c>
      <c r="AC28" s="48" t="s">
        <v>90</v>
      </c>
      <c r="AD28" s="48" t="s">
        <v>90</v>
      </c>
      <c r="AE28" s="48" t="s">
        <v>90</v>
      </c>
      <c r="AF28" s="114" t="s">
        <v>90</v>
      </c>
      <c r="AG28" s="123">
        <v>46554140</v>
      </c>
      <c r="AH28" s="49">
        <f t="shared" si="9"/>
        <v>1352</v>
      </c>
      <c r="AI28" s="50">
        <f t="shared" si="8"/>
        <v>228.99728997289972</v>
      </c>
      <c r="AJ28" s="98">
        <v>1</v>
      </c>
      <c r="AK28" s="98">
        <v>0</v>
      </c>
      <c r="AL28" s="98">
        <v>1</v>
      </c>
      <c r="AM28" s="98">
        <v>1</v>
      </c>
      <c r="AN28" s="98">
        <v>1</v>
      </c>
      <c r="AO28" s="98">
        <v>0</v>
      </c>
      <c r="AP28" s="115">
        <v>10801197</v>
      </c>
      <c r="AQ28" s="115">
        <f t="shared" si="2"/>
        <v>0</v>
      </c>
      <c r="AR28" s="53">
        <v>1.1299999999999999</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137</v>
      </c>
      <c r="P29" s="111">
        <v>133</v>
      </c>
      <c r="Q29" s="111">
        <v>1354052</v>
      </c>
      <c r="R29" s="46">
        <f t="shared" si="5"/>
        <v>5968</v>
      </c>
      <c r="S29" s="47">
        <f t="shared" si="6"/>
        <v>143.232</v>
      </c>
      <c r="T29" s="47">
        <f t="shared" si="7"/>
        <v>5.968</v>
      </c>
      <c r="U29" s="112">
        <v>2.9</v>
      </c>
      <c r="V29" s="112">
        <f t="shared" si="1"/>
        <v>2.9</v>
      </c>
      <c r="W29" s="113" t="s">
        <v>130</v>
      </c>
      <c r="X29" s="115">
        <v>1015</v>
      </c>
      <c r="Y29" s="115">
        <v>0</v>
      </c>
      <c r="Z29" s="115">
        <v>1186</v>
      </c>
      <c r="AA29" s="115">
        <v>1185</v>
      </c>
      <c r="AB29" s="115">
        <v>1187</v>
      </c>
      <c r="AC29" s="48" t="s">
        <v>90</v>
      </c>
      <c r="AD29" s="48" t="s">
        <v>90</v>
      </c>
      <c r="AE29" s="48" t="s">
        <v>90</v>
      </c>
      <c r="AF29" s="114" t="s">
        <v>90</v>
      </c>
      <c r="AG29" s="123">
        <v>46555492</v>
      </c>
      <c r="AH29" s="49">
        <f t="shared" si="9"/>
        <v>1352</v>
      </c>
      <c r="AI29" s="50">
        <f t="shared" si="8"/>
        <v>226.54155495978551</v>
      </c>
      <c r="AJ29" s="98">
        <v>1</v>
      </c>
      <c r="AK29" s="98">
        <v>0</v>
      </c>
      <c r="AL29" s="98">
        <v>1</v>
      </c>
      <c r="AM29" s="98">
        <v>1</v>
      </c>
      <c r="AN29" s="98">
        <v>1</v>
      </c>
      <c r="AO29" s="98">
        <v>0</v>
      </c>
      <c r="AP29" s="115">
        <v>10801197</v>
      </c>
      <c r="AQ29" s="115">
        <f t="shared" si="2"/>
        <v>0</v>
      </c>
      <c r="AR29" s="51"/>
      <c r="AS29" s="52" t="s">
        <v>113</v>
      </c>
      <c r="AY29" s="101"/>
    </row>
    <row r="30" spans="1:51" x14ac:dyDescent="0.25">
      <c r="B30" s="40">
        <v>2.7916666666666701</v>
      </c>
      <c r="C30" s="40">
        <v>0.83333333333333703</v>
      </c>
      <c r="D30" s="110">
        <v>4</v>
      </c>
      <c r="E30" s="41">
        <f t="shared" si="0"/>
        <v>2.8169014084507045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135</v>
      </c>
      <c r="P30" s="111">
        <v>132</v>
      </c>
      <c r="Q30" s="111">
        <v>1359875</v>
      </c>
      <c r="R30" s="46">
        <f t="shared" si="5"/>
        <v>5823</v>
      </c>
      <c r="S30" s="47">
        <f t="shared" si="6"/>
        <v>139.75200000000001</v>
      </c>
      <c r="T30" s="47">
        <f t="shared" si="7"/>
        <v>5.8230000000000004</v>
      </c>
      <c r="U30" s="112">
        <v>2.5</v>
      </c>
      <c r="V30" s="112">
        <f t="shared" si="1"/>
        <v>2.5</v>
      </c>
      <c r="W30" s="113" t="s">
        <v>130</v>
      </c>
      <c r="X30" s="115">
        <v>1016</v>
      </c>
      <c r="Y30" s="115">
        <v>0</v>
      </c>
      <c r="Z30" s="115">
        <v>1186</v>
      </c>
      <c r="AA30" s="115">
        <v>1185</v>
      </c>
      <c r="AB30" s="115">
        <v>1186</v>
      </c>
      <c r="AC30" s="48" t="s">
        <v>90</v>
      </c>
      <c r="AD30" s="48" t="s">
        <v>90</v>
      </c>
      <c r="AE30" s="48" t="s">
        <v>90</v>
      </c>
      <c r="AF30" s="114" t="s">
        <v>90</v>
      </c>
      <c r="AG30" s="123">
        <v>46556848</v>
      </c>
      <c r="AH30" s="49">
        <f t="shared" si="9"/>
        <v>1356</v>
      </c>
      <c r="AI30" s="50">
        <f t="shared" si="8"/>
        <v>232.86965481710456</v>
      </c>
      <c r="AJ30" s="98">
        <v>1</v>
      </c>
      <c r="AK30" s="98">
        <v>0</v>
      </c>
      <c r="AL30" s="98">
        <v>1</v>
      </c>
      <c r="AM30" s="98">
        <v>1</v>
      </c>
      <c r="AN30" s="98">
        <v>1</v>
      </c>
      <c r="AO30" s="98">
        <v>0</v>
      </c>
      <c r="AP30" s="115">
        <v>10801197</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116</v>
      </c>
      <c r="P31" s="111">
        <v>130</v>
      </c>
      <c r="Q31" s="111">
        <v>1365278</v>
      </c>
      <c r="R31" s="46">
        <f t="shared" si="5"/>
        <v>5403</v>
      </c>
      <c r="S31" s="47">
        <f t="shared" si="6"/>
        <v>129.672</v>
      </c>
      <c r="T31" s="47">
        <f t="shared" si="7"/>
        <v>5.4029999999999996</v>
      </c>
      <c r="U31" s="112">
        <v>1.9</v>
      </c>
      <c r="V31" s="112">
        <f t="shared" si="1"/>
        <v>1.9</v>
      </c>
      <c r="W31" s="113" t="s">
        <v>134</v>
      </c>
      <c r="X31" s="115">
        <v>1058</v>
      </c>
      <c r="Y31" s="115">
        <v>0</v>
      </c>
      <c r="Z31" s="115">
        <v>1188</v>
      </c>
      <c r="AA31" s="115">
        <v>1185</v>
      </c>
      <c r="AB31" s="115">
        <v>0</v>
      </c>
      <c r="AC31" s="48" t="s">
        <v>90</v>
      </c>
      <c r="AD31" s="48" t="s">
        <v>90</v>
      </c>
      <c r="AE31" s="48" t="s">
        <v>90</v>
      </c>
      <c r="AF31" s="114" t="s">
        <v>90</v>
      </c>
      <c r="AG31" s="123">
        <v>46557940</v>
      </c>
      <c r="AH31" s="49">
        <f t="shared" si="9"/>
        <v>1092</v>
      </c>
      <c r="AI31" s="50">
        <f t="shared" si="8"/>
        <v>202.10993892282067</v>
      </c>
      <c r="AJ31" s="98">
        <v>1</v>
      </c>
      <c r="AK31" s="98">
        <v>0</v>
      </c>
      <c r="AL31" s="98">
        <v>1</v>
      </c>
      <c r="AM31" s="98">
        <v>1</v>
      </c>
      <c r="AN31" s="98">
        <v>1</v>
      </c>
      <c r="AO31" s="98">
        <v>0</v>
      </c>
      <c r="AP31" s="115">
        <v>10801197</v>
      </c>
      <c r="AQ31" s="115">
        <f t="shared" si="2"/>
        <v>0</v>
      </c>
      <c r="AR31" s="51"/>
      <c r="AS31" s="52" t="s">
        <v>113</v>
      </c>
      <c r="AV31" s="59" t="s">
        <v>29</v>
      </c>
      <c r="AW31" s="59" t="s">
        <v>74</v>
      </c>
      <c r="AY31" s="101"/>
    </row>
    <row r="32" spans="1:51" x14ac:dyDescent="0.25">
      <c r="B32" s="40">
        <v>2.875</v>
      </c>
      <c r="C32" s="40">
        <v>0.91666666666667096</v>
      </c>
      <c r="D32" s="110">
        <v>4</v>
      </c>
      <c r="E32" s="41">
        <f t="shared" si="0"/>
        <v>2.8169014084507045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136</v>
      </c>
      <c r="P32" s="111">
        <v>129</v>
      </c>
      <c r="Q32" s="111">
        <v>1370640</v>
      </c>
      <c r="R32" s="46">
        <f t="shared" si="5"/>
        <v>5362</v>
      </c>
      <c r="S32" s="47">
        <f t="shared" si="6"/>
        <v>128.68799999999999</v>
      </c>
      <c r="T32" s="47">
        <f t="shared" si="7"/>
        <v>5.3620000000000001</v>
      </c>
      <c r="U32" s="112">
        <v>1.3</v>
      </c>
      <c r="V32" s="112">
        <f t="shared" si="1"/>
        <v>1.3</v>
      </c>
      <c r="W32" s="113" t="s">
        <v>134</v>
      </c>
      <c r="X32" s="115">
        <v>1047</v>
      </c>
      <c r="Y32" s="115">
        <v>0</v>
      </c>
      <c r="Z32" s="115">
        <v>1188</v>
      </c>
      <c r="AA32" s="115">
        <v>1185</v>
      </c>
      <c r="AB32" s="115">
        <v>0</v>
      </c>
      <c r="AC32" s="48" t="s">
        <v>90</v>
      </c>
      <c r="AD32" s="48" t="s">
        <v>90</v>
      </c>
      <c r="AE32" s="48" t="s">
        <v>90</v>
      </c>
      <c r="AF32" s="114" t="s">
        <v>90</v>
      </c>
      <c r="AG32" s="123">
        <v>46559008</v>
      </c>
      <c r="AH32" s="49">
        <f t="shared" si="9"/>
        <v>1068</v>
      </c>
      <c r="AI32" s="50">
        <f t="shared" si="8"/>
        <v>199.17941066766133</v>
      </c>
      <c r="AJ32" s="98">
        <v>1</v>
      </c>
      <c r="AK32" s="98">
        <v>0</v>
      </c>
      <c r="AL32" s="98">
        <v>1</v>
      </c>
      <c r="AM32" s="98">
        <v>1</v>
      </c>
      <c r="AN32" s="98">
        <v>0</v>
      </c>
      <c r="AO32" s="98">
        <v>0</v>
      </c>
      <c r="AP32" s="115">
        <v>10801197</v>
      </c>
      <c r="AQ32" s="115">
        <f t="shared" si="2"/>
        <v>0</v>
      </c>
      <c r="AR32" s="53">
        <v>1.0900000000000001</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3</v>
      </c>
      <c r="E33" s="41">
        <f t="shared" si="0"/>
        <v>2.1126760563380285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141</v>
      </c>
      <c r="P33" s="111">
        <v>128</v>
      </c>
      <c r="Q33" s="111">
        <v>1375972</v>
      </c>
      <c r="R33" s="46">
        <f t="shared" si="5"/>
        <v>5332</v>
      </c>
      <c r="S33" s="47">
        <f t="shared" si="6"/>
        <v>127.968</v>
      </c>
      <c r="T33" s="47">
        <f t="shared" si="7"/>
        <v>5.3319999999999999</v>
      </c>
      <c r="U33" s="112">
        <v>1.5</v>
      </c>
      <c r="V33" s="112">
        <f t="shared" si="1"/>
        <v>1.5</v>
      </c>
      <c r="W33" s="113" t="s">
        <v>190</v>
      </c>
      <c r="X33" s="115">
        <v>0</v>
      </c>
      <c r="Y33" s="115">
        <v>0</v>
      </c>
      <c r="Z33" s="115">
        <v>1188</v>
      </c>
      <c r="AA33" s="115">
        <v>1185</v>
      </c>
      <c r="AB33" s="115">
        <v>1187</v>
      </c>
      <c r="AC33" s="48" t="s">
        <v>90</v>
      </c>
      <c r="AD33" s="48" t="s">
        <v>90</v>
      </c>
      <c r="AE33" s="48" t="s">
        <v>90</v>
      </c>
      <c r="AF33" s="114" t="s">
        <v>90</v>
      </c>
      <c r="AG33" s="123">
        <v>46560244</v>
      </c>
      <c r="AH33" s="49">
        <f t="shared" si="9"/>
        <v>1236</v>
      </c>
      <c r="AI33" s="50">
        <f t="shared" si="8"/>
        <v>231.807951987997</v>
      </c>
      <c r="AJ33" s="98">
        <v>0</v>
      </c>
      <c r="AK33" s="98">
        <v>0</v>
      </c>
      <c r="AL33" s="98">
        <v>1</v>
      </c>
      <c r="AM33" s="98">
        <v>1</v>
      </c>
      <c r="AN33" s="98">
        <v>1</v>
      </c>
      <c r="AO33" s="98">
        <v>0.8</v>
      </c>
      <c r="AP33" s="115">
        <v>10801408</v>
      </c>
      <c r="AQ33" s="115">
        <f t="shared" si="2"/>
        <v>211</v>
      </c>
      <c r="AR33" s="51"/>
      <c r="AS33" s="52" t="s">
        <v>113</v>
      </c>
      <c r="AY33" s="101"/>
    </row>
    <row r="34" spans="1:51" x14ac:dyDescent="0.25">
      <c r="B34" s="40">
        <v>2.9583333333333299</v>
      </c>
      <c r="C34" s="40">
        <v>1</v>
      </c>
      <c r="D34" s="110">
        <v>3</v>
      </c>
      <c r="E34" s="41">
        <f t="shared" si="0"/>
        <v>2.1126760563380285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137</v>
      </c>
      <c r="P34" s="111">
        <v>122</v>
      </c>
      <c r="Q34" s="111">
        <v>1381404</v>
      </c>
      <c r="R34" s="46">
        <f t="shared" si="5"/>
        <v>5432</v>
      </c>
      <c r="S34" s="47">
        <f t="shared" si="6"/>
        <v>130.36799999999999</v>
      </c>
      <c r="T34" s="47">
        <f t="shared" si="7"/>
        <v>5.4320000000000004</v>
      </c>
      <c r="U34" s="112">
        <v>1.8</v>
      </c>
      <c r="V34" s="112">
        <f t="shared" si="1"/>
        <v>1.8</v>
      </c>
      <c r="W34" s="113" t="s">
        <v>190</v>
      </c>
      <c r="X34" s="115">
        <v>0</v>
      </c>
      <c r="Y34" s="115">
        <v>0</v>
      </c>
      <c r="Z34" s="115">
        <v>1188</v>
      </c>
      <c r="AA34" s="115">
        <v>1185</v>
      </c>
      <c r="AB34" s="115">
        <v>1187</v>
      </c>
      <c r="AC34" s="48" t="s">
        <v>90</v>
      </c>
      <c r="AD34" s="48" t="s">
        <v>90</v>
      </c>
      <c r="AE34" s="48" t="s">
        <v>90</v>
      </c>
      <c r="AF34" s="114" t="s">
        <v>90</v>
      </c>
      <c r="AG34" s="123">
        <v>46561476</v>
      </c>
      <c r="AH34" s="49">
        <f t="shared" si="9"/>
        <v>1232</v>
      </c>
      <c r="AI34" s="50">
        <f t="shared" si="8"/>
        <v>226.8041237113402</v>
      </c>
      <c r="AJ34" s="98">
        <v>0</v>
      </c>
      <c r="AK34" s="98">
        <v>0</v>
      </c>
      <c r="AL34" s="98">
        <v>1</v>
      </c>
      <c r="AM34" s="98">
        <v>1</v>
      </c>
      <c r="AN34" s="98">
        <v>1</v>
      </c>
      <c r="AO34" s="98">
        <v>0.8</v>
      </c>
      <c r="AP34" s="115">
        <v>10801843</v>
      </c>
      <c r="AQ34" s="115">
        <f t="shared" si="2"/>
        <v>435</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135343</v>
      </c>
      <c r="S35" s="65">
        <f>AVERAGE(S11:S34)</f>
        <v>135.34299999999999</v>
      </c>
      <c r="T35" s="65">
        <f>SUM(T11:T34)</f>
        <v>135.34299999999999</v>
      </c>
      <c r="U35" s="112"/>
      <c r="V35" s="94"/>
      <c r="W35" s="57"/>
      <c r="X35" s="88"/>
      <c r="Y35" s="89"/>
      <c r="Z35" s="89"/>
      <c r="AA35" s="89"/>
      <c r="AB35" s="90"/>
      <c r="AC35" s="88"/>
      <c r="AD35" s="89"/>
      <c r="AE35" s="90"/>
      <c r="AF35" s="91"/>
      <c r="AG35" s="66">
        <f>AG34-AG10</f>
        <v>30000</v>
      </c>
      <c r="AH35" s="67">
        <f>SUM(AH11:AH34)</f>
        <v>30000</v>
      </c>
      <c r="AI35" s="68">
        <f>$AH$35/$T35</f>
        <v>221.65904405842934</v>
      </c>
      <c r="AJ35" s="98"/>
      <c r="AK35" s="98"/>
      <c r="AL35" s="98"/>
      <c r="AM35" s="98"/>
      <c r="AN35" s="98"/>
      <c r="AO35" s="69"/>
      <c r="AP35" s="70">
        <f>AP34-AP10</f>
        <v>2863</v>
      </c>
      <c r="AQ35" s="71">
        <f>SUM(AQ11:AQ34)</f>
        <v>2863</v>
      </c>
      <c r="AR35" s="72">
        <f>AVERAGE(AR11:AR34)</f>
        <v>1.135</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212</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175</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176</v>
      </c>
      <c r="C41" s="137"/>
      <c r="D41" s="137"/>
      <c r="E41" s="109"/>
      <c r="F41" s="109"/>
      <c r="G41" s="109"/>
      <c r="H41" s="224"/>
      <c r="I41" s="106"/>
      <c r="J41" s="106"/>
      <c r="K41" s="106"/>
      <c r="L41" s="224"/>
      <c r="M41" s="224"/>
      <c r="N41" s="224"/>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71" t="s">
        <v>127</v>
      </c>
      <c r="C42" s="137"/>
      <c r="D42" s="225"/>
      <c r="E42" s="124"/>
      <c r="F42" s="124"/>
      <c r="G42" s="124"/>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71" t="s">
        <v>142</v>
      </c>
      <c r="C43" s="137"/>
      <c r="D43" s="137"/>
      <c r="E43" s="109"/>
      <c r="F43" s="109"/>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161</v>
      </c>
      <c r="C44" s="137"/>
      <c r="D44" s="225"/>
      <c r="E44" s="124"/>
      <c r="F44" s="124"/>
      <c r="G44" s="124"/>
      <c r="H44" s="124"/>
      <c r="I44" s="124"/>
      <c r="J44" s="125"/>
      <c r="K44" s="125"/>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71" t="s">
        <v>232</v>
      </c>
      <c r="C45" s="226"/>
      <c r="D45" s="227"/>
      <c r="E45" s="228"/>
      <c r="F45" s="228"/>
      <c r="G45" s="228"/>
      <c r="H45" s="228"/>
      <c r="I45" s="228"/>
      <c r="J45" s="135"/>
      <c r="K45" s="135"/>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71" t="s">
        <v>137</v>
      </c>
      <c r="C46" s="136"/>
      <c r="D46" s="229"/>
      <c r="E46" s="135"/>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36" t="s">
        <v>225</v>
      </c>
      <c r="C47" s="137"/>
      <c r="D47" s="230"/>
      <c r="E47" s="124"/>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71" t="s">
        <v>138</v>
      </c>
      <c r="C48" s="105"/>
      <c r="D48" s="197"/>
      <c r="E48" s="124"/>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71" t="s">
        <v>139</v>
      </c>
      <c r="C49" s="105"/>
      <c r="D49" s="197"/>
      <c r="E49" s="124"/>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146</v>
      </c>
      <c r="C50" s="105"/>
      <c r="D50" s="197"/>
      <c r="E50" s="105"/>
      <c r="F50" s="105"/>
      <c r="G50" s="105"/>
      <c r="H50" s="105"/>
      <c r="I50" s="105"/>
      <c r="J50" s="203"/>
      <c r="K50" s="203"/>
      <c r="L50" s="203"/>
      <c r="M50" s="203"/>
      <c r="N50" s="203"/>
      <c r="O50" s="203"/>
      <c r="P50" s="203"/>
      <c r="Q50" s="203"/>
      <c r="R50" s="203"/>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4" t="s">
        <v>226</v>
      </c>
      <c r="C51" s="105"/>
      <c r="D51" s="197"/>
      <c r="E51" s="124"/>
      <c r="F51" s="124"/>
      <c r="G51" s="124"/>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33" t="s">
        <v>224</v>
      </c>
      <c r="C52" s="105"/>
      <c r="D52" s="197"/>
      <c r="E52" s="124"/>
      <c r="F52" s="124"/>
      <c r="G52" s="124"/>
      <c r="H52" s="124"/>
      <c r="I52" s="124"/>
      <c r="J52" s="125"/>
      <c r="K52" s="125"/>
      <c r="L52" s="125"/>
      <c r="M52" s="125"/>
      <c r="N52" s="125"/>
      <c r="O52" s="125"/>
      <c r="P52" s="125"/>
      <c r="Q52" s="125"/>
      <c r="R52" s="125"/>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209" t="s">
        <v>205</v>
      </c>
      <c r="C53" s="210"/>
      <c r="D53" s="211"/>
      <c r="E53" s="212"/>
      <c r="F53" s="212"/>
      <c r="G53" s="212"/>
      <c r="H53" s="212"/>
      <c r="I53" s="212"/>
      <c r="J53" s="213"/>
      <c r="K53" s="213"/>
      <c r="L53" s="213"/>
      <c r="M53" s="213"/>
      <c r="N53" s="213"/>
      <c r="O53" s="213"/>
      <c r="P53" s="213"/>
      <c r="Q53" s="213"/>
      <c r="R53" s="213"/>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171" t="s">
        <v>207</v>
      </c>
      <c r="C54" s="105"/>
      <c r="D54" s="197"/>
      <c r="E54" s="124"/>
      <c r="F54" s="124"/>
      <c r="G54" s="124"/>
      <c r="H54" s="124"/>
      <c r="I54" s="124"/>
      <c r="J54" s="124"/>
      <c r="K54" s="125"/>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33" t="s">
        <v>227</v>
      </c>
      <c r="C55" s="105"/>
      <c r="D55" s="197"/>
      <c r="E55" s="148"/>
      <c r="F55" s="137"/>
      <c r="G55" s="137"/>
      <c r="H55" s="124"/>
      <c r="I55" s="124"/>
      <c r="J55" s="124"/>
      <c r="K55" s="125"/>
      <c r="L55" s="125"/>
      <c r="M55" s="125"/>
      <c r="N55" s="125"/>
      <c r="O55" s="125"/>
      <c r="P55" s="125"/>
      <c r="Q55" s="125"/>
      <c r="R55" s="125"/>
      <c r="S55" s="125"/>
      <c r="T55" s="125"/>
      <c r="U55" s="126"/>
      <c r="V55" s="126"/>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3"/>
      <c r="C56" s="105"/>
      <c r="D56" s="197"/>
      <c r="E56" s="145"/>
      <c r="F56" s="137"/>
      <c r="G56" s="137"/>
      <c r="H56" s="137"/>
      <c r="I56" s="135"/>
      <c r="J56" s="135"/>
      <c r="K56" s="135"/>
      <c r="L56" s="135"/>
      <c r="M56" s="135"/>
      <c r="N56" s="135"/>
      <c r="O56" s="135"/>
      <c r="P56" s="135"/>
      <c r="Q56" s="135"/>
      <c r="R56" s="135"/>
      <c r="S56" s="135"/>
      <c r="T56" s="135"/>
      <c r="U56" s="135"/>
      <c r="V56" s="135"/>
      <c r="W56" s="79"/>
      <c r="X56" s="102"/>
      <c r="Y56" s="102"/>
      <c r="Z56" s="102"/>
      <c r="AA56" s="80"/>
      <c r="AB56" s="102"/>
      <c r="AC56" s="102"/>
      <c r="AD56" s="102"/>
      <c r="AE56" s="102"/>
      <c r="AF56" s="102"/>
      <c r="AN56" s="103"/>
      <c r="AO56" s="103"/>
      <c r="AP56" s="103"/>
      <c r="AQ56" s="103"/>
      <c r="AR56" s="103"/>
      <c r="AS56" s="103"/>
      <c r="AT56" s="104"/>
      <c r="AW56" s="101"/>
      <c r="AX56" s="97"/>
      <c r="AY56" s="97"/>
    </row>
    <row r="57" spans="1:51" x14ac:dyDescent="0.25">
      <c r="B57" s="134"/>
      <c r="C57" s="134"/>
      <c r="D57" s="105"/>
      <c r="E57" s="156"/>
      <c r="F57" s="124"/>
      <c r="G57" s="124"/>
      <c r="H57" s="124"/>
      <c r="I57" s="135"/>
      <c r="J57" s="135"/>
      <c r="K57" s="135"/>
      <c r="L57" s="135"/>
      <c r="M57" s="135"/>
      <c r="N57" s="135"/>
      <c r="O57" s="135"/>
      <c r="P57" s="135"/>
      <c r="Q57" s="135"/>
      <c r="R57" s="135"/>
      <c r="S57" s="135"/>
      <c r="T57" s="135"/>
      <c r="U57" s="135"/>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B58" s="134"/>
      <c r="C58" s="171"/>
      <c r="D58" s="135"/>
      <c r="E58" s="153"/>
      <c r="F58" s="135"/>
      <c r="G58" s="135"/>
      <c r="H58" s="135"/>
      <c r="I58" s="124"/>
      <c r="J58" s="124"/>
      <c r="K58" s="124"/>
      <c r="L58" s="124"/>
      <c r="M58" s="124"/>
      <c r="N58" s="124"/>
      <c r="O58" s="124"/>
      <c r="P58" s="124"/>
      <c r="Q58" s="124"/>
      <c r="R58" s="124"/>
      <c r="S58" s="124"/>
      <c r="T58" s="124"/>
      <c r="U58" s="124"/>
      <c r="V58" s="79"/>
      <c r="W58" s="102"/>
      <c r="X58" s="102"/>
      <c r="Y58" s="102"/>
      <c r="Z58" s="80"/>
      <c r="AA58" s="102"/>
      <c r="AB58" s="102"/>
      <c r="AC58" s="102"/>
      <c r="AD58" s="102"/>
      <c r="AE58" s="102"/>
      <c r="AM58" s="103"/>
      <c r="AN58" s="103"/>
      <c r="AO58" s="103"/>
      <c r="AP58" s="103"/>
      <c r="AQ58" s="103"/>
      <c r="AR58" s="103"/>
      <c r="AS58" s="104"/>
      <c r="AV58" s="101"/>
      <c r="AW58" s="97"/>
      <c r="AX58" s="97"/>
      <c r="AY58" s="97"/>
    </row>
    <row r="59" spans="1:51" x14ac:dyDescent="0.25">
      <c r="A59" s="102"/>
      <c r="B59" s="171"/>
      <c r="C59" s="154"/>
      <c r="D59" s="153"/>
      <c r="E59" s="154"/>
      <c r="F59" s="135"/>
      <c r="G59" s="135"/>
      <c r="H59" s="13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54"/>
      <c r="D60" s="153"/>
      <c r="E60" s="154"/>
      <c r="F60" s="135"/>
      <c r="G60" s="124"/>
      <c r="H60" s="124"/>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71"/>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33"/>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71"/>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4"/>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71"/>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71"/>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3"/>
      <c r="C71" s="134"/>
      <c r="D71" s="117"/>
      <c r="E71" s="134"/>
      <c r="F71" s="134"/>
      <c r="G71" s="105"/>
      <c r="H71" s="105"/>
      <c r="I71" s="105"/>
      <c r="J71" s="106"/>
      <c r="K71" s="106"/>
      <c r="L71" s="106"/>
      <c r="M71" s="106"/>
      <c r="N71" s="106"/>
      <c r="O71" s="106"/>
      <c r="P71" s="106"/>
      <c r="Q71" s="106"/>
      <c r="R71" s="106"/>
      <c r="S71" s="106"/>
      <c r="T71" s="120"/>
      <c r="U71" s="122"/>
      <c r="V71" s="79"/>
      <c r="AS71" s="97"/>
      <c r="AT71" s="97"/>
      <c r="AU71" s="97"/>
      <c r="AV71" s="97"/>
      <c r="AW71" s="97"/>
      <c r="AX71" s="97"/>
      <c r="AY71" s="97"/>
    </row>
    <row r="72" spans="1:51" x14ac:dyDescent="0.25">
      <c r="A72" s="102"/>
      <c r="B72" s="136"/>
      <c r="C72" s="134"/>
      <c r="D72" s="117"/>
      <c r="E72" s="134"/>
      <c r="F72" s="134"/>
      <c r="G72" s="105"/>
      <c r="H72" s="105"/>
      <c r="I72" s="105"/>
      <c r="J72" s="106"/>
      <c r="K72" s="106"/>
      <c r="L72" s="106"/>
      <c r="M72" s="106"/>
      <c r="N72" s="106"/>
      <c r="O72" s="106"/>
      <c r="P72" s="106"/>
      <c r="Q72" s="106"/>
      <c r="R72" s="106"/>
      <c r="S72" s="106"/>
      <c r="T72" s="108"/>
      <c r="U72" s="79"/>
      <c r="V72" s="79"/>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A75" s="102"/>
      <c r="B75" s="138"/>
      <c r="C75" s="139"/>
      <c r="D75" s="140"/>
      <c r="E75" s="139"/>
      <c r="F75" s="139"/>
      <c r="G75" s="139"/>
      <c r="H75" s="139"/>
      <c r="I75" s="139"/>
      <c r="J75" s="141"/>
      <c r="K75" s="141"/>
      <c r="L75" s="141"/>
      <c r="M75" s="141"/>
      <c r="N75" s="141"/>
      <c r="O75" s="141"/>
      <c r="P75" s="141"/>
      <c r="Q75" s="141"/>
      <c r="R75" s="141"/>
      <c r="S75" s="141"/>
      <c r="T75" s="142"/>
      <c r="U75" s="143"/>
      <c r="V75" s="143"/>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AS78" s="97"/>
      <c r="AT78" s="97"/>
      <c r="AU78" s="97"/>
      <c r="AV78" s="97"/>
      <c r="AW78" s="97"/>
      <c r="AX78" s="97"/>
      <c r="AY78" s="97"/>
    </row>
    <row r="79" spans="1:51" x14ac:dyDescent="0.25">
      <c r="O79" s="12"/>
      <c r="P79" s="99"/>
      <c r="Q79" s="99"/>
      <c r="R79" s="99"/>
      <c r="S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T82" s="99"/>
      <c r="AS82" s="97"/>
      <c r="AT82" s="97"/>
      <c r="AU82" s="97"/>
      <c r="AV82" s="97"/>
      <c r="AW82" s="97"/>
      <c r="AX82" s="97"/>
      <c r="AY82" s="97"/>
    </row>
    <row r="83" spans="15:51" x14ac:dyDescent="0.25">
      <c r="O83" s="99"/>
      <c r="Q83" s="99"/>
      <c r="R83" s="99"/>
      <c r="S83" s="99"/>
      <c r="AS83" s="97"/>
      <c r="AT83" s="97"/>
      <c r="AU83" s="97"/>
      <c r="AV83" s="97"/>
      <c r="AW83" s="97"/>
      <c r="AX83" s="97"/>
      <c r="AY83" s="97"/>
    </row>
    <row r="84" spans="15:51" x14ac:dyDescent="0.25">
      <c r="O84" s="12"/>
      <c r="P84" s="99"/>
      <c r="Q84" s="99"/>
      <c r="R84" s="99"/>
      <c r="S84" s="99"/>
      <c r="T84" s="99"/>
      <c r="AS84" s="97"/>
      <c r="AT84" s="97"/>
      <c r="AU84" s="97"/>
      <c r="AV84" s="97"/>
      <c r="AW84" s="97"/>
      <c r="AX84" s="97"/>
      <c r="AY84" s="97"/>
    </row>
    <row r="85" spans="15:51" x14ac:dyDescent="0.25">
      <c r="O85" s="12"/>
      <c r="P85" s="99"/>
      <c r="Q85" s="99"/>
      <c r="R85" s="99"/>
      <c r="S85" s="99"/>
      <c r="T85" s="99"/>
      <c r="U85" s="99"/>
      <c r="AS85" s="97"/>
      <c r="AT85" s="97"/>
      <c r="AU85" s="97"/>
      <c r="AV85" s="97"/>
      <c r="AW85" s="97"/>
      <c r="AX85" s="97"/>
      <c r="AY85" s="97"/>
    </row>
    <row r="86" spans="15:51" x14ac:dyDescent="0.25">
      <c r="O86" s="12"/>
      <c r="P86" s="99"/>
      <c r="T86" s="99"/>
      <c r="U86" s="99"/>
      <c r="AS86" s="97"/>
      <c r="AT86" s="97"/>
      <c r="AU86" s="97"/>
      <c r="AV86" s="97"/>
      <c r="AW86" s="97"/>
      <c r="AX86" s="97"/>
      <c r="AY86" s="97"/>
    </row>
    <row r="98" spans="45:51" x14ac:dyDescent="0.25">
      <c r="AS98" s="97"/>
      <c r="AT98" s="97"/>
      <c r="AU98" s="97"/>
      <c r="AV98" s="97"/>
      <c r="AW98" s="97"/>
      <c r="AX98" s="97"/>
      <c r="AY98" s="97"/>
    </row>
  </sheetData>
  <protectedRanges>
    <protectedRange sqref="S59:T75" name="Range2_12_5_1_1"/>
    <protectedRange sqref="L10 AD8 AF8 AJ8:AR8 AF10 L24:N31 N32:N34 N10:N23 G11:G34 AC11:AF34 R11:T34 E11:E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4:AA56 Z57:Z58 Z46:Z53" name="Range2_2_1_10_1_1_1_2"/>
    <protectedRange sqref="N59:R75" name="Range2_12_1_6_1_1"/>
    <protectedRange sqref="L59:M75" name="Range2_2_12_1_7_1_1"/>
    <protectedRange sqref="AS11:AS15" name="Range1_4_1_1_1_1"/>
    <protectedRange sqref="J11:J15 J26:J34" name="Range1_1_2_1_10_1_1_1_1"/>
    <protectedRange sqref="T42" name="Range2_12_5_1_1_4"/>
    <protectedRange sqref="H42" name="Range2_2_12_1_7_1_1_1"/>
    <protectedRange sqref="L41 S38:S41" name="Range2_12_3_1_1_1_1"/>
    <protectedRange sqref="D38:H38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9:K75" name="Range2_2_12_1_4_1_1_1_1_1_1_1_1_1_1_1_1_1_1_1"/>
    <protectedRange sqref="I59:I75" name="Range2_2_12_1_7_1_1_2_2_1_2"/>
    <protectedRange sqref="F61:H75" name="Range2_2_12_1_3_1_2_1_1_1_1_2_1_1_1_1_1_1_1_1_1_1_1"/>
    <protectedRange sqref="E61: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6:V56 G58:H58 F59:G60" name="Range2_12_5_1_1_1_2_2_1_1_1_1_1_1_1_1_1_1_1_2_1_1_1_2_1_1_1_1_1_1_1_1_1_1_1_1_1_1_1_1_2_1_1_1_1_1_1_1_1_1_2_1_1_3_1_1_1_3_1_1_1_1_1_1_1_1_1_1_1_1_1_1_1_1_1_1_1_1_1_1_2_1_1_1_1_1_1_1_1_1_1_1_2_2_1_2_1_1_1_1_1_1_1_1_1_1_1_1_1"/>
    <protectedRange sqref="T54:U55 S47:T53" name="Range2_12_5_1_1_2_1_1_1_2_1_1_1_1_1_1_1_1_1_1_1_1_1"/>
    <protectedRange sqref="O54:S55 N47:R53" name="Range2_12_1_6_1_1_2_1_1_1_2_1_1_1_1_1_1_1_1_1_1_1_1_1"/>
    <protectedRange sqref="M54:N55 L47:M53" name="Range2_2_12_1_7_1_1_3_1_1_1_2_1_1_1_1_1_1_1_1_1_1_1_1_1"/>
    <protectedRange sqref="K54:L55 J47:K53" name="Range2_2_12_1_4_1_1_1_1_1_1_1_1_1_1_1_1_1_1_1_2_1_1_1_2_1_1_1_1_1_1_1_1_1_1_1_1_1"/>
    <protectedRange sqref="J54:J55 I47:I53" name="Range2_2_12_1_7_1_1_2_2_1_2_2_1_1_1_2_1_1_1_1_1_1_1_1_1_1_1_1_1"/>
    <protectedRange sqref="I54:I55 H56:H57 G47:H55" name="Range2_2_12_1_3_1_2_1_1_1_1_2_1_1_1_1_1_1_1_1_1_1_1_2_1_1_1_2_1_1_1_1_1_1_1_1_1_1_1_1_1"/>
    <protectedRange sqref="G56:G57 F47:F55" name="Range2_2_12_1_3_1_2_1_1_1_1_2_1_1_1_1_1_1_1_1_1_1_1_2_2_1_1_2_1_1_1_1_1_1_1_1_1_1_1_1_1"/>
    <protectedRange sqref="F56:F57 E47:E56"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1 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2 G44:H44" name="Range2_2_12_1_3_1_2_1_1_1_1_2_1_1_1_1_1_1_1_1_1_1_1_2_1_1_1_1_1_2_1_1_1_1_1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4"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8" name="Range2_12_5_1_1_1_2_2_1_1_1_1_1_1_1_1_1_1_1_2_1_1_1_1_1_1_1_1_1_3_1_3_1_2_1_1_1_1_1_1_1_1_1_1_1_1_1_2_1_1_1_1_1_2_1_1_1_1_1_1_1_1_2_1_1_3_1_1_1_2_1_1_1_1_1_1_1_1_1_1_1_1_1_1_1_1_1_2_1_1_1_1_1_1_1_1_1_1_1_1_1_1_1_1_1_1_1_2_3_1_2_1_1_1_2_2_1_3"/>
    <protectedRange sqref="B59" name="Range2_12_5_1_1_1_1_1_2_1_1_2_1_1_1_1_1_1_1_1_1_1_1_1_1_1_1_1_1_2_1_1_1_1_1_1_1_1_1_1_1_1_1_1_3_1_1_1_2_1_1_1_1_1_1_1_1_1_2_1_1_1_1_1_1_1_1_1_1_1_1_1_1_1_1_1_1_1_1_1_1_1_1_1_1_2_1_1_1_2_2_1_3"/>
    <protectedRange sqref="B60" name="Range2_12_5_1_1_1_2_2_1_1_1_1_1_1_1_1_1_1_1_2_1_1_1_2_1_1_1_1_1_1_1_1_1_1_1_1_1_1_1_1_2_1_1_1_1_1_1_1_1_1_2_1_1_3_1_1_1_3_1_1_1_1_1_1_1_1_1_1_1_1_1_1_1_1_1_1_1_1_1_1_2_1_1_1_1_1_1_1_1_1_2_2_1_1_1_2_2_1"/>
    <protectedRange sqref="B61" name="Range2_12_5_1_1_1_1_1_2_1_2_1_1_1_2_1_1_1_1_1_1_1_1_1_1_2_1_1_1_1_1_2_1_1_1_1_1_1_1_2_1_1_3_1_1_1_2_1_1_1_1_1_1_1_1_1_1_1_1_1_1_1_1_1_1_1_1_1_1_1_1_1_1_1_1_1_1_1_1_2_2_1_1_1_1_2_1"/>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2" name="Range2_12_5_1_1_1_1_1_2_1_1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3"/>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3"/>
    <protectedRange sqref="B48" name="Range2_12_5_1_1_1_1_1_2_1_1_1_1_1_1_1_1_1_1_1_1_1_1_1_1_1_1_1_1_2_1_1_1_1_1_1_1_1_1_1_1_1_1_3_1_1_1_2_1_1_1_1_1_1_1_1_1_1_1_1_2_1_1_1_1_1_1_1_1_1_1_1_1_1_1_1_1_1_1_1_1_1_1_1_1_1_1_1_1_3_1_2_1_1_1_2_2_1_1_1_2_2_1_1_1"/>
    <protectedRange sqref="B49" name="Range2_12_5_1_1_1_1_1_2_1_1_2_1_1_1_1_1_1_1_1_1_1_1_1_1_1_1_1_1_2_1_1_1_1_1_1_1_1_1_1_1_1_1_1_3_1_1_1_2_1_1_1_1_1_1_1_1_1_2_1_1_1_1_1_1_1_1_1_1_1_1_1_1_1_1_1_1_1_1_1_1_1_1_1_1_2_1_1_1_2_2_1_1_1_1_1"/>
    <protectedRange sqref="B50" name="Range2_12_5_1_1_1_2_2_1_1_1_1_1_1_1_1_1_1_1_2_1_1_1_1_1_1_1_1_1_3_1_3_1_2_1_1_1_1_1_1_1_1_1_1_1_1_1_2_1_1_1_1_1_2_1_1_1_1_1_1_1_1_2_1_1_3_1_1_1_2_1_1_1_1_1_1_1_1_1_1_1_1_1_1_1_1_1_2_1_1_1_1_1_1_1_1_1_1_1_1_1_1_1_1_1_1_1_2_3_1_2_1_1_1_2_2_1_1_1"/>
    <protectedRange sqref="B51" name="Range2_12_5_1_1_1_2_2_1_1_1_1_1_1_1_1_1_1_1_2_1_1_1_1_1_1_1_1_1_3_1_3_1_2_1_1_1_1_1_1_1_1_1_1_1_1_1_2_1_1_1_1_1_2_1_1_1_1_1_1_1_1_2_1_1_3_1_1_1_2_1_1_1_1_1_1_1_1_1_1_1_1_1_1_1_1_1_2_1_1_1_1_1_1_1_1_1_1_1_1_1_1_1_1_1_1_1_2_3_1_2_1_1_1_2_2_1_1_1_1"/>
    <protectedRange sqref="B53" name="Range2_12_5_1_1_1_2_2_1_1_1_1_1_1_1_1_1_1_1_2_1_1_1_1_1_1_1_1_1_3_1_3_1_2_1_1_1_1_1_1_1_1_1_1_1_1_1_2_1_1_1_1_1_2_1_1_1_1_1_1_1_1_2_1_1_3_1_1_1_2_1_1_1_1_1_1_1_1_1_1_1_1_1_1_1_1_1_2_1_1_1_1_1_1_1_1_1_1_1_1_1_1_1_1_1_1_1_2_3_1_2_1_1_1_2_2_1_3_1_1_1"/>
    <protectedRange sqref="B54" name="Range2_12_5_1_1_1_1_1_2_1_2_1_1_1_2_1_1_1_1_1_1_1_1_1_1_2_1_1_1_1_1_2_1_1_1_1_1_1_1_2_1_1_3_1_1_1_2_1_1_1_1_1_1_1_1_1_1_1_1_1_1_1_1_1_1_1_1_1_1_1_1_1_1_1_1_1_1_1_1_2_2_1_1_1_1_2_1_1_2_1_1_1"/>
    <protectedRange sqref="B52" name="Range2_12_5_1_1_1_2_2_1_1_1_1_1_1_1_1_1_1_1_2_1_1_1_2_1_1_1_1_1_1_1_1_1_1_1_1_1_1_1_1_2_1_1_1_1_1_1_1_1_1_2_1_1_3_1_1_1_3_1_1_1_1_1_1_1_1_1_1_1_1_1_1_1_1_1_1_1_1_1_1_2_1_1_1_1_1_1_1_1_1_2_2_1_1_1_2_2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Y33:AA34 X11:Y11 AA11:AA15 Y32:AB32 X12:X34 Y12:Y31 Z16:AB31">
    <cfRule type="containsText" dxfId="1883" priority="108" operator="containsText" text="N/A">
      <formula>NOT(ISERROR(SEARCH("N/A",X11)))</formula>
    </cfRule>
    <cfRule type="cellIs" dxfId="1882" priority="121" operator="equal">
      <formula>0</formula>
    </cfRule>
  </conditionalFormatting>
  <conditionalFormatting sqref="AC11:AE34 Y33:AA34 X11:Y11 AA11:AA15 Y32:AB32 X12:X34 Y12:Y31 Z16:AB31">
    <cfRule type="cellIs" dxfId="1881" priority="120" operator="greaterThanOrEqual">
      <formula>1185</formula>
    </cfRule>
  </conditionalFormatting>
  <conditionalFormatting sqref="AC11:AE34 Y33:AA34 X11:Y11 AA11:AA15 Y32:AB32 X12:X34 Y12:Y31 Z16:AB31">
    <cfRule type="cellIs" dxfId="1880" priority="119" operator="between">
      <formula>0.1</formula>
      <formula>1184</formula>
    </cfRule>
  </conditionalFormatting>
  <conditionalFormatting sqref="X8">
    <cfRule type="cellIs" dxfId="1879" priority="118" operator="equal">
      <formula>0</formula>
    </cfRule>
  </conditionalFormatting>
  <conditionalFormatting sqref="X8">
    <cfRule type="cellIs" dxfId="1878" priority="117" operator="greaterThan">
      <formula>1179</formula>
    </cfRule>
  </conditionalFormatting>
  <conditionalFormatting sqref="X8">
    <cfRule type="cellIs" dxfId="1877" priority="116" operator="greaterThan">
      <formula>99</formula>
    </cfRule>
  </conditionalFormatting>
  <conditionalFormatting sqref="X8">
    <cfRule type="cellIs" dxfId="1876" priority="115" operator="greaterThan">
      <formula>0.99</formula>
    </cfRule>
  </conditionalFormatting>
  <conditionalFormatting sqref="AB8">
    <cfRule type="cellIs" dxfId="1875" priority="114" operator="equal">
      <formula>0</formula>
    </cfRule>
  </conditionalFormatting>
  <conditionalFormatting sqref="AB8">
    <cfRule type="cellIs" dxfId="1874" priority="113" operator="greaterThan">
      <formula>1179</formula>
    </cfRule>
  </conditionalFormatting>
  <conditionalFormatting sqref="AB8">
    <cfRule type="cellIs" dxfId="1873" priority="112" operator="greaterThan">
      <formula>99</formula>
    </cfRule>
  </conditionalFormatting>
  <conditionalFormatting sqref="AB8">
    <cfRule type="cellIs" dxfId="1872" priority="111" operator="greaterThan">
      <formula>0.99</formula>
    </cfRule>
  </conditionalFormatting>
  <conditionalFormatting sqref="AH11:AH31">
    <cfRule type="cellIs" dxfId="1871" priority="109" operator="greaterThan">
      <formula>$AH$8</formula>
    </cfRule>
    <cfRule type="cellIs" dxfId="1870" priority="110" operator="greaterThan">
      <formula>$AH$8</formula>
    </cfRule>
  </conditionalFormatting>
  <conditionalFormatting sqref="AO11:AO34 AN11:AN35">
    <cfRule type="cellIs" dxfId="1869" priority="107" operator="equal">
      <formula>0</formula>
    </cfRule>
  </conditionalFormatting>
  <conditionalFormatting sqref="AO11:AO34 AN11:AN35">
    <cfRule type="cellIs" dxfId="1868" priority="106" operator="greaterThan">
      <formula>1179</formula>
    </cfRule>
  </conditionalFormatting>
  <conditionalFormatting sqref="AO11:AO34 AN11:AN35">
    <cfRule type="cellIs" dxfId="1867" priority="105" operator="greaterThan">
      <formula>99</formula>
    </cfRule>
  </conditionalFormatting>
  <conditionalFormatting sqref="AO11:AO34 AN11:AN35">
    <cfRule type="cellIs" dxfId="1866" priority="104" operator="greaterThan">
      <formula>0.99</formula>
    </cfRule>
  </conditionalFormatting>
  <conditionalFormatting sqref="AQ11:AQ34">
    <cfRule type="cellIs" dxfId="1865" priority="103" operator="equal">
      <formula>0</formula>
    </cfRule>
  </conditionalFormatting>
  <conditionalFormatting sqref="AQ11:AQ34">
    <cfRule type="cellIs" dxfId="1864" priority="102" operator="greaterThan">
      <formula>1179</formula>
    </cfRule>
  </conditionalFormatting>
  <conditionalFormatting sqref="AQ11:AQ34">
    <cfRule type="cellIs" dxfId="1863" priority="101" operator="greaterThan">
      <formula>99</formula>
    </cfRule>
  </conditionalFormatting>
  <conditionalFormatting sqref="AQ11:AQ34">
    <cfRule type="cellIs" dxfId="1862" priority="100" operator="greaterThan">
      <formula>0.99</formula>
    </cfRule>
  </conditionalFormatting>
  <conditionalFormatting sqref="AJ11:AN35">
    <cfRule type="cellIs" dxfId="1861" priority="99" operator="equal">
      <formula>0</formula>
    </cfRule>
  </conditionalFormatting>
  <conditionalFormatting sqref="AJ11:AN35">
    <cfRule type="cellIs" dxfId="1860" priority="98" operator="greaterThan">
      <formula>1179</formula>
    </cfRule>
  </conditionalFormatting>
  <conditionalFormatting sqref="AJ11:AN35">
    <cfRule type="cellIs" dxfId="1859" priority="97" operator="greaterThan">
      <formula>99</formula>
    </cfRule>
  </conditionalFormatting>
  <conditionalFormatting sqref="AJ11:AN35">
    <cfRule type="cellIs" dxfId="1858" priority="96" operator="greaterThan">
      <formula>0.99</formula>
    </cfRule>
  </conditionalFormatting>
  <conditionalFormatting sqref="AP11:AP34">
    <cfRule type="cellIs" dxfId="1857" priority="95" operator="equal">
      <formula>0</formula>
    </cfRule>
  </conditionalFormatting>
  <conditionalFormatting sqref="AP11:AP34">
    <cfRule type="cellIs" dxfId="1856" priority="94" operator="greaterThan">
      <formula>1179</formula>
    </cfRule>
  </conditionalFormatting>
  <conditionalFormatting sqref="AP11:AP34">
    <cfRule type="cellIs" dxfId="1855" priority="93" operator="greaterThan">
      <formula>99</formula>
    </cfRule>
  </conditionalFormatting>
  <conditionalFormatting sqref="AP11:AP34">
    <cfRule type="cellIs" dxfId="1854" priority="92" operator="greaterThan">
      <formula>0.99</formula>
    </cfRule>
  </conditionalFormatting>
  <conditionalFormatting sqref="AH32:AH34">
    <cfRule type="cellIs" dxfId="1853" priority="90" operator="greaterThan">
      <formula>$AH$8</formula>
    </cfRule>
    <cfRule type="cellIs" dxfId="1852" priority="91" operator="greaterThan">
      <formula>$AH$8</formula>
    </cfRule>
  </conditionalFormatting>
  <conditionalFormatting sqref="AI11:AI34">
    <cfRule type="cellIs" dxfId="1851" priority="89" operator="greaterThan">
      <formula>$AI$8</formula>
    </cfRule>
  </conditionalFormatting>
  <conditionalFormatting sqref="AL11:AL34">
    <cfRule type="cellIs" dxfId="1850" priority="88" operator="equal">
      <formula>0</formula>
    </cfRule>
  </conditionalFormatting>
  <conditionalFormatting sqref="AL11:AL34">
    <cfRule type="cellIs" dxfId="1849" priority="87" operator="greaterThan">
      <formula>1179</formula>
    </cfRule>
  </conditionalFormatting>
  <conditionalFormatting sqref="AL11:AL34">
    <cfRule type="cellIs" dxfId="1848" priority="86" operator="greaterThan">
      <formula>99</formula>
    </cfRule>
  </conditionalFormatting>
  <conditionalFormatting sqref="AL11:AL34">
    <cfRule type="cellIs" dxfId="1847" priority="85" operator="greaterThan">
      <formula>0.99</formula>
    </cfRule>
  </conditionalFormatting>
  <conditionalFormatting sqref="AM16:AM34">
    <cfRule type="cellIs" dxfId="1846" priority="84" operator="equal">
      <formula>0</formula>
    </cfRule>
  </conditionalFormatting>
  <conditionalFormatting sqref="AM16:AM34">
    <cfRule type="cellIs" dxfId="1845" priority="83" operator="greaterThan">
      <formula>1179</formula>
    </cfRule>
  </conditionalFormatting>
  <conditionalFormatting sqref="AM16:AM34">
    <cfRule type="cellIs" dxfId="1844" priority="82" operator="greaterThan">
      <formula>99</formula>
    </cfRule>
  </conditionalFormatting>
  <conditionalFormatting sqref="AM16:AM34">
    <cfRule type="cellIs" dxfId="1843" priority="81" operator="greaterThan">
      <formula>0.99</formula>
    </cfRule>
  </conditionalFormatting>
  <conditionalFormatting sqref="AL11:AL34">
    <cfRule type="cellIs" dxfId="1842" priority="80" operator="equal">
      <formula>0</formula>
    </cfRule>
  </conditionalFormatting>
  <conditionalFormatting sqref="AL11:AL34">
    <cfRule type="cellIs" dxfId="1841" priority="79" operator="greaterThan">
      <formula>1179</formula>
    </cfRule>
  </conditionalFormatting>
  <conditionalFormatting sqref="AL11:AL34">
    <cfRule type="cellIs" dxfId="1840" priority="78" operator="greaterThan">
      <formula>99</formula>
    </cfRule>
  </conditionalFormatting>
  <conditionalFormatting sqref="AL11:AL34">
    <cfRule type="cellIs" dxfId="1839" priority="77" operator="greaterThan">
      <formula>0.99</formula>
    </cfRule>
  </conditionalFormatting>
  <conditionalFormatting sqref="AB33:AB34">
    <cfRule type="containsText" dxfId="1838" priority="73" operator="containsText" text="N/A">
      <formula>NOT(ISERROR(SEARCH("N/A",AB33)))</formula>
    </cfRule>
    <cfRule type="cellIs" dxfId="1837" priority="76" operator="equal">
      <formula>0</formula>
    </cfRule>
  </conditionalFormatting>
  <conditionalFormatting sqref="AB33:AB34">
    <cfRule type="cellIs" dxfId="1836" priority="75" operator="greaterThanOrEqual">
      <formula>1185</formula>
    </cfRule>
  </conditionalFormatting>
  <conditionalFormatting sqref="AB33:AB34">
    <cfRule type="cellIs" dxfId="1835" priority="74" operator="between">
      <formula>0.1</formula>
      <formula>1184</formula>
    </cfRule>
  </conditionalFormatting>
  <conditionalFormatting sqref="AN11:AN34">
    <cfRule type="cellIs" dxfId="1834" priority="72" operator="equal">
      <formula>0</formula>
    </cfRule>
  </conditionalFormatting>
  <conditionalFormatting sqref="AN11:AN34">
    <cfRule type="cellIs" dxfId="1833" priority="71" operator="greaterThan">
      <formula>1179</formula>
    </cfRule>
  </conditionalFormatting>
  <conditionalFormatting sqref="AN11:AN34">
    <cfRule type="cellIs" dxfId="1832" priority="70" operator="greaterThan">
      <formula>99</formula>
    </cfRule>
  </conditionalFormatting>
  <conditionalFormatting sqref="AN11:AN34">
    <cfRule type="cellIs" dxfId="1831" priority="69" operator="greaterThan">
      <formula>0.99</formula>
    </cfRule>
  </conditionalFormatting>
  <conditionalFormatting sqref="AN11:AN34">
    <cfRule type="cellIs" dxfId="1830" priority="68" operator="equal">
      <formula>0</formula>
    </cfRule>
  </conditionalFormatting>
  <conditionalFormatting sqref="AN11:AN34">
    <cfRule type="cellIs" dxfId="1829" priority="67" operator="greaterThan">
      <formula>1179</formula>
    </cfRule>
  </conditionalFormatting>
  <conditionalFormatting sqref="AN11:AN34">
    <cfRule type="cellIs" dxfId="1828" priority="66" operator="greaterThan">
      <formula>99</formula>
    </cfRule>
  </conditionalFormatting>
  <conditionalFormatting sqref="AN11:AN34">
    <cfRule type="cellIs" dxfId="1827" priority="65" operator="greaterThan">
      <formula>0.99</formula>
    </cfRule>
  </conditionalFormatting>
  <conditionalFormatting sqref="Z11:Z15">
    <cfRule type="containsText" dxfId="1826" priority="61" operator="containsText" text="N/A">
      <formula>NOT(ISERROR(SEARCH("N/A",Z11)))</formula>
    </cfRule>
    <cfRule type="cellIs" dxfId="1825" priority="64" operator="equal">
      <formula>0</formula>
    </cfRule>
  </conditionalFormatting>
  <conditionalFormatting sqref="Z11:Z15">
    <cfRule type="cellIs" dxfId="1824" priority="63" operator="greaterThanOrEqual">
      <formula>1185</formula>
    </cfRule>
  </conditionalFormatting>
  <conditionalFormatting sqref="Z11:Z15">
    <cfRule type="cellIs" dxfId="1823" priority="62" operator="between">
      <formula>0.1</formula>
      <formula>1184</formula>
    </cfRule>
  </conditionalFormatting>
  <conditionalFormatting sqref="AL11:AL34">
    <cfRule type="cellIs" dxfId="1822" priority="60" operator="equal">
      <formula>0</formula>
    </cfRule>
  </conditionalFormatting>
  <conditionalFormatting sqref="AL11:AL34">
    <cfRule type="cellIs" dxfId="1821" priority="59" operator="greaterThan">
      <formula>1179</formula>
    </cfRule>
  </conditionalFormatting>
  <conditionalFormatting sqref="AL11:AL34">
    <cfRule type="cellIs" dxfId="1820" priority="58" operator="greaterThan">
      <formula>99</formula>
    </cfRule>
  </conditionalFormatting>
  <conditionalFormatting sqref="AL11:AL34">
    <cfRule type="cellIs" dxfId="1819" priority="57" operator="greaterThan">
      <formula>0.99</formula>
    </cfRule>
  </conditionalFormatting>
  <conditionalFormatting sqref="AL11:AL34">
    <cfRule type="cellIs" dxfId="1818" priority="56" operator="equal">
      <formula>0</formula>
    </cfRule>
  </conditionalFormatting>
  <conditionalFormatting sqref="AL11:AL34">
    <cfRule type="cellIs" dxfId="1817" priority="55" operator="greaterThan">
      <formula>1179</formula>
    </cfRule>
  </conditionalFormatting>
  <conditionalFormatting sqref="AL11:AL34">
    <cfRule type="cellIs" dxfId="1816" priority="54" operator="greaterThan">
      <formula>99</formula>
    </cfRule>
  </conditionalFormatting>
  <conditionalFormatting sqref="AL11:AL34">
    <cfRule type="cellIs" dxfId="1815" priority="53" operator="greaterThan">
      <formula>0.99</formula>
    </cfRule>
  </conditionalFormatting>
  <conditionalFormatting sqref="AL11:AL34">
    <cfRule type="cellIs" dxfId="1814" priority="52" operator="equal">
      <formula>0</formula>
    </cfRule>
  </conditionalFormatting>
  <conditionalFormatting sqref="AL11:AL34">
    <cfRule type="cellIs" dxfId="1813" priority="51" operator="greaterThan">
      <formula>1179</formula>
    </cfRule>
  </conditionalFormatting>
  <conditionalFormatting sqref="AL11:AL34">
    <cfRule type="cellIs" dxfId="1812" priority="50" operator="greaterThan">
      <formula>99</formula>
    </cfRule>
  </conditionalFormatting>
  <conditionalFormatting sqref="AL11:AL34">
    <cfRule type="cellIs" dxfId="1811" priority="49" operator="greaterThan">
      <formula>0.99</formula>
    </cfRule>
  </conditionalFormatting>
  <conditionalFormatting sqref="AN11:AN34">
    <cfRule type="cellIs" dxfId="1810" priority="48" operator="equal">
      <formula>0</formula>
    </cfRule>
  </conditionalFormatting>
  <conditionalFormatting sqref="AN11:AN34">
    <cfRule type="cellIs" dxfId="1809" priority="47" operator="greaterThan">
      <formula>1179</formula>
    </cfRule>
  </conditionalFormatting>
  <conditionalFormatting sqref="AN11:AN34">
    <cfRule type="cellIs" dxfId="1808" priority="46" operator="greaterThan">
      <formula>99</formula>
    </cfRule>
  </conditionalFormatting>
  <conditionalFormatting sqref="AN11:AN34">
    <cfRule type="cellIs" dxfId="1807" priority="45" operator="greaterThan">
      <formula>0.99</formula>
    </cfRule>
  </conditionalFormatting>
  <conditionalFormatting sqref="AN11:AN34">
    <cfRule type="cellIs" dxfId="1806" priority="44" operator="equal">
      <formula>0</formula>
    </cfRule>
  </conditionalFormatting>
  <conditionalFormatting sqref="AN11:AN34">
    <cfRule type="cellIs" dxfId="1805" priority="43" operator="greaterThan">
      <formula>1179</formula>
    </cfRule>
  </conditionalFormatting>
  <conditionalFormatting sqref="AN11:AN34">
    <cfRule type="cellIs" dxfId="1804" priority="42" operator="greaterThan">
      <formula>99</formula>
    </cfRule>
  </conditionalFormatting>
  <conditionalFormatting sqref="AN11:AN34">
    <cfRule type="cellIs" dxfId="1803" priority="41" operator="greaterThan">
      <formula>0.99</formula>
    </cfRule>
  </conditionalFormatting>
  <conditionalFormatting sqref="AN11:AN34">
    <cfRule type="cellIs" dxfId="1802" priority="40" operator="equal">
      <formula>0</formula>
    </cfRule>
  </conditionalFormatting>
  <conditionalFormatting sqref="AN11:AN34">
    <cfRule type="cellIs" dxfId="1801" priority="39" operator="greaterThan">
      <formula>1179</formula>
    </cfRule>
  </conditionalFormatting>
  <conditionalFormatting sqref="AN11:AN34">
    <cfRule type="cellIs" dxfId="1800" priority="38" operator="greaterThan">
      <formula>99</formula>
    </cfRule>
  </conditionalFormatting>
  <conditionalFormatting sqref="AN11:AN34">
    <cfRule type="cellIs" dxfId="1799" priority="37" operator="greaterThan">
      <formula>0.99</formula>
    </cfRule>
  </conditionalFormatting>
  <conditionalFormatting sqref="AN11:AN34">
    <cfRule type="cellIs" dxfId="1798" priority="36" operator="equal">
      <formula>0</formula>
    </cfRule>
  </conditionalFormatting>
  <conditionalFormatting sqref="AN11:AN34">
    <cfRule type="cellIs" dxfId="1797" priority="35" operator="greaterThan">
      <formula>1179</formula>
    </cfRule>
  </conditionalFormatting>
  <conditionalFormatting sqref="AN11:AN34">
    <cfRule type="cellIs" dxfId="1796" priority="34" operator="greaterThan">
      <formula>99</formula>
    </cfRule>
  </conditionalFormatting>
  <conditionalFormatting sqref="AN11:AN34">
    <cfRule type="cellIs" dxfId="1795" priority="33" operator="greaterThan">
      <formula>0.99</formula>
    </cfRule>
  </conditionalFormatting>
  <conditionalFormatting sqref="AN11:AN34">
    <cfRule type="cellIs" dxfId="1794" priority="32" operator="equal">
      <formula>0</formula>
    </cfRule>
  </conditionalFormatting>
  <conditionalFormatting sqref="AN11:AN34">
    <cfRule type="cellIs" dxfId="1793" priority="31" operator="greaterThan">
      <formula>1179</formula>
    </cfRule>
  </conditionalFormatting>
  <conditionalFormatting sqref="AN11:AN34">
    <cfRule type="cellIs" dxfId="1792" priority="30" operator="greaterThan">
      <formula>99</formula>
    </cfRule>
  </conditionalFormatting>
  <conditionalFormatting sqref="AN11:AN34">
    <cfRule type="cellIs" dxfId="1791" priority="29" operator="greaterThan">
      <formula>0.99</formula>
    </cfRule>
  </conditionalFormatting>
  <conditionalFormatting sqref="AB11:AB15">
    <cfRule type="containsText" dxfId="1790" priority="25" operator="containsText" text="N/A">
      <formula>NOT(ISERROR(SEARCH("N/A",AB11)))</formula>
    </cfRule>
    <cfRule type="cellIs" dxfId="1789" priority="28" operator="equal">
      <formula>0</formula>
    </cfRule>
  </conditionalFormatting>
  <conditionalFormatting sqref="AB11:AB15">
    <cfRule type="cellIs" dxfId="1788" priority="27" operator="greaterThanOrEqual">
      <formula>1185</formula>
    </cfRule>
  </conditionalFormatting>
  <conditionalFormatting sqref="AB11:AB15">
    <cfRule type="cellIs" dxfId="1787" priority="26" operator="between">
      <formula>0.1</formula>
      <formula>1184</formula>
    </cfRule>
  </conditionalFormatting>
  <conditionalFormatting sqref="AN11:AN32">
    <cfRule type="cellIs" dxfId="1786" priority="24" operator="equal">
      <formula>0</formula>
    </cfRule>
  </conditionalFormatting>
  <conditionalFormatting sqref="AN11:AN32">
    <cfRule type="cellIs" dxfId="1785" priority="23" operator="greaterThan">
      <formula>1179</formula>
    </cfRule>
  </conditionalFormatting>
  <conditionalFormatting sqref="AN11:AN32">
    <cfRule type="cellIs" dxfId="1784" priority="22" operator="greaterThan">
      <formula>99</formula>
    </cfRule>
  </conditionalFormatting>
  <conditionalFormatting sqref="AN11:AN32">
    <cfRule type="cellIs" dxfId="1783" priority="21" operator="greaterThan">
      <formula>0.99</formula>
    </cfRule>
  </conditionalFormatting>
  <conditionalFormatting sqref="AN11:AN32">
    <cfRule type="cellIs" dxfId="1782" priority="20" operator="equal">
      <formula>0</formula>
    </cfRule>
  </conditionalFormatting>
  <conditionalFormatting sqref="AN11:AN32">
    <cfRule type="cellIs" dxfId="1781" priority="19" operator="greaterThan">
      <formula>1179</formula>
    </cfRule>
  </conditionalFormatting>
  <conditionalFormatting sqref="AN11:AN32">
    <cfRule type="cellIs" dxfId="1780" priority="18" operator="greaterThan">
      <formula>99</formula>
    </cfRule>
  </conditionalFormatting>
  <conditionalFormatting sqref="AN11:AN32">
    <cfRule type="cellIs" dxfId="1779" priority="17" operator="greaterThan">
      <formula>0.99</formula>
    </cfRule>
  </conditionalFormatting>
  <conditionalFormatting sqref="AN11:AN32">
    <cfRule type="cellIs" dxfId="1778" priority="16" operator="equal">
      <formula>0</formula>
    </cfRule>
  </conditionalFormatting>
  <conditionalFormatting sqref="AN11:AN32">
    <cfRule type="cellIs" dxfId="1777" priority="15" operator="greaterThan">
      <formula>1179</formula>
    </cfRule>
  </conditionalFormatting>
  <conditionalFormatting sqref="AN11:AN32">
    <cfRule type="cellIs" dxfId="1776" priority="14" operator="greaterThan">
      <formula>99</formula>
    </cfRule>
  </conditionalFormatting>
  <conditionalFormatting sqref="AN11:AN32">
    <cfRule type="cellIs" dxfId="1775" priority="13" operator="greaterThan">
      <formula>0.99</formula>
    </cfRule>
  </conditionalFormatting>
  <conditionalFormatting sqref="AN11:AN32">
    <cfRule type="cellIs" dxfId="1774" priority="12" operator="equal">
      <formula>0</formula>
    </cfRule>
  </conditionalFormatting>
  <conditionalFormatting sqref="AN11:AN32">
    <cfRule type="cellIs" dxfId="1773" priority="11" operator="greaterThan">
      <formula>1179</formula>
    </cfRule>
  </conditionalFormatting>
  <conditionalFormatting sqref="AN11:AN32">
    <cfRule type="cellIs" dxfId="1772" priority="10" operator="greaterThan">
      <formula>99</formula>
    </cfRule>
  </conditionalFormatting>
  <conditionalFormatting sqref="AN11:AN32">
    <cfRule type="cellIs" dxfId="1771" priority="9" operator="greaterThan">
      <formula>0.99</formula>
    </cfRule>
  </conditionalFormatting>
  <conditionalFormatting sqref="AN11:AN32">
    <cfRule type="cellIs" dxfId="1770" priority="8" operator="equal">
      <formula>0</formula>
    </cfRule>
  </conditionalFormatting>
  <conditionalFormatting sqref="AN11:AN32">
    <cfRule type="cellIs" dxfId="1769" priority="7" operator="greaterThan">
      <formula>1179</formula>
    </cfRule>
  </conditionalFormatting>
  <conditionalFormatting sqref="AN11:AN32">
    <cfRule type="cellIs" dxfId="1768" priority="6" operator="greaterThan">
      <formula>99</formula>
    </cfRule>
  </conditionalFormatting>
  <conditionalFormatting sqref="AN11:AN32">
    <cfRule type="cellIs" dxfId="1767" priority="5" operator="greaterThan">
      <formula>0.99</formula>
    </cfRule>
  </conditionalFormatting>
  <conditionalFormatting sqref="AL16:AL32">
    <cfRule type="cellIs" dxfId="1766" priority="4" operator="equal">
      <formula>0</formula>
    </cfRule>
  </conditionalFormatting>
  <conditionalFormatting sqref="AL16:AL32">
    <cfRule type="cellIs" dxfId="1765" priority="3" operator="greaterThan">
      <formula>1179</formula>
    </cfRule>
  </conditionalFormatting>
  <conditionalFormatting sqref="AL16:AL32">
    <cfRule type="cellIs" dxfId="1764" priority="2" operator="greaterThan">
      <formula>99</formula>
    </cfRule>
  </conditionalFormatting>
  <conditionalFormatting sqref="AL16:AL32">
    <cfRule type="cellIs" dxfId="1763"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7" right="0.7" top="0.75" bottom="0.75" header="0.3" footer="0.3"/>
  <pageSetup paperSize="9" orientation="portrait" horizontalDpi="4294967293"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topLeftCell="X22" zoomScaleNormal="100" workbookViewId="0">
      <selection activeCell="B49" sqref="B49"/>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133</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199"/>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02" t="s">
        <v>10</v>
      </c>
      <c r="I7" s="116" t="s">
        <v>11</v>
      </c>
      <c r="J7" s="116" t="s">
        <v>12</v>
      </c>
      <c r="K7" s="116" t="s">
        <v>13</v>
      </c>
      <c r="L7" s="12"/>
      <c r="M7" s="12"/>
      <c r="N7" s="12"/>
      <c r="O7" s="202"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42507</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30352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200" t="s">
        <v>51</v>
      </c>
      <c r="V9" s="200" t="s">
        <v>52</v>
      </c>
      <c r="W9" s="283" t="s">
        <v>53</v>
      </c>
      <c r="X9" s="284" t="s">
        <v>54</v>
      </c>
      <c r="Y9" s="285"/>
      <c r="Z9" s="285"/>
      <c r="AA9" s="285"/>
      <c r="AB9" s="285"/>
      <c r="AC9" s="285"/>
      <c r="AD9" s="285"/>
      <c r="AE9" s="286"/>
      <c r="AF9" s="198" t="s">
        <v>55</v>
      </c>
      <c r="AG9" s="198" t="s">
        <v>56</v>
      </c>
      <c r="AH9" s="272" t="s">
        <v>57</v>
      </c>
      <c r="AI9" s="287" t="s">
        <v>58</v>
      </c>
      <c r="AJ9" s="200" t="s">
        <v>59</v>
      </c>
      <c r="AK9" s="200" t="s">
        <v>60</v>
      </c>
      <c r="AL9" s="200" t="s">
        <v>61</v>
      </c>
      <c r="AM9" s="200" t="s">
        <v>62</v>
      </c>
      <c r="AN9" s="200" t="s">
        <v>63</v>
      </c>
      <c r="AO9" s="200" t="s">
        <v>64</v>
      </c>
      <c r="AP9" s="200" t="s">
        <v>65</v>
      </c>
      <c r="AQ9" s="270" t="s">
        <v>66</v>
      </c>
      <c r="AR9" s="200" t="s">
        <v>67</v>
      </c>
      <c r="AS9" s="272" t="s">
        <v>68</v>
      </c>
      <c r="AV9" s="35" t="s">
        <v>69</v>
      </c>
      <c r="AW9" s="35" t="s">
        <v>70</v>
      </c>
      <c r="AY9" s="36" t="s">
        <v>71</v>
      </c>
    </row>
    <row r="10" spans="2:51" x14ac:dyDescent="0.25">
      <c r="B10" s="200" t="s">
        <v>72</v>
      </c>
      <c r="C10" s="200" t="s">
        <v>73</v>
      </c>
      <c r="D10" s="200" t="s">
        <v>74</v>
      </c>
      <c r="E10" s="200" t="s">
        <v>75</v>
      </c>
      <c r="F10" s="200" t="s">
        <v>74</v>
      </c>
      <c r="G10" s="200" t="s">
        <v>75</v>
      </c>
      <c r="H10" s="266"/>
      <c r="I10" s="200" t="s">
        <v>75</v>
      </c>
      <c r="J10" s="200" t="s">
        <v>75</v>
      </c>
      <c r="K10" s="200" t="s">
        <v>75</v>
      </c>
      <c r="L10" s="28" t="s">
        <v>29</v>
      </c>
      <c r="M10" s="269"/>
      <c r="N10" s="28" t="s">
        <v>29</v>
      </c>
      <c r="O10" s="271"/>
      <c r="P10" s="271"/>
      <c r="Q10" s="1">
        <f>'MAY 16'!Q34</f>
        <v>1381404</v>
      </c>
      <c r="R10" s="280"/>
      <c r="S10" s="281"/>
      <c r="T10" s="282"/>
      <c r="U10" s="200" t="s">
        <v>75</v>
      </c>
      <c r="V10" s="200" t="s">
        <v>75</v>
      </c>
      <c r="W10" s="283"/>
      <c r="X10" s="37" t="s">
        <v>76</v>
      </c>
      <c r="Y10" s="37" t="s">
        <v>77</v>
      </c>
      <c r="Z10" s="37" t="s">
        <v>78</v>
      </c>
      <c r="AA10" s="37" t="s">
        <v>79</v>
      </c>
      <c r="AB10" s="37" t="s">
        <v>80</v>
      </c>
      <c r="AC10" s="37" t="s">
        <v>81</v>
      </c>
      <c r="AD10" s="37" t="s">
        <v>82</v>
      </c>
      <c r="AE10" s="37" t="s">
        <v>83</v>
      </c>
      <c r="AF10" s="38"/>
      <c r="AG10" s="1">
        <f>'MAY 16'!AG34</f>
        <v>46561476</v>
      </c>
      <c r="AH10" s="272"/>
      <c r="AI10" s="288"/>
      <c r="AJ10" s="200" t="s">
        <v>84</v>
      </c>
      <c r="AK10" s="200" t="s">
        <v>84</v>
      </c>
      <c r="AL10" s="200" t="s">
        <v>84</v>
      </c>
      <c r="AM10" s="200" t="s">
        <v>84</v>
      </c>
      <c r="AN10" s="200" t="s">
        <v>84</v>
      </c>
      <c r="AO10" s="200" t="s">
        <v>84</v>
      </c>
      <c r="AP10" s="1">
        <f>'MAY 16'!AP34</f>
        <v>10801843</v>
      </c>
      <c r="AQ10" s="271"/>
      <c r="AR10" s="201" t="s">
        <v>85</v>
      </c>
      <c r="AS10" s="272"/>
      <c r="AV10" s="39" t="s">
        <v>86</v>
      </c>
      <c r="AW10" s="39" t="s">
        <v>87</v>
      </c>
      <c r="AY10" s="81" t="s">
        <v>129</v>
      </c>
    </row>
    <row r="11" spans="2:51" x14ac:dyDescent="0.25">
      <c r="B11" s="40">
        <v>2</v>
      </c>
      <c r="C11" s="40">
        <v>4.1666666666666664E-2</v>
      </c>
      <c r="D11" s="110">
        <v>4</v>
      </c>
      <c r="E11" s="41">
        <f t="shared" ref="E11:E34" si="0">D11/1.42</f>
        <v>2.8169014084507045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134</v>
      </c>
      <c r="P11" s="111">
        <v>118</v>
      </c>
      <c r="Q11" s="111">
        <v>1385905</v>
      </c>
      <c r="R11" s="46">
        <f>IF(ISBLANK(Q11),"-",Q11-Q10)</f>
        <v>4501</v>
      </c>
      <c r="S11" s="47">
        <f>R11*24/1000</f>
        <v>108.024</v>
      </c>
      <c r="T11" s="47">
        <f>R11/1000</f>
        <v>4.5010000000000003</v>
      </c>
      <c r="U11" s="112">
        <v>4.2</v>
      </c>
      <c r="V11" s="112">
        <f t="shared" ref="V11:V34" si="1">U11</f>
        <v>4.2</v>
      </c>
      <c r="W11" s="113" t="s">
        <v>190</v>
      </c>
      <c r="X11" s="115">
        <v>0</v>
      </c>
      <c r="Y11" s="115">
        <v>0</v>
      </c>
      <c r="Z11" s="115">
        <v>1127</v>
      </c>
      <c r="AA11" s="115">
        <v>1185</v>
      </c>
      <c r="AB11" s="115">
        <v>1127</v>
      </c>
      <c r="AC11" s="48" t="s">
        <v>90</v>
      </c>
      <c r="AD11" s="48" t="s">
        <v>90</v>
      </c>
      <c r="AE11" s="48" t="s">
        <v>90</v>
      </c>
      <c r="AF11" s="114" t="s">
        <v>90</v>
      </c>
      <c r="AG11" s="123">
        <v>46562615</v>
      </c>
      <c r="AH11" s="49">
        <f>IF(ISBLANK(AG11),"-",AG11-AG10)</f>
        <v>1139</v>
      </c>
      <c r="AI11" s="50">
        <f>AH11/T11</f>
        <v>253.05487669406796</v>
      </c>
      <c r="AJ11" s="98">
        <v>0</v>
      </c>
      <c r="AK11" s="98">
        <v>0</v>
      </c>
      <c r="AL11" s="98">
        <v>1</v>
      </c>
      <c r="AM11" s="98">
        <v>1</v>
      </c>
      <c r="AN11" s="98">
        <v>1</v>
      </c>
      <c r="AO11" s="98">
        <v>0.93</v>
      </c>
      <c r="AP11" s="115">
        <v>10802332</v>
      </c>
      <c r="AQ11" s="115">
        <f t="shared" ref="AQ11:AQ34" si="2">AP11-AP10</f>
        <v>489</v>
      </c>
      <c r="AR11" s="51"/>
      <c r="AS11" s="52" t="s">
        <v>113</v>
      </c>
      <c r="AV11" s="39" t="s">
        <v>88</v>
      </c>
      <c r="AW11" s="39" t="s">
        <v>91</v>
      </c>
      <c r="AY11" s="81" t="s">
        <v>128</v>
      </c>
    </row>
    <row r="12" spans="2:51" x14ac:dyDescent="0.25">
      <c r="B12" s="40">
        <v>2.0416666666666701</v>
      </c>
      <c r="C12" s="40">
        <v>8.3333333333333329E-2</v>
      </c>
      <c r="D12" s="110">
        <v>4</v>
      </c>
      <c r="E12" s="41">
        <f t="shared" si="0"/>
        <v>2.8169014084507045</v>
      </c>
      <c r="F12" s="100">
        <v>83</v>
      </c>
      <c r="G12" s="41">
        <f t="shared" ref="G12:G34" si="3">F12/1.42</f>
        <v>58.450704225352112</v>
      </c>
      <c r="H12" s="42" t="s">
        <v>88</v>
      </c>
      <c r="I12" s="42">
        <f t="shared" ref="I12:I34" si="4">J12-(2/1.42)</f>
        <v>53.521126760563384</v>
      </c>
      <c r="J12" s="43">
        <f>(F12-5)/1.42</f>
        <v>54.929577464788736</v>
      </c>
      <c r="K12" s="42">
        <f>J12+(6/1.42)</f>
        <v>59.154929577464792</v>
      </c>
      <c r="L12" s="44">
        <v>14</v>
      </c>
      <c r="M12" s="45" t="s">
        <v>89</v>
      </c>
      <c r="N12" s="45">
        <v>11.2</v>
      </c>
      <c r="O12" s="111">
        <v>138</v>
      </c>
      <c r="P12" s="111">
        <v>109</v>
      </c>
      <c r="Q12" s="111">
        <v>1390330</v>
      </c>
      <c r="R12" s="46">
        <f t="shared" ref="R12:R34" si="5">IF(ISBLANK(Q12),"-",Q12-Q11)</f>
        <v>4425</v>
      </c>
      <c r="S12" s="47">
        <f t="shared" ref="S12:S34" si="6">R12*24/1000</f>
        <v>106.2</v>
      </c>
      <c r="T12" s="47">
        <f t="shared" ref="T12:T34" si="7">R12/1000</f>
        <v>4.4249999999999998</v>
      </c>
      <c r="U12" s="112">
        <v>5.9</v>
      </c>
      <c r="V12" s="112">
        <f t="shared" si="1"/>
        <v>5.9</v>
      </c>
      <c r="W12" s="113" t="s">
        <v>190</v>
      </c>
      <c r="X12" s="115">
        <v>0</v>
      </c>
      <c r="Y12" s="115">
        <v>0</v>
      </c>
      <c r="Z12" s="115">
        <v>1127</v>
      </c>
      <c r="AA12" s="115">
        <v>1185</v>
      </c>
      <c r="AB12" s="115">
        <v>1127</v>
      </c>
      <c r="AC12" s="48" t="s">
        <v>90</v>
      </c>
      <c r="AD12" s="48" t="s">
        <v>90</v>
      </c>
      <c r="AE12" s="48" t="s">
        <v>90</v>
      </c>
      <c r="AF12" s="114" t="s">
        <v>90</v>
      </c>
      <c r="AG12" s="123">
        <v>46563747</v>
      </c>
      <c r="AH12" s="49">
        <f>IF(ISBLANK(AG12),"-",AG12-AG11)</f>
        <v>1132</v>
      </c>
      <c r="AI12" s="50">
        <f t="shared" ref="AI12:AI34" si="8">AH12/T12</f>
        <v>255.81920903954804</v>
      </c>
      <c r="AJ12" s="98">
        <v>0</v>
      </c>
      <c r="AK12" s="98">
        <v>0</v>
      </c>
      <c r="AL12" s="98">
        <v>1</v>
      </c>
      <c r="AM12" s="98">
        <v>1</v>
      </c>
      <c r="AN12" s="98">
        <v>1</v>
      </c>
      <c r="AO12" s="98">
        <v>0.93</v>
      </c>
      <c r="AP12" s="115">
        <v>10802922</v>
      </c>
      <c r="AQ12" s="115">
        <f t="shared" si="2"/>
        <v>590</v>
      </c>
      <c r="AR12" s="118">
        <v>1.02</v>
      </c>
      <c r="AS12" s="52" t="s">
        <v>113</v>
      </c>
      <c r="AV12" s="39" t="s">
        <v>92</v>
      </c>
      <c r="AW12" s="39" t="s">
        <v>93</v>
      </c>
      <c r="AY12" s="81" t="s">
        <v>126</v>
      </c>
    </row>
    <row r="13" spans="2:51" x14ac:dyDescent="0.25">
      <c r="B13" s="40">
        <v>2.0833333333333299</v>
      </c>
      <c r="C13" s="40">
        <v>0.125</v>
      </c>
      <c r="D13" s="110">
        <v>4</v>
      </c>
      <c r="E13" s="41">
        <f t="shared" si="0"/>
        <v>2.8169014084507045</v>
      </c>
      <c r="F13" s="100">
        <v>83</v>
      </c>
      <c r="G13" s="41">
        <f t="shared" si="3"/>
        <v>58.450704225352112</v>
      </c>
      <c r="H13" s="42" t="s">
        <v>88</v>
      </c>
      <c r="I13" s="42">
        <f t="shared" si="4"/>
        <v>53.521126760563384</v>
      </c>
      <c r="J13" s="43">
        <f>(F13-5)/1.42</f>
        <v>54.929577464788736</v>
      </c>
      <c r="K13" s="42">
        <f>J13+(6/1.42)</f>
        <v>59.154929577464792</v>
      </c>
      <c r="L13" s="44">
        <v>14</v>
      </c>
      <c r="M13" s="45" t="s">
        <v>89</v>
      </c>
      <c r="N13" s="45">
        <v>11.2</v>
      </c>
      <c r="O13" s="111">
        <v>133</v>
      </c>
      <c r="P13" s="111">
        <v>115</v>
      </c>
      <c r="Q13" s="111">
        <v>1394946</v>
      </c>
      <c r="R13" s="46">
        <f t="shared" si="5"/>
        <v>4616</v>
      </c>
      <c r="S13" s="47">
        <f t="shared" si="6"/>
        <v>110.78400000000001</v>
      </c>
      <c r="T13" s="47">
        <f t="shared" si="7"/>
        <v>4.6159999999999997</v>
      </c>
      <c r="U13" s="112">
        <v>7.7</v>
      </c>
      <c r="V13" s="112">
        <f t="shared" si="1"/>
        <v>7.7</v>
      </c>
      <c r="W13" s="113" t="s">
        <v>190</v>
      </c>
      <c r="X13" s="115">
        <v>0</v>
      </c>
      <c r="Y13" s="115">
        <v>0</v>
      </c>
      <c r="Z13" s="115">
        <v>1127</v>
      </c>
      <c r="AA13" s="115">
        <v>1185</v>
      </c>
      <c r="AB13" s="115">
        <v>1127</v>
      </c>
      <c r="AC13" s="48" t="s">
        <v>90</v>
      </c>
      <c r="AD13" s="48" t="s">
        <v>90</v>
      </c>
      <c r="AE13" s="48" t="s">
        <v>90</v>
      </c>
      <c r="AF13" s="114" t="s">
        <v>90</v>
      </c>
      <c r="AG13" s="123">
        <v>46564889</v>
      </c>
      <c r="AH13" s="49">
        <f>IF(ISBLANK(AG13),"-",AG13-AG12)</f>
        <v>1142</v>
      </c>
      <c r="AI13" s="50">
        <f t="shared" si="8"/>
        <v>247.40034662045062</v>
      </c>
      <c r="AJ13" s="98">
        <v>0</v>
      </c>
      <c r="AK13" s="98">
        <v>0</v>
      </c>
      <c r="AL13" s="98">
        <v>1</v>
      </c>
      <c r="AM13" s="98">
        <v>1</v>
      </c>
      <c r="AN13" s="98">
        <v>1</v>
      </c>
      <c r="AO13" s="98">
        <v>0.93</v>
      </c>
      <c r="AP13" s="115">
        <v>10803517</v>
      </c>
      <c r="AQ13" s="115">
        <f t="shared" si="2"/>
        <v>595</v>
      </c>
      <c r="AR13" s="51"/>
      <c r="AS13" s="52" t="s">
        <v>113</v>
      </c>
      <c r="AV13" s="39" t="s">
        <v>94</v>
      </c>
      <c r="AW13" s="39" t="s">
        <v>95</v>
      </c>
      <c r="AY13" s="81" t="s">
        <v>133</v>
      </c>
    </row>
    <row r="14" spans="2:51" x14ac:dyDescent="0.25">
      <c r="B14" s="40">
        <v>2.125</v>
      </c>
      <c r="C14" s="40">
        <v>0.16666666666666699</v>
      </c>
      <c r="D14" s="110">
        <v>4</v>
      </c>
      <c r="E14" s="41">
        <f t="shared" si="0"/>
        <v>2.8169014084507045</v>
      </c>
      <c r="F14" s="100">
        <v>83</v>
      </c>
      <c r="G14" s="41">
        <f t="shared" si="3"/>
        <v>58.450704225352112</v>
      </c>
      <c r="H14" s="42" t="s">
        <v>88</v>
      </c>
      <c r="I14" s="42">
        <f t="shared" si="4"/>
        <v>53.521126760563384</v>
      </c>
      <c r="J14" s="43">
        <f>(F14-5)/1.42</f>
        <v>54.929577464788736</v>
      </c>
      <c r="K14" s="42">
        <f>J14+(6/1.42)</f>
        <v>59.154929577464792</v>
      </c>
      <c r="L14" s="44">
        <v>14</v>
      </c>
      <c r="M14" s="45" t="s">
        <v>89</v>
      </c>
      <c r="N14" s="45">
        <v>12.8</v>
      </c>
      <c r="O14" s="111">
        <v>130</v>
      </c>
      <c r="P14" s="111">
        <v>110</v>
      </c>
      <c r="Q14" s="111">
        <v>1399485</v>
      </c>
      <c r="R14" s="46">
        <f t="shared" si="5"/>
        <v>4539</v>
      </c>
      <c r="S14" s="47">
        <f t="shared" si="6"/>
        <v>108.93600000000001</v>
      </c>
      <c r="T14" s="47">
        <f t="shared" si="7"/>
        <v>4.5389999999999997</v>
      </c>
      <c r="U14" s="112">
        <v>8.9</v>
      </c>
      <c r="V14" s="112">
        <f t="shared" si="1"/>
        <v>8.9</v>
      </c>
      <c r="W14" s="113" t="s">
        <v>190</v>
      </c>
      <c r="X14" s="115">
        <v>0</v>
      </c>
      <c r="Y14" s="115">
        <v>0</v>
      </c>
      <c r="Z14" s="115">
        <v>1137</v>
      </c>
      <c r="AA14" s="115">
        <v>1185</v>
      </c>
      <c r="AB14" s="115">
        <v>1137</v>
      </c>
      <c r="AC14" s="48" t="s">
        <v>90</v>
      </c>
      <c r="AD14" s="48" t="s">
        <v>90</v>
      </c>
      <c r="AE14" s="48" t="s">
        <v>90</v>
      </c>
      <c r="AF14" s="114" t="s">
        <v>90</v>
      </c>
      <c r="AG14" s="123">
        <v>46566092</v>
      </c>
      <c r="AH14" s="49">
        <f t="shared" ref="AH14:AH34" si="9">IF(ISBLANK(AG14),"-",AG14-AG13)</f>
        <v>1203</v>
      </c>
      <c r="AI14" s="50">
        <f t="shared" si="8"/>
        <v>265.03635161929941</v>
      </c>
      <c r="AJ14" s="98">
        <v>0</v>
      </c>
      <c r="AK14" s="98">
        <v>0</v>
      </c>
      <c r="AL14" s="98">
        <v>1</v>
      </c>
      <c r="AM14" s="98">
        <v>1</v>
      </c>
      <c r="AN14" s="98">
        <v>1</v>
      </c>
      <c r="AO14" s="98">
        <v>0.93</v>
      </c>
      <c r="AP14" s="115">
        <v>10804036</v>
      </c>
      <c r="AQ14" s="115">
        <f t="shared" si="2"/>
        <v>519</v>
      </c>
      <c r="AR14" s="51"/>
      <c r="AS14" s="52" t="s">
        <v>113</v>
      </c>
      <c r="AT14" s="54"/>
      <c r="AV14" s="39" t="s">
        <v>96</v>
      </c>
      <c r="AW14" s="39" t="s">
        <v>97</v>
      </c>
      <c r="AY14" s="81"/>
    </row>
    <row r="15" spans="2:51" ht="14.25" customHeight="1" x14ac:dyDescent="0.25">
      <c r="B15" s="40">
        <v>2.1666666666666701</v>
      </c>
      <c r="C15" s="40">
        <v>0.20833333333333301</v>
      </c>
      <c r="D15" s="110">
        <v>4</v>
      </c>
      <c r="E15" s="41">
        <f t="shared" si="0"/>
        <v>2.8169014084507045</v>
      </c>
      <c r="F15" s="100">
        <v>83</v>
      </c>
      <c r="G15" s="41">
        <f t="shared" si="3"/>
        <v>58.450704225352112</v>
      </c>
      <c r="H15" s="42" t="s">
        <v>88</v>
      </c>
      <c r="I15" s="42">
        <f t="shared" si="4"/>
        <v>53.521126760563384</v>
      </c>
      <c r="J15" s="43">
        <f>(F15-5)/1.42</f>
        <v>54.929577464788736</v>
      </c>
      <c r="K15" s="42">
        <f>J15+(6/1.42)</f>
        <v>59.154929577464792</v>
      </c>
      <c r="L15" s="44">
        <v>18</v>
      </c>
      <c r="M15" s="45" t="s">
        <v>89</v>
      </c>
      <c r="N15" s="45">
        <v>13.1</v>
      </c>
      <c r="O15" s="111">
        <v>126</v>
      </c>
      <c r="P15" s="111">
        <v>120</v>
      </c>
      <c r="Q15" s="111">
        <v>1403781</v>
      </c>
      <c r="R15" s="46">
        <f t="shared" si="5"/>
        <v>4296</v>
      </c>
      <c r="S15" s="47">
        <f t="shared" si="6"/>
        <v>103.104</v>
      </c>
      <c r="T15" s="47">
        <f t="shared" si="7"/>
        <v>4.2960000000000003</v>
      </c>
      <c r="U15" s="112">
        <v>9.5</v>
      </c>
      <c r="V15" s="112">
        <f t="shared" si="1"/>
        <v>9.5</v>
      </c>
      <c r="W15" s="113" t="s">
        <v>190</v>
      </c>
      <c r="X15" s="115">
        <v>0</v>
      </c>
      <c r="Y15" s="115">
        <v>0</v>
      </c>
      <c r="Z15" s="115">
        <v>1097</v>
      </c>
      <c r="AA15" s="115">
        <v>1185</v>
      </c>
      <c r="AB15" s="115">
        <v>1096</v>
      </c>
      <c r="AC15" s="48" t="s">
        <v>90</v>
      </c>
      <c r="AD15" s="48" t="s">
        <v>90</v>
      </c>
      <c r="AE15" s="48" t="s">
        <v>90</v>
      </c>
      <c r="AF15" s="114" t="s">
        <v>90</v>
      </c>
      <c r="AG15" s="123">
        <v>46567324</v>
      </c>
      <c r="AH15" s="49">
        <f t="shared" si="9"/>
        <v>1232</v>
      </c>
      <c r="AI15" s="50">
        <f t="shared" si="8"/>
        <v>286.77839851024208</v>
      </c>
      <c r="AJ15" s="98">
        <v>0</v>
      </c>
      <c r="AK15" s="98">
        <v>0</v>
      </c>
      <c r="AL15" s="98">
        <v>1</v>
      </c>
      <c r="AM15" s="98">
        <v>1</v>
      </c>
      <c r="AN15" s="98">
        <v>1</v>
      </c>
      <c r="AO15" s="98">
        <v>0.93</v>
      </c>
      <c r="AP15" s="115">
        <v>10804236</v>
      </c>
      <c r="AQ15" s="115">
        <f t="shared" si="2"/>
        <v>200</v>
      </c>
      <c r="AR15" s="51"/>
      <c r="AS15" s="52" t="s">
        <v>113</v>
      </c>
      <c r="AV15" s="39" t="s">
        <v>98</v>
      </c>
      <c r="AW15" s="39" t="s">
        <v>99</v>
      </c>
      <c r="AY15" s="97"/>
    </row>
    <row r="16" spans="2:51" x14ac:dyDescent="0.25">
      <c r="B16" s="40">
        <v>2.2083333333333299</v>
      </c>
      <c r="C16" s="40">
        <v>0.25</v>
      </c>
      <c r="D16" s="110">
        <v>9</v>
      </c>
      <c r="E16" s="41">
        <f t="shared" si="0"/>
        <v>6.3380281690140849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141</v>
      </c>
      <c r="P16" s="111">
        <v>132</v>
      </c>
      <c r="Q16" s="111">
        <v>1409171</v>
      </c>
      <c r="R16" s="46">
        <f t="shared" si="5"/>
        <v>5390</v>
      </c>
      <c r="S16" s="47">
        <f t="shared" si="6"/>
        <v>129.36000000000001</v>
      </c>
      <c r="T16" s="47">
        <f t="shared" si="7"/>
        <v>5.39</v>
      </c>
      <c r="U16" s="112">
        <v>9.5</v>
      </c>
      <c r="V16" s="112">
        <f t="shared" si="1"/>
        <v>9.5</v>
      </c>
      <c r="W16" s="113" t="s">
        <v>190</v>
      </c>
      <c r="X16" s="115">
        <v>0</v>
      </c>
      <c r="Y16" s="115">
        <v>0</v>
      </c>
      <c r="Z16" s="115">
        <v>1187</v>
      </c>
      <c r="AA16" s="115">
        <v>1185</v>
      </c>
      <c r="AB16" s="115">
        <v>1187</v>
      </c>
      <c r="AC16" s="48" t="s">
        <v>90</v>
      </c>
      <c r="AD16" s="48" t="s">
        <v>90</v>
      </c>
      <c r="AE16" s="48" t="s">
        <v>90</v>
      </c>
      <c r="AF16" s="114" t="s">
        <v>90</v>
      </c>
      <c r="AG16" s="123">
        <v>46568420</v>
      </c>
      <c r="AH16" s="49">
        <f t="shared" si="9"/>
        <v>1096</v>
      </c>
      <c r="AI16" s="50">
        <f t="shared" si="8"/>
        <v>203.33951762523193</v>
      </c>
      <c r="AJ16" s="98">
        <v>0</v>
      </c>
      <c r="AK16" s="98">
        <v>0</v>
      </c>
      <c r="AL16" s="98">
        <v>1</v>
      </c>
      <c r="AM16" s="98">
        <v>1</v>
      </c>
      <c r="AN16" s="98">
        <v>1</v>
      </c>
      <c r="AO16" s="98">
        <v>0</v>
      </c>
      <c r="AP16" s="115">
        <v>10804236</v>
      </c>
      <c r="AQ16" s="115">
        <f t="shared" si="2"/>
        <v>0</v>
      </c>
      <c r="AR16" s="53">
        <v>1.1200000000000001</v>
      </c>
      <c r="AS16" s="52" t="s">
        <v>101</v>
      </c>
      <c r="AV16" s="39" t="s">
        <v>102</v>
      </c>
      <c r="AW16" s="39" t="s">
        <v>103</v>
      </c>
      <c r="AY16" s="97"/>
    </row>
    <row r="17" spans="1:51" x14ac:dyDescent="0.25">
      <c r="B17" s="40">
        <v>2.25</v>
      </c>
      <c r="C17" s="40">
        <v>0.29166666666666702</v>
      </c>
      <c r="D17" s="110">
        <v>5</v>
      </c>
      <c r="E17" s="41">
        <f t="shared" si="0"/>
        <v>3.5211267605633805</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139</v>
      </c>
      <c r="P17" s="111">
        <v>145</v>
      </c>
      <c r="Q17" s="111">
        <v>1415403</v>
      </c>
      <c r="R17" s="46">
        <f t="shared" si="5"/>
        <v>6232</v>
      </c>
      <c r="S17" s="47">
        <f t="shared" si="6"/>
        <v>149.56800000000001</v>
      </c>
      <c r="T17" s="47">
        <f t="shared" si="7"/>
        <v>6.2320000000000002</v>
      </c>
      <c r="U17" s="112">
        <v>9.1</v>
      </c>
      <c r="V17" s="112">
        <f t="shared" si="1"/>
        <v>9.1</v>
      </c>
      <c r="W17" s="113" t="s">
        <v>130</v>
      </c>
      <c r="X17" s="115">
        <v>0</v>
      </c>
      <c r="Y17" s="115">
        <v>1047</v>
      </c>
      <c r="Z17" s="115">
        <v>1187</v>
      </c>
      <c r="AA17" s="115">
        <v>1185</v>
      </c>
      <c r="AB17" s="115">
        <v>1187</v>
      </c>
      <c r="AC17" s="48" t="s">
        <v>90</v>
      </c>
      <c r="AD17" s="48" t="s">
        <v>90</v>
      </c>
      <c r="AE17" s="48" t="s">
        <v>90</v>
      </c>
      <c r="AF17" s="114" t="s">
        <v>90</v>
      </c>
      <c r="AG17" s="123">
        <v>46569728</v>
      </c>
      <c r="AH17" s="49">
        <f t="shared" si="9"/>
        <v>1308</v>
      </c>
      <c r="AI17" s="50">
        <f t="shared" si="8"/>
        <v>209.88446726572528</v>
      </c>
      <c r="AJ17" s="98">
        <v>0</v>
      </c>
      <c r="AK17" s="98">
        <v>1</v>
      </c>
      <c r="AL17" s="98">
        <v>1</v>
      </c>
      <c r="AM17" s="98">
        <v>1</v>
      </c>
      <c r="AN17" s="98">
        <v>1</v>
      </c>
      <c r="AO17" s="98">
        <v>0</v>
      </c>
      <c r="AP17" s="115">
        <v>10804236</v>
      </c>
      <c r="AQ17" s="115">
        <f t="shared" si="2"/>
        <v>0</v>
      </c>
      <c r="AR17" s="51"/>
      <c r="AS17" s="52" t="s">
        <v>101</v>
      </c>
      <c r="AT17" s="54"/>
      <c r="AV17" s="39" t="s">
        <v>104</v>
      </c>
      <c r="AW17" s="39" t="s">
        <v>105</v>
      </c>
      <c r="AY17" s="101"/>
    </row>
    <row r="18" spans="1:51" x14ac:dyDescent="0.25">
      <c r="B18" s="40">
        <v>2.2916666666666701</v>
      </c>
      <c r="C18" s="40">
        <v>0.33333333333333298</v>
      </c>
      <c r="D18" s="110">
        <v>5</v>
      </c>
      <c r="E18" s="41">
        <f t="shared" si="0"/>
        <v>3.5211267605633805</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138</v>
      </c>
      <c r="P18" s="111">
        <v>147</v>
      </c>
      <c r="Q18" s="111">
        <v>1421688</v>
      </c>
      <c r="R18" s="46">
        <f t="shared" si="5"/>
        <v>6285</v>
      </c>
      <c r="S18" s="47">
        <f t="shared" si="6"/>
        <v>150.84</v>
      </c>
      <c r="T18" s="47">
        <f t="shared" si="7"/>
        <v>6.2850000000000001</v>
      </c>
      <c r="U18" s="112">
        <v>8.6</v>
      </c>
      <c r="V18" s="112">
        <f t="shared" si="1"/>
        <v>8.6</v>
      </c>
      <c r="W18" s="113" t="s">
        <v>130</v>
      </c>
      <c r="X18" s="115">
        <v>0</v>
      </c>
      <c r="Y18" s="115">
        <v>1048</v>
      </c>
      <c r="Z18" s="115">
        <v>1188</v>
      </c>
      <c r="AA18" s="115">
        <v>1185</v>
      </c>
      <c r="AB18" s="115">
        <v>1187</v>
      </c>
      <c r="AC18" s="48" t="s">
        <v>90</v>
      </c>
      <c r="AD18" s="48" t="s">
        <v>90</v>
      </c>
      <c r="AE18" s="48" t="s">
        <v>90</v>
      </c>
      <c r="AF18" s="114" t="s">
        <v>90</v>
      </c>
      <c r="AG18" s="123">
        <v>46571104</v>
      </c>
      <c r="AH18" s="49">
        <f t="shared" si="9"/>
        <v>1376</v>
      </c>
      <c r="AI18" s="50">
        <f t="shared" si="8"/>
        <v>218.93396976929196</v>
      </c>
      <c r="AJ18" s="98">
        <v>0</v>
      </c>
      <c r="AK18" s="98">
        <v>1</v>
      </c>
      <c r="AL18" s="98">
        <v>1</v>
      </c>
      <c r="AM18" s="98">
        <v>1</v>
      </c>
      <c r="AN18" s="98">
        <v>1</v>
      </c>
      <c r="AO18" s="98">
        <v>0</v>
      </c>
      <c r="AP18" s="115">
        <v>10804236</v>
      </c>
      <c r="AQ18" s="115">
        <f t="shared" si="2"/>
        <v>0</v>
      </c>
      <c r="AR18" s="51"/>
      <c r="AS18" s="52" t="s">
        <v>101</v>
      </c>
      <c r="AV18" s="39" t="s">
        <v>106</v>
      </c>
      <c r="AW18" s="39" t="s">
        <v>107</v>
      </c>
      <c r="AY18" s="101"/>
    </row>
    <row r="19" spans="1:51" x14ac:dyDescent="0.25">
      <c r="B19" s="40">
        <v>2.3333333333333299</v>
      </c>
      <c r="C19" s="40">
        <v>0.375</v>
      </c>
      <c r="D19" s="110">
        <v>5</v>
      </c>
      <c r="E19" s="41">
        <f t="shared" si="0"/>
        <v>3.5211267605633805</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137</v>
      </c>
      <c r="P19" s="111">
        <v>148</v>
      </c>
      <c r="Q19" s="111">
        <v>1427963</v>
      </c>
      <c r="R19" s="46">
        <f t="shared" si="5"/>
        <v>6275</v>
      </c>
      <c r="S19" s="47">
        <f t="shared" si="6"/>
        <v>150.6</v>
      </c>
      <c r="T19" s="47">
        <f t="shared" si="7"/>
        <v>6.2750000000000004</v>
      </c>
      <c r="U19" s="112">
        <v>8</v>
      </c>
      <c r="V19" s="112">
        <f t="shared" si="1"/>
        <v>8</v>
      </c>
      <c r="W19" s="113" t="s">
        <v>130</v>
      </c>
      <c r="X19" s="115">
        <v>0</v>
      </c>
      <c r="Y19" s="115">
        <v>1058</v>
      </c>
      <c r="Z19" s="115">
        <v>1187</v>
      </c>
      <c r="AA19" s="115">
        <v>1185</v>
      </c>
      <c r="AB19" s="115">
        <v>1187</v>
      </c>
      <c r="AC19" s="48" t="s">
        <v>90</v>
      </c>
      <c r="AD19" s="48" t="s">
        <v>90</v>
      </c>
      <c r="AE19" s="48" t="s">
        <v>90</v>
      </c>
      <c r="AF19" s="114" t="s">
        <v>90</v>
      </c>
      <c r="AG19" s="123">
        <v>46572548</v>
      </c>
      <c r="AH19" s="49">
        <f t="shared" si="9"/>
        <v>1444</v>
      </c>
      <c r="AI19" s="50">
        <f t="shared" si="8"/>
        <v>230.11952191235059</v>
      </c>
      <c r="AJ19" s="98">
        <v>0</v>
      </c>
      <c r="AK19" s="98">
        <v>1</v>
      </c>
      <c r="AL19" s="98">
        <v>1</v>
      </c>
      <c r="AM19" s="98">
        <v>1</v>
      </c>
      <c r="AN19" s="98">
        <v>1</v>
      </c>
      <c r="AO19" s="98">
        <v>0</v>
      </c>
      <c r="AP19" s="115">
        <v>10804236</v>
      </c>
      <c r="AQ19" s="115">
        <f t="shared" si="2"/>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138</v>
      </c>
      <c r="P20" s="111">
        <v>148</v>
      </c>
      <c r="Q20" s="111">
        <v>1434218</v>
      </c>
      <c r="R20" s="46">
        <f t="shared" si="5"/>
        <v>6255</v>
      </c>
      <c r="S20" s="47">
        <f t="shared" si="6"/>
        <v>150.12</v>
      </c>
      <c r="T20" s="47">
        <f t="shared" si="7"/>
        <v>6.2549999999999999</v>
      </c>
      <c r="U20" s="112">
        <v>7.3</v>
      </c>
      <c r="V20" s="112">
        <f t="shared" si="1"/>
        <v>7.3</v>
      </c>
      <c r="W20" s="113" t="s">
        <v>130</v>
      </c>
      <c r="X20" s="115">
        <v>0</v>
      </c>
      <c r="Y20" s="115">
        <v>1067</v>
      </c>
      <c r="Z20" s="115">
        <v>1188</v>
      </c>
      <c r="AA20" s="115">
        <v>1185</v>
      </c>
      <c r="AB20" s="115">
        <v>1187</v>
      </c>
      <c r="AC20" s="48" t="s">
        <v>90</v>
      </c>
      <c r="AD20" s="48" t="s">
        <v>90</v>
      </c>
      <c r="AE20" s="48" t="s">
        <v>90</v>
      </c>
      <c r="AF20" s="114" t="s">
        <v>90</v>
      </c>
      <c r="AG20" s="123">
        <v>46573980</v>
      </c>
      <c r="AH20" s="49">
        <f t="shared" si="9"/>
        <v>1432</v>
      </c>
      <c r="AI20" s="50">
        <f t="shared" si="8"/>
        <v>228.93685051958434</v>
      </c>
      <c r="AJ20" s="98">
        <v>0</v>
      </c>
      <c r="AK20" s="98">
        <v>1</v>
      </c>
      <c r="AL20" s="98">
        <v>1</v>
      </c>
      <c r="AM20" s="98">
        <v>1</v>
      </c>
      <c r="AN20" s="98">
        <v>1</v>
      </c>
      <c r="AO20" s="98">
        <v>0</v>
      </c>
      <c r="AP20" s="115">
        <v>10804236</v>
      </c>
      <c r="AQ20" s="115">
        <f t="shared" si="2"/>
        <v>0</v>
      </c>
      <c r="AR20" s="53">
        <v>1.27</v>
      </c>
      <c r="AS20" s="52" t="s">
        <v>101</v>
      </c>
      <c r="AY20" s="101"/>
    </row>
    <row r="21" spans="1:51" x14ac:dyDescent="0.25">
      <c r="B21" s="40">
        <v>2.4166666666666701</v>
      </c>
      <c r="C21" s="40">
        <v>0.45833333333333298</v>
      </c>
      <c r="D21" s="110">
        <v>5</v>
      </c>
      <c r="E21" s="41">
        <f t="shared" si="0"/>
        <v>3.5211267605633805</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139</v>
      </c>
      <c r="P21" s="111">
        <v>150</v>
      </c>
      <c r="Q21" s="111">
        <v>1440332</v>
      </c>
      <c r="R21" s="46">
        <f t="shared" si="5"/>
        <v>6114</v>
      </c>
      <c r="S21" s="47">
        <f t="shared" si="6"/>
        <v>146.73599999999999</v>
      </c>
      <c r="T21" s="47">
        <f t="shared" si="7"/>
        <v>6.1139999999999999</v>
      </c>
      <c r="U21" s="112">
        <v>6.7</v>
      </c>
      <c r="V21" s="112">
        <f t="shared" si="1"/>
        <v>6.7</v>
      </c>
      <c r="W21" s="113" t="s">
        <v>130</v>
      </c>
      <c r="X21" s="115">
        <v>0</v>
      </c>
      <c r="Y21" s="115">
        <v>1058</v>
      </c>
      <c r="Z21" s="115">
        <v>1187</v>
      </c>
      <c r="AA21" s="115">
        <v>1185</v>
      </c>
      <c r="AB21" s="115">
        <v>1187</v>
      </c>
      <c r="AC21" s="48" t="s">
        <v>90</v>
      </c>
      <c r="AD21" s="48" t="s">
        <v>90</v>
      </c>
      <c r="AE21" s="48" t="s">
        <v>90</v>
      </c>
      <c r="AF21" s="114" t="s">
        <v>90</v>
      </c>
      <c r="AG21" s="123">
        <v>46575364</v>
      </c>
      <c r="AH21" s="49">
        <f t="shared" si="9"/>
        <v>1384</v>
      </c>
      <c r="AI21" s="50">
        <f t="shared" si="8"/>
        <v>226.36571802420676</v>
      </c>
      <c r="AJ21" s="98">
        <v>0</v>
      </c>
      <c r="AK21" s="98">
        <v>1</v>
      </c>
      <c r="AL21" s="98">
        <v>1</v>
      </c>
      <c r="AM21" s="98">
        <v>1</v>
      </c>
      <c r="AN21" s="98">
        <v>1</v>
      </c>
      <c r="AO21" s="98">
        <v>0</v>
      </c>
      <c r="AP21" s="115">
        <v>10804236</v>
      </c>
      <c r="AQ21" s="115">
        <f t="shared" si="2"/>
        <v>0</v>
      </c>
      <c r="AR21" s="51"/>
      <c r="AS21" s="52" t="s">
        <v>101</v>
      </c>
      <c r="AY21" s="101"/>
    </row>
    <row r="22" spans="1:51" x14ac:dyDescent="0.25">
      <c r="B22" s="40">
        <v>2.4583333333333299</v>
      </c>
      <c r="C22" s="40">
        <v>0.5</v>
      </c>
      <c r="D22" s="110">
        <v>5</v>
      </c>
      <c r="E22" s="41">
        <f t="shared" si="0"/>
        <v>3.5211267605633805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133</v>
      </c>
      <c r="P22" s="111">
        <v>146</v>
      </c>
      <c r="Q22" s="111">
        <v>1446326</v>
      </c>
      <c r="R22" s="46">
        <f t="shared" si="5"/>
        <v>5994</v>
      </c>
      <c r="S22" s="47">
        <f t="shared" si="6"/>
        <v>143.85599999999999</v>
      </c>
      <c r="T22" s="47">
        <f t="shared" si="7"/>
        <v>5.9939999999999998</v>
      </c>
      <c r="U22" s="112">
        <v>6.2</v>
      </c>
      <c r="V22" s="112">
        <f t="shared" si="1"/>
        <v>6.2</v>
      </c>
      <c r="W22" s="113" t="s">
        <v>130</v>
      </c>
      <c r="X22" s="115">
        <v>0</v>
      </c>
      <c r="Y22" s="115">
        <v>1068</v>
      </c>
      <c r="Z22" s="115">
        <v>1186</v>
      </c>
      <c r="AA22" s="115">
        <v>1185</v>
      </c>
      <c r="AB22" s="115">
        <v>1187</v>
      </c>
      <c r="AC22" s="48" t="s">
        <v>90</v>
      </c>
      <c r="AD22" s="48" t="s">
        <v>90</v>
      </c>
      <c r="AE22" s="48" t="s">
        <v>90</v>
      </c>
      <c r="AF22" s="114" t="s">
        <v>90</v>
      </c>
      <c r="AG22" s="123">
        <v>46576744</v>
      </c>
      <c r="AH22" s="49">
        <f t="shared" si="9"/>
        <v>1380</v>
      </c>
      <c r="AI22" s="50">
        <f t="shared" si="8"/>
        <v>230.23023023023023</v>
      </c>
      <c r="AJ22" s="98">
        <v>0</v>
      </c>
      <c r="AK22" s="98">
        <v>1</v>
      </c>
      <c r="AL22" s="98">
        <v>1</v>
      </c>
      <c r="AM22" s="98">
        <v>1</v>
      </c>
      <c r="AN22" s="98">
        <v>1</v>
      </c>
      <c r="AO22" s="98">
        <v>0</v>
      </c>
      <c r="AP22" s="115">
        <v>10804236</v>
      </c>
      <c r="AQ22" s="115">
        <f t="shared" si="2"/>
        <v>0</v>
      </c>
      <c r="AR22" s="51"/>
      <c r="AS22" s="52" t="s">
        <v>101</v>
      </c>
      <c r="AV22" s="55" t="s">
        <v>110</v>
      </c>
      <c r="AY22" s="101"/>
    </row>
    <row r="23" spans="1:51" x14ac:dyDescent="0.25">
      <c r="A23" s="97" t="s">
        <v>125</v>
      </c>
      <c r="B23" s="40">
        <v>2.5</v>
      </c>
      <c r="C23" s="40">
        <v>0.54166666666666696</v>
      </c>
      <c r="D23" s="110">
        <v>4</v>
      </c>
      <c r="E23" s="41">
        <f t="shared" si="0"/>
        <v>2.8169014084507045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133</v>
      </c>
      <c r="P23" s="111">
        <v>144</v>
      </c>
      <c r="Q23" s="111">
        <v>1452509</v>
      </c>
      <c r="R23" s="46">
        <f t="shared" si="5"/>
        <v>6183</v>
      </c>
      <c r="S23" s="47">
        <f t="shared" si="6"/>
        <v>148.392</v>
      </c>
      <c r="T23" s="47">
        <f t="shared" si="7"/>
        <v>6.1829999999999998</v>
      </c>
      <c r="U23" s="112">
        <v>5.5</v>
      </c>
      <c r="V23" s="112">
        <f t="shared" si="1"/>
        <v>5.5</v>
      </c>
      <c r="W23" s="113" t="s">
        <v>130</v>
      </c>
      <c r="X23" s="115">
        <v>0</v>
      </c>
      <c r="Y23" s="115">
        <v>1088</v>
      </c>
      <c r="Z23" s="115">
        <v>1186</v>
      </c>
      <c r="AA23" s="115">
        <v>1185</v>
      </c>
      <c r="AB23" s="115">
        <v>1186</v>
      </c>
      <c r="AC23" s="48" t="s">
        <v>90</v>
      </c>
      <c r="AD23" s="48" t="s">
        <v>90</v>
      </c>
      <c r="AE23" s="48" t="s">
        <v>90</v>
      </c>
      <c r="AF23" s="114" t="s">
        <v>90</v>
      </c>
      <c r="AG23" s="123">
        <v>46578132</v>
      </c>
      <c r="AH23" s="49">
        <f t="shared" si="9"/>
        <v>1388</v>
      </c>
      <c r="AI23" s="50">
        <f t="shared" si="8"/>
        <v>224.4864952288533</v>
      </c>
      <c r="AJ23" s="98">
        <v>0</v>
      </c>
      <c r="AK23" s="98">
        <v>1</v>
      </c>
      <c r="AL23" s="98">
        <v>1</v>
      </c>
      <c r="AM23" s="98">
        <v>1</v>
      </c>
      <c r="AN23" s="98">
        <v>1</v>
      </c>
      <c r="AO23" s="98">
        <v>0</v>
      </c>
      <c r="AP23" s="115">
        <v>10804236</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136</v>
      </c>
      <c r="P24" s="111">
        <v>140</v>
      </c>
      <c r="Q24" s="111">
        <v>1458781</v>
      </c>
      <c r="R24" s="46">
        <f t="shared" si="5"/>
        <v>6272</v>
      </c>
      <c r="S24" s="47">
        <f t="shared" si="6"/>
        <v>150.52799999999999</v>
      </c>
      <c r="T24" s="47">
        <f t="shared" si="7"/>
        <v>6.2720000000000002</v>
      </c>
      <c r="U24" s="112">
        <v>4.8</v>
      </c>
      <c r="V24" s="112">
        <f t="shared" si="1"/>
        <v>4.8</v>
      </c>
      <c r="W24" s="113" t="s">
        <v>130</v>
      </c>
      <c r="X24" s="115">
        <v>0</v>
      </c>
      <c r="Y24" s="115">
        <v>1015</v>
      </c>
      <c r="Z24" s="115">
        <v>1188</v>
      </c>
      <c r="AA24" s="115">
        <v>1185</v>
      </c>
      <c r="AB24" s="115">
        <v>1187</v>
      </c>
      <c r="AC24" s="48" t="s">
        <v>90</v>
      </c>
      <c r="AD24" s="48" t="s">
        <v>90</v>
      </c>
      <c r="AE24" s="48" t="s">
        <v>90</v>
      </c>
      <c r="AF24" s="114" t="s">
        <v>90</v>
      </c>
      <c r="AG24" s="123">
        <v>46579516</v>
      </c>
      <c r="AH24" s="49">
        <f>IF(ISBLANK(AG24),"-",AG24-AG23)</f>
        <v>1384</v>
      </c>
      <c r="AI24" s="50">
        <f t="shared" si="8"/>
        <v>220.66326530612244</v>
      </c>
      <c r="AJ24" s="98">
        <v>0</v>
      </c>
      <c r="AK24" s="98">
        <v>1</v>
      </c>
      <c r="AL24" s="98">
        <v>1</v>
      </c>
      <c r="AM24" s="98">
        <v>1</v>
      </c>
      <c r="AN24" s="98">
        <v>1</v>
      </c>
      <c r="AO24" s="98">
        <v>0</v>
      </c>
      <c r="AP24" s="115">
        <v>10804236</v>
      </c>
      <c r="AQ24" s="115">
        <f t="shared" si="2"/>
        <v>0</v>
      </c>
      <c r="AR24" s="53">
        <v>1.24</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135</v>
      </c>
      <c r="P25" s="111">
        <v>138</v>
      </c>
      <c r="Q25" s="111">
        <v>1465021</v>
      </c>
      <c r="R25" s="46">
        <f t="shared" si="5"/>
        <v>6240</v>
      </c>
      <c r="S25" s="47">
        <f t="shared" si="6"/>
        <v>149.76</v>
      </c>
      <c r="T25" s="47">
        <f t="shared" si="7"/>
        <v>6.24</v>
      </c>
      <c r="U25" s="112">
        <v>4.5</v>
      </c>
      <c r="V25" s="112">
        <f t="shared" si="1"/>
        <v>4.5</v>
      </c>
      <c r="W25" s="113" t="s">
        <v>130</v>
      </c>
      <c r="X25" s="115">
        <v>0</v>
      </c>
      <c r="Y25" s="115">
        <v>1016</v>
      </c>
      <c r="Z25" s="115">
        <v>1188</v>
      </c>
      <c r="AA25" s="115">
        <v>1185</v>
      </c>
      <c r="AB25" s="115">
        <v>1188</v>
      </c>
      <c r="AC25" s="48" t="s">
        <v>90</v>
      </c>
      <c r="AD25" s="48" t="s">
        <v>90</v>
      </c>
      <c r="AE25" s="48" t="s">
        <v>90</v>
      </c>
      <c r="AF25" s="114" t="s">
        <v>90</v>
      </c>
      <c r="AG25" s="123">
        <v>46580844</v>
      </c>
      <c r="AH25" s="49">
        <f t="shared" si="9"/>
        <v>1328</v>
      </c>
      <c r="AI25" s="50">
        <f t="shared" si="8"/>
        <v>212.82051282051282</v>
      </c>
      <c r="AJ25" s="98">
        <v>0</v>
      </c>
      <c r="AK25" s="98">
        <v>1</v>
      </c>
      <c r="AL25" s="98">
        <v>1</v>
      </c>
      <c r="AM25" s="98">
        <v>1</v>
      </c>
      <c r="AN25" s="98">
        <v>1</v>
      </c>
      <c r="AO25" s="98">
        <v>0</v>
      </c>
      <c r="AP25" s="115">
        <v>10804236</v>
      </c>
      <c r="AQ25" s="115">
        <f t="shared" si="2"/>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136</v>
      </c>
      <c r="P26" s="111">
        <v>135</v>
      </c>
      <c r="Q26" s="111">
        <v>1471289</v>
      </c>
      <c r="R26" s="46">
        <f t="shared" si="5"/>
        <v>6268</v>
      </c>
      <c r="S26" s="47">
        <f t="shared" si="6"/>
        <v>150.43199999999999</v>
      </c>
      <c r="T26" s="47">
        <f t="shared" si="7"/>
        <v>6.2679999999999998</v>
      </c>
      <c r="U26" s="112">
        <v>4.0999999999999996</v>
      </c>
      <c r="V26" s="112">
        <f t="shared" si="1"/>
        <v>4.0999999999999996</v>
      </c>
      <c r="W26" s="113" t="s">
        <v>130</v>
      </c>
      <c r="X26" s="115">
        <v>0</v>
      </c>
      <c r="Y26" s="115">
        <v>1015</v>
      </c>
      <c r="Z26" s="115">
        <v>1187</v>
      </c>
      <c r="AA26" s="115">
        <v>1185</v>
      </c>
      <c r="AB26" s="115">
        <v>1187</v>
      </c>
      <c r="AC26" s="48" t="s">
        <v>90</v>
      </c>
      <c r="AD26" s="48" t="s">
        <v>90</v>
      </c>
      <c r="AE26" s="48" t="s">
        <v>90</v>
      </c>
      <c r="AF26" s="114" t="s">
        <v>90</v>
      </c>
      <c r="AG26" s="123">
        <v>46582188</v>
      </c>
      <c r="AH26" s="49">
        <f t="shared" si="9"/>
        <v>1344</v>
      </c>
      <c r="AI26" s="50">
        <f t="shared" si="8"/>
        <v>214.42246330567966</v>
      </c>
      <c r="AJ26" s="98">
        <v>0</v>
      </c>
      <c r="AK26" s="98">
        <v>1</v>
      </c>
      <c r="AL26" s="98">
        <v>1</v>
      </c>
      <c r="AM26" s="98">
        <v>1</v>
      </c>
      <c r="AN26" s="98">
        <v>1</v>
      </c>
      <c r="AO26" s="98">
        <v>0</v>
      </c>
      <c r="AP26" s="115">
        <v>10804236</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136</v>
      </c>
      <c r="P27" s="111">
        <v>137</v>
      </c>
      <c r="Q27" s="111">
        <v>1477581</v>
      </c>
      <c r="R27" s="46">
        <f t="shared" si="5"/>
        <v>6292</v>
      </c>
      <c r="S27" s="47">
        <f t="shared" si="6"/>
        <v>151.00800000000001</v>
      </c>
      <c r="T27" s="47">
        <f t="shared" si="7"/>
        <v>6.2919999999999998</v>
      </c>
      <c r="U27" s="112">
        <v>3.6</v>
      </c>
      <c r="V27" s="112">
        <f t="shared" si="1"/>
        <v>3.6</v>
      </c>
      <c r="W27" s="113" t="s">
        <v>130</v>
      </c>
      <c r="X27" s="115">
        <v>0</v>
      </c>
      <c r="Y27" s="115">
        <v>1017</v>
      </c>
      <c r="Z27" s="115">
        <v>1188</v>
      </c>
      <c r="AA27" s="115">
        <v>1185</v>
      </c>
      <c r="AB27" s="115">
        <v>1187</v>
      </c>
      <c r="AC27" s="48" t="s">
        <v>90</v>
      </c>
      <c r="AD27" s="48" t="s">
        <v>90</v>
      </c>
      <c r="AE27" s="48" t="s">
        <v>90</v>
      </c>
      <c r="AF27" s="114" t="s">
        <v>90</v>
      </c>
      <c r="AG27" s="123">
        <v>46583544</v>
      </c>
      <c r="AH27" s="49">
        <f t="shared" si="9"/>
        <v>1356</v>
      </c>
      <c r="AI27" s="50">
        <f t="shared" si="8"/>
        <v>215.51176096630644</v>
      </c>
      <c r="AJ27" s="98">
        <v>0</v>
      </c>
      <c r="AK27" s="98">
        <v>1</v>
      </c>
      <c r="AL27" s="98">
        <v>1</v>
      </c>
      <c r="AM27" s="98">
        <v>1</v>
      </c>
      <c r="AN27" s="98">
        <v>1</v>
      </c>
      <c r="AO27" s="98">
        <v>0</v>
      </c>
      <c r="AP27" s="115">
        <v>10804236</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135</v>
      </c>
      <c r="P28" s="111">
        <v>133</v>
      </c>
      <c r="Q28" s="111">
        <v>1483874</v>
      </c>
      <c r="R28" s="46">
        <f t="shared" si="5"/>
        <v>6293</v>
      </c>
      <c r="S28" s="47">
        <f t="shared" si="6"/>
        <v>151.03200000000001</v>
      </c>
      <c r="T28" s="47">
        <f t="shared" si="7"/>
        <v>6.2930000000000001</v>
      </c>
      <c r="U28" s="112">
        <v>3.3</v>
      </c>
      <c r="V28" s="112">
        <f t="shared" si="1"/>
        <v>3.3</v>
      </c>
      <c r="W28" s="113" t="s">
        <v>130</v>
      </c>
      <c r="X28" s="115">
        <v>0</v>
      </c>
      <c r="Y28" s="115">
        <v>1015</v>
      </c>
      <c r="Z28" s="115">
        <v>1187</v>
      </c>
      <c r="AA28" s="115">
        <v>1185</v>
      </c>
      <c r="AB28" s="115">
        <v>1187</v>
      </c>
      <c r="AC28" s="48" t="s">
        <v>90</v>
      </c>
      <c r="AD28" s="48" t="s">
        <v>90</v>
      </c>
      <c r="AE28" s="48" t="s">
        <v>90</v>
      </c>
      <c r="AF28" s="114" t="s">
        <v>90</v>
      </c>
      <c r="AG28" s="123">
        <v>46584880</v>
      </c>
      <c r="AH28" s="49">
        <f t="shared" si="9"/>
        <v>1336</v>
      </c>
      <c r="AI28" s="50">
        <f t="shared" si="8"/>
        <v>212.29938026378517</v>
      </c>
      <c r="AJ28" s="98">
        <v>0</v>
      </c>
      <c r="AK28" s="98">
        <v>1</v>
      </c>
      <c r="AL28" s="98">
        <v>1</v>
      </c>
      <c r="AM28" s="98">
        <v>1</v>
      </c>
      <c r="AN28" s="98">
        <v>1</v>
      </c>
      <c r="AO28" s="98">
        <v>0</v>
      </c>
      <c r="AP28" s="115">
        <v>10804236</v>
      </c>
      <c r="AQ28" s="115">
        <f t="shared" si="2"/>
        <v>0</v>
      </c>
      <c r="AR28" s="53">
        <v>0.99</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135</v>
      </c>
      <c r="P29" s="111">
        <v>136</v>
      </c>
      <c r="Q29" s="111">
        <v>1489792</v>
      </c>
      <c r="R29" s="46">
        <f t="shared" si="5"/>
        <v>5918</v>
      </c>
      <c r="S29" s="47">
        <f t="shared" si="6"/>
        <v>142.03200000000001</v>
      </c>
      <c r="T29" s="47">
        <f t="shared" si="7"/>
        <v>5.9180000000000001</v>
      </c>
      <c r="U29" s="112">
        <v>3</v>
      </c>
      <c r="V29" s="112">
        <f t="shared" si="1"/>
        <v>3</v>
      </c>
      <c r="W29" s="113" t="s">
        <v>130</v>
      </c>
      <c r="X29" s="115">
        <v>0</v>
      </c>
      <c r="Y29" s="115">
        <v>1016</v>
      </c>
      <c r="Z29" s="115">
        <v>1187</v>
      </c>
      <c r="AA29" s="115">
        <v>1185</v>
      </c>
      <c r="AB29" s="115">
        <v>1187</v>
      </c>
      <c r="AC29" s="48" t="s">
        <v>90</v>
      </c>
      <c r="AD29" s="48" t="s">
        <v>90</v>
      </c>
      <c r="AE29" s="48" t="s">
        <v>90</v>
      </c>
      <c r="AF29" s="114" t="s">
        <v>90</v>
      </c>
      <c r="AG29" s="123">
        <v>46586220</v>
      </c>
      <c r="AH29" s="49">
        <f t="shared" si="9"/>
        <v>1340</v>
      </c>
      <c r="AI29" s="50">
        <f t="shared" si="8"/>
        <v>226.42784724569111</v>
      </c>
      <c r="AJ29" s="98">
        <v>0</v>
      </c>
      <c r="AK29" s="98">
        <v>1</v>
      </c>
      <c r="AL29" s="98">
        <v>1</v>
      </c>
      <c r="AM29" s="98">
        <v>1</v>
      </c>
      <c r="AN29" s="98">
        <v>1</v>
      </c>
      <c r="AO29" s="98">
        <v>0</v>
      </c>
      <c r="AP29" s="115">
        <v>10804236</v>
      </c>
      <c r="AQ29" s="115">
        <f t="shared" si="2"/>
        <v>0</v>
      </c>
      <c r="AR29" s="51"/>
      <c r="AS29" s="52" t="s">
        <v>113</v>
      </c>
      <c r="AY29" s="101"/>
    </row>
    <row r="30" spans="1:51" x14ac:dyDescent="0.25">
      <c r="B30" s="40">
        <v>2.7916666666666701</v>
      </c>
      <c r="C30" s="40">
        <v>0.83333333333333703</v>
      </c>
      <c r="D30" s="110">
        <v>4</v>
      </c>
      <c r="E30" s="41">
        <f t="shared" si="0"/>
        <v>2.8169014084507045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135</v>
      </c>
      <c r="P30" s="111">
        <v>140</v>
      </c>
      <c r="Q30" s="111">
        <v>1496074</v>
      </c>
      <c r="R30" s="46">
        <f t="shared" si="5"/>
        <v>6282</v>
      </c>
      <c r="S30" s="47">
        <f t="shared" si="6"/>
        <v>150.768</v>
      </c>
      <c r="T30" s="47">
        <f t="shared" si="7"/>
        <v>6.282</v>
      </c>
      <c r="U30" s="112">
        <v>2.7</v>
      </c>
      <c r="V30" s="112">
        <f t="shared" si="1"/>
        <v>2.7</v>
      </c>
      <c r="W30" s="113" t="s">
        <v>130</v>
      </c>
      <c r="X30" s="115">
        <v>0</v>
      </c>
      <c r="Y30" s="115">
        <v>1015</v>
      </c>
      <c r="Z30" s="115">
        <v>1187</v>
      </c>
      <c r="AA30" s="115">
        <v>1185</v>
      </c>
      <c r="AB30" s="115">
        <v>1187</v>
      </c>
      <c r="AC30" s="48" t="s">
        <v>90</v>
      </c>
      <c r="AD30" s="48" t="s">
        <v>90</v>
      </c>
      <c r="AE30" s="48" t="s">
        <v>90</v>
      </c>
      <c r="AF30" s="114" t="s">
        <v>90</v>
      </c>
      <c r="AG30" s="123">
        <v>46587600</v>
      </c>
      <c r="AH30" s="49">
        <f t="shared" si="9"/>
        <v>1380</v>
      </c>
      <c r="AI30" s="50">
        <f t="shared" si="8"/>
        <v>219.67526265520536</v>
      </c>
      <c r="AJ30" s="98">
        <v>0</v>
      </c>
      <c r="AK30" s="98">
        <v>1</v>
      </c>
      <c r="AL30" s="98">
        <v>1</v>
      </c>
      <c r="AM30" s="98">
        <v>1</v>
      </c>
      <c r="AN30" s="98">
        <v>1</v>
      </c>
      <c r="AO30" s="98">
        <v>0</v>
      </c>
      <c r="AP30" s="115">
        <v>10804236</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116</v>
      </c>
      <c r="P31" s="111">
        <v>151</v>
      </c>
      <c r="Q31" s="111">
        <v>1502372</v>
      </c>
      <c r="R31" s="46">
        <f t="shared" si="5"/>
        <v>6298</v>
      </c>
      <c r="S31" s="47">
        <f t="shared" si="6"/>
        <v>151.15199999999999</v>
      </c>
      <c r="T31" s="47">
        <f t="shared" si="7"/>
        <v>6.298</v>
      </c>
      <c r="U31" s="112">
        <v>2</v>
      </c>
      <c r="V31" s="112">
        <f t="shared" si="1"/>
        <v>2</v>
      </c>
      <c r="W31" s="113" t="s">
        <v>134</v>
      </c>
      <c r="X31" s="115">
        <v>0</v>
      </c>
      <c r="Y31" s="115">
        <v>1047</v>
      </c>
      <c r="Z31" s="115">
        <v>0</v>
      </c>
      <c r="AA31" s="115">
        <v>1185</v>
      </c>
      <c r="AB31" s="115">
        <v>1188</v>
      </c>
      <c r="AC31" s="48" t="s">
        <v>90</v>
      </c>
      <c r="AD31" s="48" t="s">
        <v>90</v>
      </c>
      <c r="AE31" s="48" t="s">
        <v>90</v>
      </c>
      <c r="AF31" s="114" t="s">
        <v>90</v>
      </c>
      <c r="AG31" s="123">
        <v>46588684</v>
      </c>
      <c r="AH31" s="49">
        <f t="shared" si="9"/>
        <v>1084</v>
      </c>
      <c r="AI31" s="50">
        <f t="shared" si="8"/>
        <v>172.11813274055257</v>
      </c>
      <c r="AJ31" s="98">
        <v>0</v>
      </c>
      <c r="AK31" s="98">
        <v>1</v>
      </c>
      <c r="AL31" s="98">
        <v>0</v>
      </c>
      <c r="AM31" s="98">
        <v>1</v>
      </c>
      <c r="AN31" s="98">
        <v>1</v>
      </c>
      <c r="AO31" s="98">
        <v>0</v>
      </c>
      <c r="AP31" s="115">
        <v>10804236</v>
      </c>
      <c r="AQ31" s="115">
        <f t="shared" si="2"/>
        <v>0</v>
      </c>
      <c r="AR31" s="51"/>
      <c r="AS31" s="52" t="s">
        <v>113</v>
      </c>
      <c r="AV31" s="59" t="s">
        <v>29</v>
      </c>
      <c r="AW31" s="59" t="s">
        <v>74</v>
      </c>
      <c r="AY31" s="101"/>
    </row>
    <row r="32" spans="1:51" x14ac:dyDescent="0.25">
      <c r="B32" s="40">
        <v>2.875</v>
      </c>
      <c r="C32" s="40">
        <v>0.91666666666667096</v>
      </c>
      <c r="D32" s="110">
        <v>4</v>
      </c>
      <c r="E32" s="41">
        <f t="shared" si="0"/>
        <v>2.8169014084507045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122</v>
      </c>
      <c r="P32" s="111">
        <v>153</v>
      </c>
      <c r="Q32" s="111">
        <v>1508384</v>
      </c>
      <c r="R32" s="46">
        <f t="shared" si="5"/>
        <v>6012</v>
      </c>
      <c r="S32" s="47">
        <f t="shared" si="6"/>
        <v>144.28800000000001</v>
      </c>
      <c r="T32" s="47">
        <f t="shared" si="7"/>
        <v>6.0119999999999996</v>
      </c>
      <c r="U32" s="112">
        <v>1.7</v>
      </c>
      <c r="V32" s="112">
        <f t="shared" si="1"/>
        <v>1.7</v>
      </c>
      <c r="W32" s="113" t="s">
        <v>134</v>
      </c>
      <c r="X32" s="115">
        <v>0</v>
      </c>
      <c r="Y32" s="115">
        <v>1050</v>
      </c>
      <c r="Z32" s="115">
        <v>0</v>
      </c>
      <c r="AA32" s="115">
        <v>1185</v>
      </c>
      <c r="AB32" s="115">
        <v>1187</v>
      </c>
      <c r="AC32" s="48" t="s">
        <v>90</v>
      </c>
      <c r="AD32" s="48" t="s">
        <v>90</v>
      </c>
      <c r="AE32" s="48" t="s">
        <v>90</v>
      </c>
      <c r="AF32" s="114" t="s">
        <v>90</v>
      </c>
      <c r="AG32" s="123">
        <v>46589748</v>
      </c>
      <c r="AH32" s="49">
        <f t="shared" si="9"/>
        <v>1064</v>
      </c>
      <c r="AI32" s="50">
        <f t="shared" si="8"/>
        <v>176.97937458416501</v>
      </c>
      <c r="AJ32" s="98">
        <v>0</v>
      </c>
      <c r="AK32" s="98">
        <v>1</v>
      </c>
      <c r="AL32" s="98">
        <v>0</v>
      </c>
      <c r="AM32" s="98">
        <v>1</v>
      </c>
      <c r="AN32" s="98">
        <v>1</v>
      </c>
      <c r="AO32" s="98">
        <v>0</v>
      </c>
      <c r="AP32" s="115">
        <v>10804236</v>
      </c>
      <c r="AQ32" s="115">
        <f t="shared" si="2"/>
        <v>0</v>
      </c>
      <c r="AR32" s="53">
        <v>1.05</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134</v>
      </c>
      <c r="P33" s="111">
        <v>134</v>
      </c>
      <c r="Q33" s="111">
        <v>1514361</v>
      </c>
      <c r="R33" s="46">
        <f t="shared" si="5"/>
        <v>5977</v>
      </c>
      <c r="S33" s="47">
        <f t="shared" si="6"/>
        <v>143.44800000000001</v>
      </c>
      <c r="T33" s="47">
        <f t="shared" si="7"/>
        <v>5.9770000000000003</v>
      </c>
      <c r="U33" s="112">
        <v>2.2999999999999998</v>
      </c>
      <c r="V33" s="112">
        <f t="shared" si="1"/>
        <v>2.2999999999999998</v>
      </c>
      <c r="W33" s="113" t="s">
        <v>190</v>
      </c>
      <c r="X33" s="115">
        <v>0</v>
      </c>
      <c r="Y33" s="115">
        <v>0</v>
      </c>
      <c r="Z33" s="115">
        <v>1147</v>
      </c>
      <c r="AA33" s="115">
        <v>1185</v>
      </c>
      <c r="AB33" s="115">
        <v>1147</v>
      </c>
      <c r="AC33" s="48" t="s">
        <v>90</v>
      </c>
      <c r="AD33" s="48" t="s">
        <v>90</v>
      </c>
      <c r="AE33" s="48" t="s">
        <v>90</v>
      </c>
      <c r="AF33" s="114" t="s">
        <v>90</v>
      </c>
      <c r="AG33" s="123">
        <v>46590836</v>
      </c>
      <c r="AH33" s="49">
        <f t="shared" si="9"/>
        <v>1088</v>
      </c>
      <c r="AI33" s="50">
        <f t="shared" si="8"/>
        <v>182.03111929061401</v>
      </c>
      <c r="AJ33" s="98">
        <v>0</v>
      </c>
      <c r="AK33" s="98">
        <v>0</v>
      </c>
      <c r="AL33" s="98">
        <v>1</v>
      </c>
      <c r="AM33" s="98">
        <v>1</v>
      </c>
      <c r="AN33" s="98">
        <v>1</v>
      </c>
      <c r="AO33" s="98">
        <v>0.7</v>
      </c>
      <c r="AP33" s="115">
        <v>10804834</v>
      </c>
      <c r="AQ33" s="115">
        <f t="shared" si="2"/>
        <v>598</v>
      </c>
      <c r="AR33" s="51"/>
      <c r="AS33" s="52" t="s">
        <v>113</v>
      </c>
      <c r="AY33" s="101"/>
    </row>
    <row r="34" spans="1:51" x14ac:dyDescent="0.25">
      <c r="B34" s="40">
        <v>2.9583333333333299</v>
      </c>
      <c r="C34" s="40">
        <v>1</v>
      </c>
      <c r="D34" s="110">
        <v>4</v>
      </c>
      <c r="E34" s="41">
        <f t="shared" si="0"/>
        <v>2.8169014084507045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136</v>
      </c>
      <c r="P34" s="111">
        <v>123</v>
      </c>
      <c r="Q34" s="111">
        <v>1520215</v>
      </c>
      <c r="R34" s="46">
        <f t="shared" si="5"/>
        <v>5854</v>
      </c>
      <c r="S34" s="47">
        <f t="shared" si="6"/>
        <v>140.49600000000001</v>
      </c>
      <c r="T34" s="47">
        <f t="shared" si="7"/>
        <v>5.8540000000000001</v>
      </c>
      <c r="U34" s="112">
        <v>3.5</v>
      </c>
      <c r="V34" s="112">
        <f t="shared" si="1"/>
        <v>3.5</v>
      </c>
      <c r="W34" s="113" t="s">
        <v>190</v>
      </c>
      <c r="X34" s="115">
        <v>0</v>
      </c>
      <c r="Y34" s="115">
        <v>0</v>
      </c>
      <c r="Z34" s="115">
        <v>1127</v>
      </c>
      <c r="AA34" s="115">
        <v>1185</v>
      </c>
      <c r="AB34" s="115">
        <v>1127</v>
      </c>
      <c r="AC34" s="48" t="s">
        <v>90</v>
      </c>
      <c r="AD34" s="48" t="s">
        <v>90</v>
      </c>
      <c r="AE34" s="48" t="s">
        <v>90</v>
      </c>
      <c r="AF34" s="114" t="s">
        <v>90</v>
      </c>
      <c r="AG34" s="123">
        <v>46591828</v>
      </c>
      <c r="AH34" s="49">
        <f t="shared" si="9"/>
        <v>992</v>
      </c>
      <c r="AI34" s="50">
        <f t="shared" si="8"/>
        <v>169.45678168773489</v>
      </c>
      <c r="AJ34" s="98">
        <v>0</v>
      </c>
      <c r="AK34" s="98">
        <v>0</v>
      </c>
      <c r="AL34" s="98">
        <v>1</v>
      </c>
      <c r="AM34" s="98">
        <v>1</v>
      </c>
      <c r="AN34" s="98">
        <v>1</v>
      </c>
      <c r="AO34" s="98">
        <v>0.7</v>
      </c>
      <c r="AP34" s="115">
        <v>10805421</v>
      </c>
      <c r="AQ34" s="115">
        <f t="shared" si="2"/>
        <v>587</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138811</v>
      </c>
      <c r="S35" s="65">
        <f>AVERAGE(S11:S34)</f>
        <v>138.81100000000001</v>
      </c>
      <c r="T35" s="65">
        <f>SUM(T11:T34)</f>
        <v>138.81100000000001</v>
      </c>
      <c r="U35" s="112"/>
      <c r="V35" s="94"/>
      <c r="W35" s="57"/>
      <c r="X35" s="88"/>
      <c r="Y35" s="89"/>
      <c r="Z35" s="89"/>
      <c r="AA35" s="89"/>
      <c r="AB35" s="90"/>
      <c r="AC35" s="88"/>
      <c r="AD35" s="89"/>
      <c r="AE35" s="90"/>
      <c r="AF35" s="91"/>
      <c r="AG35" s="66">
        <f>AG34-AG10</f>
        <v>30352</v>
      </c>
      <c r="AH35" s="67">
        <f>SUM(AH11:AH34)</f>
        <v>30352</v>
      </c>
      <c r="AI35" s="68">
        <f>$AH$35/$T35</f>
        <v>218.657022858419</v>
      </c>
      <c r="AJ35" s="98"/>
      <c r="AK35" s="98"/>
      <c r="AL35" s="98"/>
      <c r="AM35" s="98"/>
      <c r="AN35" s="98"/>
      <c r="AO35" s="69"/>
      <c r="AP35" s="70">
        <f>AP34-AP10</f>
        <v>3578</v>
      </c>
      <c r="AQ35" s="71">
        <f>SUM(AQ11:AQ34)</f>
        <v>3578</v>
      </c>
      <c r="AR35" s="72">
        <f>AVERAGE(AR11:AR34)</f>
        <v>1.115</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212</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228</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229</v>
      </c>
      <c r="C41" s="137"/>
      <c r="D41" s="137"/>
      <c r="E41" s="109"/>
      <c r="F41" s="109"/>
      <c r="G41" s="109"/>
      <c r="H41" s="224"/>
      <c r="I41" s="106"/>
      <c r="J41" s="106"/>
      <c r="K41" s="106"/>
      <c r="L41" s="224"/>
      <c r="M41" s="224"/>
      <c r="N41" s="224"/>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71" t="s">
        <v>127</v>
      </c>
      <c r="C42" s="137"/>
      <c r="D42" s="225"/>
      <c r="E42" s="124"/>
      <c r="F42" s="124"/>
      <c r="G42" s="124"/>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71" t="s">
        <v>142</v>
      </c>
      <c r="C43" s="137"/>
      <c r="D43" s="137"/>
      <c r="E43" s="109"/>
      <c r="F43" s="109"/>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156</v>
      </c>
      <c r="C44" s="137"/>
      <c r="D44" s="225"/>
      <c r="E44" s="124"/>
      <c r="F44" s="124"/>
      <c r="G44" s="124"/>
      <c r="H44" s="124"/>
      <c r="I44" s="124"/>
      <c r="J44" s="125"/>
      <c r="K44" s="125"/>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71" t="s">
        <v>231</v>
      </c>
      <c r="C45" s="226"/>
      <c r="D45" s="227"/>
      <c r="E45" s="228"/>
      <c r="F45" s="228"/>
      <c r="G45" s="228"/>
      <c r="H45" s="228"/>
      <c r="I45" s="228"/>
      <c r="J45" s="135"/>
      <c r="K45" s="135"/>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71" t="s">
        <v>137</v>
      </c>
      <c r="C46" s="136"/>
      <c r="D46" s="229"/>
      <c r="E46" s="135"/>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138</v>
      </c>
      <c r="C47" s="137"/>
      <c r="D47" s="230"/>
      <c r="E47" s="124"/>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71" t="s">
        <v>139</v>
      </c>
      <c r="C48" s="105"/>
      <c r="D48" s="197"/>
      <c r="E48" s="124"/>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34" t="s">
        <v>145</v>
      </c>
      <c r="C49" s="105"/>
      <c r="D49" s="197"/>
      <c r="E49" s="124"/>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223</v>
      </c>
      <c r="C50" s="105"/>
      <c r="D50" s="197"/>
      <c r="E50" s="105"/>
      <c r="F50" s="105"/>
      <c r="G50" s="105"/>
      <c r="H50" s="105"/>
      <c r="I50" s="105"/>
      <c r="J50" s="203"/>
      <c r="K50" s="203"/>
      <c r="L50" s="203"/>
      <c r="M50" s="203"/>
      <c r="N50" s="203"/>
      <c r="O50" s="203"/>
      <c r="P50" s="203"/>
      <c r="Q50" s="203"/>
      <c r="R50" s="203"/>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230</v>
      </c>
      <c r="C51" s="105"/>
      <c r="D51" s="197"/>
      <c r="E51" s="124"/>
      <c r="F51" s="124"/>
      <c r="G51" s="124"/>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209" t="s">
        <v>205</v>
      </c>
      <c r="C52" s="210"/>
      <c r="D52" s="211"/>
      <c r="E52" s="212"/>
      <c r="F52" s="212"/>
      <c r="G52" s="212"/>
      <c r="H52" s="212"/>
      <c r="I52" s="212"/>
      <c r="J52" s="213"/>
      <c r="K52" s="213"/>
      <c r="L52" s="213"/>
      <c r="M52" s="213"/>
      <c r="N52" s="213"/>
      <c r="O52" s="213"/>
      <c r="P52" s="213"/>
      <c r="Q52" s="213"/>
      <c r="R52" s="213"/>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71" t="s">
        <v>207</v>
      </c>
      <c r="C53" s="105"/>
      <c r="D53" s="197"/>
      <c r="E53" s="124"/>
      <c r="F53" s="124"/>
      <c r="G53" s="124"/>
      <c r="H53" s="124"/>
      <c r="I53" s="124"/>
      <c r="J53" s="125"/>
      <c r="K53" s="125"/>
      <c r="L53" s="125"/>
      <c r="M53" s="125"/>
      <c r="N53" s="125"/>
      <c r="O53" s="125"/>
      <c r="P53" s="125"/>
      <c r="Q53" s="125"/>
      <c r="R53" s="125"/>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133" t="s">
        <v>174</v>
      </c>
      <c r="C54" s="105"/>
      <c r="D54" s="197"/>
      <c r="E54" s="124"/>
      <c r="F54" s="124"/>
      <c r="G54" s="124"/>
      <c r="H54" s="124"/>
      <c r="I54" s="124"/>
      <c r="J54" s="124"/>
      <c r="K54" s="125"/>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71"/>
      <c r="C55" s="105"/>
      <c r="D55" s="197"/>
      <c r="E55" s="148"/>
      <c r="F55" s="137"/>
      <c r="G55" s="137"/>
      <c r="H55" s="124"/>
      <c r="I55" s="124"/>
      <c r="J55" s="124"/>
      <c r="K55" s="125"/>
      <c r="L55" s="125"/>
      <c r="M55" s="125"/>
      <c r="N55" s="125"/>
      <c r="O55" s="125"/>
      <c r="P55" s="125"/>
      <c r="Q55" s="125"/>
      <c r="R55" s="125"/>
      <c r="S55" s="125"/>
      <c r="T55" s="125"/>
      <c r="U55" s="126"/>
      <c r="V55" s="126"/>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3"/>
      <c r="C56" s="105"/>
      <c r="D56" s="197"/>
      <c r="E56" s="145"/>
      <c r="F56" s="137"/>
      <c r="G56" s="137"/>
      <c r="H56" s="137"/>
      <c r="I56" s="135"/>
      <c r="J56" s="135"/>
      <c r="K56" s="135"/>
      <c r="L56" s="135"/>
      <c r="M56" s="135"/>
      <c r="N56" s="135"/>
      <c r="O56" s="135"/>
      <c r="P56" s="135"/>
      <c r="Q56" s="135"/>
      <c r="R56" s="135"/>
      <c r="S56" s="135"/>
      <c r="T56" s="135"/>
      <c r="U56" s="135"/>
      <c r="V56" s="135"/>
      <c r="W56" s="79"/>
      <c r="X56" s="102"/>
      <c r="Y56" s="102"/>
      <c r="Z56" s="102"/>
      <c r="AA56" s="80"/>
      <c r="AB56" s="102"/>
      <c r="AC56" s="102"/>
      <c r="AD56" s="102"/>
      <c r="AE56" s="102"/>
      <c r="AF56" s="102"/>
      <c r="AN56" s="103"/>
      <c r="AO56" s="103"/>
      <c r="AP56" s="103"/>
      <c r="AQ56" s="103"/>
      <c r="AR56" s="103"/>
      <c r="AS56" s="103"/>
      <c r="AT56" s="104"/>
      <c r="AW56" s="101"/>
      <c r="AX56" s="97"/>
      <c r="AY56" s="97"/>
    </row>
    <row r="57" spans="1:51" x14ac:dyDescent="0.25">
      <c r="B57" s="134"/>
      <c r="C57" s="134"/>
      <c r="D57" s="105"/>
      <c r="E57" s="156"/>
      <c r="F57" s="124"/>
      <c r="G57" s="124"/>
      <c r="H57" s="124"/>
      <c r="I57" s="135"/>
      <c r="J57" s="135"/>
      <c r="K57" s="135"/>
      <c r="L57" s="135"/>
      <c r="M57" s="135"/>
      <c r="N57" s="135"/>
      <c r="O57" s="135"/>
      <c r="P57" s="135"/>
      <c r="Q57" s="135"/>
      <c r="R57" s="135"/>
      <c r="S57" s="135"/>
      <c r="T57" s="135"/>
      <c r="U57" s="135"/>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B58" s="134"/>
      <c r="C58" s="171"/>
      <c r="D58" s="135"/>
      <c r="E58" s="153"/>
      <c r="F58" s="135"/>
      <c r="G58" s="135"/>
      <c r="H58" s="135"/>
      <c r="I58" s="124"/>
      <c r="J58" s="124"/>
      <c r="K58" s="124"/>
      <c r="L58" s="124"/>
      <c r="M58" s="124"/>
      <c r="N58" s="124"/>
      <c r="O58" s="124"/>
      <c r="P58" s="124"/>
      <c r="Q58" s="124"/>
      <c r="R58" s="124"/>
      <c r="S58" s="124"/>
      <c r="T58" s="124"/>
      <c r="U58" s="124"/>
      <c r="V58" s="79"/>
      <c r="W58" s="102"/>
      <c r="X58" s="102"/>
      <c r="Y58" s="102"/>
      <c r="Z58" s="80"/>
      <c r="AA58" s="102"/>
      <c r="AB58" s="102"/>
      <c r="AC58" s="102"/>
      <c r="AD58" s="102"/>
      <c r="AE58" s="102"/>
      <c r="AM58" s="103"/>
      <c r="AN58" s="103"/>
      <c r="AO58" s="103"/>
      <c r="AP58" s="103"/>
      <c r="AQ58" s="103"/>
      <c r="AR58" s="103"/>
      <c r="AS58" s="104"/>
      <c r="AV58" s="101"/>
      <c r="AW58" s="97"/>
      <c r="AX58" s="97"/>
      <c r="AY58" s="97"/>
    </row>
    <row r="59" spans="1:51" x14ac:dyDescent="0.25">
      <c r="A59" s="102"/>
      <c r="B59" s="171"/>
      <c r="C59" s="154"/>
      <c r="D59" s="153"/>
      <c r="E59" s="154"/>
      <c r="F59" s="135"/>
      <c r="G59" s="135"/>
      <c r="H59" s="13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54"/>
      <c r="D60" s="153"/>
      <c r="E60" s="154"/>
      <c r="F60" s="135"/>
      <c r="G60" s="124"/>
      <c r="H60" s="124"/>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71"/>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33"/>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71"/>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4"/>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71"/>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71"/>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3"/>
      <c r="C71" s="134"/>
      <c r="D71" s="117"/>
      <c r="E71" s="134"/>
      <c r="F71" s="134"/>
      <c r="G71" s="105"/>
      <c r="H71" s="105"/>
      <c r="I71" s="105"/>
      <c r="J71" s="106"/>
      <c r="K71" s="106"/>
      <c r="L71" s="106"/>
      <c r="M71" s="106"/>
      <c r="N71" s="106"/>
      <c r="O71" s="106"/>
      <c r="P71" s="106"/>
      <c r="Q71" s="106"/>
      <c r="R71" s="106"/>
      <c r="S71" s="106"/>
      <c r="T71" s="120"/>
      <c r="U71" s="122"/>
      <c r="V71" s="79"/>
      <c r="AS71" s="97"/>
      <c r="AT71" s="97"/>
      <c r="AU71" s="97"/>
      <c r="AV71" s="97"/>
      <c r="AW71" s="97"/>
      <c r="AX71" s="97"/>
      <c r="AY71" s="97"/>
    </row>
    <row r="72" spans="1:51" x14ac:dyDescent="0.25">
      <c r="A72" s="102"/>
      <c r="B72" s="136"/>
      <c r="C72" s="134"/>
      <c r="D72" s="117"/>
      <c r="E72" s="134"/>
      <c r="F72" s="134"/>
      <c r="G72" s="105"/>
      <c r="H72" s="105"/>
      <c r="I72" s="105"/>
      <c r="J72" s="106"/>
      <c r="K72" s="106"/>
      <c r="L72" s="106"/>
      <c r="M72" s="106"/>
      <c r="N72" s="106"/>
      <c r="O72" s="106"/>
      <c r="P72" s="106"/>
      <c r="Q72" s="106"/>
      <c r="R72" s="106"/>
      <c r="S72" s="106"/>
      <c r="T72" s="108"/>
      <c r="U72" s="79"/>
      <c r="V72" s="79"/>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A75" s="102"/>
      <c r="B75" s="138"/>
      <c r="C75" s="139"/>
      <c r="D75" s="140"/>
      <c r="E75" s="139"/>
      <c r="F75" s="139"/>
      <c r="G75" s="139"/>
      <c r="H75" s="139"/>
      <c r="I75" s="139"/>
      <c r="J75" s="141"/>
      <c r="K75" s="141"/>
      <c r="L75" s="141"/>
      <c r="M75" s="141"/>
      <c r="N75" s="141"/>
      <c r="O75" s="141"/>
      <c r="P75" s="141"/>
      <c r="Q75" s="141"/>
      <c r="R75" s="141"/>
      <c r="S75" s="141"/>
      <c r="T75" s="142"/>
      <c r="U75" s="143"/>
      <c r="V75" s="143"/>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AS78" s="97"/>
      <c r="AT78" s="97"/>
      <c r="AU78" s="97"/>
      <c r="AV78" s="97"/>
      <c r="AW78" s="97"/>
      <c r="AX78" s="97"/>
      <c r="AY78" s="97"/>
    </row>
    <row r="79" spans="1:51" x14ac:dyDescent="0.25">
      <c r="O79" s="12"/>
      <c r="P79" s="99"/>
      <c r="Q79" s="99"/>
      <c r="R79" s="99"/>
      <c r="S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T82" s="99"/>
      <c r="AS82" s="97"/>
      <c r="AT82" s="97"/>
      <c r="AU82" s="97"/>
      <c r="AV82" s="97"/>
      <c r="AW82" s="97"/>
      <c r="AX82" s="97"/>
      <c r="AY82" s="97"/>
    </row>
    <row r="83" spans="15:51" x14ac:dyDescent="0.25">
      <c r="O83" s="99"/>
      <c r="Q83" s="99"/>
      <c r="R83" s="99"/>
      <c r="S83" s="99"/>
      <c r="AS83" s="97"/>
      <c r="AT83" s="97"/>
      <c r="AU83" s="97"/>
      <c r="AV83" s="97"/>
      <c r="AW83" s="97"/>
      <c r="AX83" s="97"/>
      <c r="AY83" s="97"/>
    </row>
    <row r="84" spans="15:51" x14ac:dyDescent="0.25">
      <c r="O84" s="12"/>
      <c r="P84" s="99"/>
      <c r="Q84" s="99"/>
      <c r="R84" s="99"/>
      <c r="S84" s="99"/>
      <c r="T84" s="99"/>
      <c r="AS84" s="97"/>
      <c r="AT84" s="97"/>
      <c r="AU84" s="97"/>
      <c r="AV84" s="97"/>
      <c r="AW84" s="97"/>
      <c r="AX84" s="97"/>
      <c r="AY84" s="97"/>
    </row>
    <row r="85" spans="15:51" x14ac:dyDescent="0.25">
      <c r="O85" s="12"/>
      <c r="P85" s="99"/>
      <c r="Q85" s="99"/>
      <c r="R85" s="99"/>
      <c r="S85" s="99"/>
      <c r="T85" s="99"/>
      <c r="U85" s="99"/>
      <c r="AS85" s="97"/>
      <c r="AT85" s="97"/>
      <c r="AU85" s="97"/>
      <c r="AV85" s="97"/>
      <c r="AW85" s="97"/>
      <c r="AX85" s="97"/>
      <c r="AY85" s="97"/>
    </row>
    <row r="86" spans="15:51" x14ac:dyDescent="0.25">
      <c r="O86" s="12"/>
      <c r="P86" s="99"/>
      <c r="T86" s="99"/>
      <c r="U86" s="99"/>
      <c r="AS86" s="97"/>
      <c r="AT86" s="97"/>
      <c r="AU86" s="97"/>
      <c r="AV86" s="97"/>
      <c r="AW86" s="97"/>
      <c r="AX86" s="97"/>
      <c r="AY86" s="97"/>
    </row>
    <row r="98" spans="45:51" x14ac:dyDescent="0.25">
      <c r="AS98" s="97"/>
      <c r="AT98" s="97"/>
      <c r="AU98" s="97"/>
      <c r="AV98" s="97"/>
      <c r="AW98" s="97"/>
      <c r="AX98" s="97"/>
      <c r="AY98" s="97"/>
    </row>
  </sheetData>
  <protectedRanges>
    <protectedRange sqref="S59:T75"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4:AA56 Z57:Z58 Z46:Z53" name="Range2_2_1_10_1_1_1_2"/>
    <protectedRange sqref="N59:R75" name="Range2_12_1_6_1_1"/>
    <protectedRange sqref="L59:M75" name="Range2_2_12_1_7_1_1"/>
    <protectedRange sqref="AS11:AS15" name="Range1_4_1_1_1_1"/>
    <protectedRange sqref="J11:J15 J26:J34" name="Range1_1_2_1_10_1_1_1_1"/>
    <protectedRange sqref="T42" name="Range2_12_5_1_1_4"/>
    <protectedRange sqref="H42" name="Range2_2_12_1_7_1_1_1"/>
    <protectedRange sqref="L41 S38:S41" name="Range2_12_3_1_1_1_1"/>
    <protectedRange sqref="D38:H38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9:K75" name="Range2_2_12_1_4_1_1_1_1_1_1_1_1_1_1_1_1_1_1_1"/>
    <protectedRange sqref="I59:I75" name="Range2_2_12_1_7_1_1_2_2_1_2"/>
    <protectedRange sqref="F61:H75" name="Range2_2_12_1_3_1_2_1_1_1_1_2_1_1_1_1_1_1_1_1_1_1_1"/>
    <protectedRange sqref="E61: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6:V56 G58:H58 F59:G60" name="Range2_12_5_1_1_1_2_2_1_1_1_1_1_1_1_1_1_1_1_2_1_1_1_2_1_1_1_1_1_1_1_1_1_1_1_1_1_1_1_1_2_1_1_1_1_1_1_1_1_1_2_1_1_3_1_1_1_3_1_1_1_1_1_1_1_1_1_1_1_1_1_1_1_1_1_1_1_1_1_1_2_1_1_1_1_1_1_1_1_1_1_1_2_2_1_2_1_1_1_1_1_1_1_1_1_1_1_1_1"/>
    <protectedRange sqref="T54:U55 S47:T53" name="Range2_12_5_1_1_2_1_1_1_2_1_1_1_1_1_1_1_1_1_1_1_1_1"/>
    <protectedRange sqref="O54:S55 N47:R53" name="Range2_12_1_6_1_1_2_1_1_1_2_1_1_1_1_1_1_1_1_1_1_1_1_1"/>
    <protectedRange sqref="M54:N55 L47:M53" name="Range2_2_12_1_7_1_1_3_1_1_1_2_1_1_1_1_1_1_1_1_1_1_1_1_1"/>
    <protectedRange sqref="K54:L55 J47:K53" name="Range2_2_12_1_4_1_1_1_1_1_1_1_1_1_1_1_1_1_1_1_2_1_1_1_2_1_1_1_1_1_1_1_1_1_1_1_1_1"/>
    <protectedRange sqref="J54:J55 I47:I53" name="Range2_2_12_1_7_1_1_2_2_1_2_2_1_1_1_2_1_1_1_1_1_1_1_1_1_1_1_1_1"/>
    <protectedRange sqref="I54:I55 H56:H57 G47:H55" name="Range2_2_12_1_3_1_2_1_1_1_1_2_1_1_1_1_1_1_1_1_1_1_1_2_1_1_1_2_1_1_1_1_1_1_1_1_1_1_1_1_1"/>
    <protectedRange sqref="G56:G57 F47:F55" name="Range2_2_12_1_3_1_2_1_1_1_1_2_1_1_1_1_1_1_1_1_1_1_1_2_2_1_1_2_1_1_1_1_1_1_1_1_1_1_1_1_1"/>
    <protectedRange sqref="F56:F57 E47:E56"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1 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2 G44:H44" name="Range2_2_12_1_3_1_2_1_1_1_1_2_1_1_1_1_1_1_1_1_1_1_1_2_1_1_1_1_1_2_1_1_1_1_1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4"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8" name="Range2_12_5_1_1_1_2_2_1_1_1_1_1_1_1_1_1_1_1_2_1_1_1_1_1_1_1_1_1_3_1_3_1_2_1_1_1_1_1_1_1_1_1_1_1_1_1_2_1_1_1_1_1_2_1_1_1_1_1_1_1_1_2_1_1_3_1_1_1_2_1_1_1_1_1_1_1_1_1_1_1_1_1_1_1_1_1_2_1_1_1_1_1_1_1_1_1_1_1_1_1_1_1_1_1_1_1_2_3_1_2_1_1_1_2_2_1_3"/>
    <protectedRange sqref="B59" name="Range2_12_5_1_1_1_1_1_2_1_1_2_1_1_1_1_1_1_1_1_1_1_1_1_1_1_1_1_1_2_1_1_1_1_1_1_1_1_1_1_1_1_1_1_3_1_1_1_2_1_1_1_1_1_1_1_1_1_2_1_1_1_1_1_1_1_1_1_1_1_1_1_1_1_1_1_1_1_1_1_1_1_1_1_1_2_1_1_1_2_2_1_3"/>
    <protectedRange sqref="B60" name="Range2_12_5_1_1_1_2_2_1_1_1_1_1_1_1_1_1_1_1_2_1_1_1_2_1_1_1_1_1_1_1_1_1_1_1_1_1_1_1_1_2_1_1_1_1_1_1_1_1_1_2_1_1_3_1_1_1_3_1_1_1_1_1_1_1_1_1_1_1_1_1_1_1_1_1_1_1_1_1_1_2_1_1_1_1_1_1_1_1_1_2_2_1_1_1_2_2_1"/>
    <protectedRange sqref="B61" name="Range2_12_5_1_1_1_1_1_2_1_2_1_1_1_2_1_1_1_1_1_1_1_1_1_1_2_1_1_1_1_1_2_1_1_1_1_1_1_1_2_1_1_3_1_1_1_2_1_1_1_1_1_1_1_1_1_1_1_1_1_1_1_1_1_1_1_1_1_1_1_1_1_1_1_1_1_1_1_1_2_2_1_1_1_1_2_1"/>
    <protectedRange sqref="B55" name="Range2_12_5_1_1_1_1_1_2_1_2_1_1_1_2_1_1_1_1_1_1_1_1_1_1_2_1_1_1_1_1_2_1_1_1_1_1_1_1_2_1_1_3_1_1_1_2_1_1_1_1_1_1_1_1_1_1_1_1_1_1_1_1_1_1_1_1_1_1_1_1_1_1_1_1_1_1_1_1_2_2_1_1_1_1_2_1_1_2_1_1"/>
    <protectedRange sqref="B42" name="Range2_12_5_1_1_1_1_1_2_1_1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B47" name="Range2_12_5_1_1_1_1_1_2_1_1_1_1_1_1_1_1_1_1_1_1_1_1_1_1_1_1_1_1_2_1_1_1_1_1_1_1_1_1_1_1_1_1_3_1_1_1_2_1_1_1_1_1_1_1_1_1_1_1_1_2_1_1_1_1_1_1_1_1_1_1_1_1_1_1_1_1_1_1_1_1_1_1_1_1_1_1_1_1_3_1_2_1_1_1_2_2_1_1_1_2_2_1_1_1_1"/>
    <protectedRange sqref="B48" name="Range2_12_5_1_1_1_1_1_2_1_1_2_1_1_1_1_1_1_1_1_1_1_1_1_1_1_1_1_1_2_1_1_1_1_1_1_1_1_1_1_1_1_1_1_3_1_1_1_2_1_1_1_1_1_1_1_1_1_2_1_1_1_1_1_1_1_1_1_1_1_1_1_1_1_1_1_1_1_1_1_1_1_1_1_1_2_1_1_1_2_2_1_1_1_1_1_1"/>
    <protectedRange sqref="B49" name="Range2_12_5_1_1_1_2_2_1_1_1_1_1_1_1_1_1_1_1_2_1_1_1_1_1_1_1_1_1_3_1_3_1_2_1_1_1_1_1_1_1_1_1_1_1_1_1_2_1_1_1_1_1_2_1_1_1_1_1_1_1_1_2_1_1_3_1_1_1_2_1_1_1_1_1_1_1_1_1_1_1_1_1_1_1_1_1_2_1_1_1_1_1_1_1_1_1_1_1_1_1_1_1_1_1_1_1_2_3_1_2_1_1_1_2_2_1_1_1_1"/>
    <protectedRange sqref="B50" name="Range2_12_5_1_1_1_2_2_1_1_1_1_1_1_1_1_1_1_1_2_1_1_1_1_1_1_1_1_1_3_1_3_1_2_1_1_1_1_1_1_1_1_1_1_1_1_1_2_1_1_1_1_1_2_1_1_1_1_1_1_1_1_2_1_1_3_1_1_1_2_1_1_1_1_1_1_1_1_1_1_1_1_1_1_1_1_1_2_1_1_1_1_1_1_1_1_1_1_1_1_1_1_1_1_1_1_1_2_3_1_2_1_1_1_2_2_1_1_1_3"/>
    <protectedRange sqref="B52" name="Range2_12_5_1_1_1_2_2_1_1_1_1_1_1_1_1_1_1_1_2_1_1_1_1_1_1_1_1_1_3_1_3_1_2_1_1_1_1_1_1_1_1_1_1_1_1_1_2_1_1_1_1_1_2_1_1_1_1_1_1_1_1_2_1_1_3_1_1_1_2_1_1_1_1_1_1_1_1_1_1_1_1_1_1_1_1_1_2_1_1_1_1_1_1_1_1_1_1_1_1_1_1_1_1_1_1_1_2_3_1_2_1_1_1_2_2_1_3_1_1_1_1"/>
    <protectedRange sqref="B53" name="Range2_12_5_1_1_1_1_1_2_1_2_1_1_1_2_1_1_1_1_1_1_1_1_1_1_2_1_1_1_1_1_2_1_1_1_1_1_1_1_2_1_1_3_1_1_1_2_1_1_1_1_1_1_1_1_1_1_1_1_1_1_1_1_1_1_1_1_1_1_1_1_1_1_1_1_1_1_1_1_2_2_1_1_1_1_2_1_1_2_1_1_1_1"/>
    <protectedRange sqref="B51" name="Range2_12_5_1_1_1_2_2_1_1_1_1_1_1_1_1_1_1_1_2_1_1_1_2_1_1_1_1_1_1_1_1_1_1_1_1_1_1_1_1_2_1_1_1_1_1_1_1_1_1_2_1_1_3_1_1_1_3_1_1_1_1_1_1_1_1_1_1_1_1_1_1_1_1_1_1_1_1_1_1_2_1_1_1_1_1_1_1_1_1_2_2_1_1_1_2_2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15 X11:Y34 Z16:AB16 AA33:AA34 Z17:Z34 AA17:AB32">
    <cfRule type="containsText" dxfId="1762" priority="108" operator="containsText" text="N/A">
      <formula>NOT(ISERROR(SEARCH("N/A",X11)))</formula>
    </cfRule>
    <cfRule type="cellIs" dxfId="1761" priority="121" operator="equal">
      <formula>0</formula>
    </cfRule>
  </conditionalFormatting>
  <conditionalFormatting sqref="AC11:AE34 AA11:AA15 X11:Y34 Z16:AB16 AA33:AA34 Z17:Z34 AA17:AB32">
    <cfRule type="cellIs" dxfId="1760" priority="120" operator="greaterThanOrEqual">
      <formula>1185</formula>
    </cfRule>
  </conditionalFormatting>
  <conditionalFormatting sqref="AC11:AE34 AA11:AA15 X11:Y34 Z16:AB16 AA33:AA34 Z17:Z34 AA17:AB32">
    <cfRule type="cellIs" dxfId="1759" priority="119" operator="between">
      <formula>0.1</formula>
      <formula>1184</formula>
    </cfRule>
  </conditionalFormatting>
  <conditionalFormatting sqref="X8">
    <cfRule type="cellIs" dxfId="1758" priority="118" operator="equal">
      <formula>0</formula>
    </cfRule>
  </conditionalFormatting>
  <conditionalFormatting sqref="X8">
    <cfRule type="cellIs" dxfId="1757" priority="117" operator="greaterThan">
      <formula>1179</formula>
    </cfRule>
  </conditionalFormatting>
  <conditionalFormatting sqref="X8">
    <cfRule type="cellIs" dxfId="1756" priority="116" operator="greaterThan">
      <formula>99</formula>
    </cfRule>
  </conditionalFormatting>
  <conditionalFormatting sqref="X8">
    <cfRule type="cellIs" dxfId="1755" priority="115" operator="greaterThan">
      <formula>0.99</formula>
    </cfRule>
  </conditionalFormatting>
  <conditionalFormatting sqref="AB8">
    <cfRule type="cellIs" dxfId="1754" priority="114" operator="equal">
      <formula>0</formula>
    </cfRule>
  </conditionalFormatting>
  <conditionalFormatting sqref="AB8">
    <cfRule type="cellIs" dxfId="1753" priority="113" operator="greaterThan">
      <formula>1179</formula>
    </cfRule>
  </conditionalFormatting>
  <conditionalFormatting sqref="AB8">
    <cfRule type="cellIs" dxfId="1752" priority="112" operator="greaterThan">
      <formula>99</formula>
    </cfRule>
  </conditionalFormatting>
  <conditionalFormatting sqref="AB8">
    <cfRule type="cellIs" dxfId="1751" priority="111" operator="greaterThan">
      <formula>0.99</formula>
    </cfRule>
  </conditionalFormatting>
  <conditionalFormatting sqref="AH11:AH31">
    <cfRule type="cellIs" dxfId="1750" priority="109" operator="greaterThan">
      <formula>$AH$8</formula>
    </cfRule>
    <cfRule type="cellIs" dxfId="1749" priority="110" operator="greaterThan">
      <formula>$AH$8</formula>
    </cfRule>
  </conditionalFormatting>
  <conditionalFormatting sqref="AN11:AN35 AO11:AO34">
    <cfRule type="cellIs" dxfId="1748" priority="107" operator="equal">
      <formula>0</formula>
    </cfRule>
  </conditionalFormatting>
  <conditionalFormatting sqref="AN11:AN35 AO11:AO34">
    <cfRule type="cellIs" dxfId="1747" priority="106" operator="greaterThan">
      <formula>1179</formula>
    </cfRule>
  </conditionalFormatting>
  <conditionalFormatting sqref="AN11:AN35 AO11:AO34">
    <cfRule type="cellIs" dxfId="1746" priority="105" operator="greaterThan">
      <formula>99</formula>
    </cfRule>
  </conditionalFormatting>
  <conditionalFormatting sqref="AN11:AN35 AO11:AO34">
    <cfRule type="cellIs" dxfId="1745" priority="104" operator="greaterThan">
      <formula>0.99</formula>
    </cfRule>
  </conditionalFormatting>
  <conditionalFormatting sqref="AQ11:AQ34">
    <cfRule type="cellIs" dxfId="1744" priority="103" operator="equal">
      <formula>0</formula>
    </cfRule>
  </conditionalFormatting>
  <conditionalFormatting sqref="AQ11:AQ34">
    <cfRule type="cellIs" dxfId="1743" priority="102" operator="greaterThan">
      <formula>1179</formula>
    </cfRule>
  </conditionalFormatting>
  <conditionalFormatting sqref="AQ11:AQ34">
    <cfRule type="cellIs" dxfId="1742" priority="101" operator="greaterThan">
      <formula>99</formula>
    </cfRule>
  </conditionalFormatting>
  <conditionalFormatting sqref="AQ11:AQ34">
    <cfRule type="cellIs" dxfId="1741" priority="100" operator="greaterThan">
      <formula>0.99</formula>
    </cfRule>
  </conditionalFormatting>
  <conditionalFormatting sqref="AJ11:AN35">
    <cfRule type="cellIs" dxfId="1740" priority="99" operator="equal">
      <formula>0</formula>
    </cfRule>
  </conditionalFormatting>
  <conditionalFormatting sqref="AJ11:AN35">
    <cfRule type="cellIs" dxfId="1739" priority="98" operator="greaterThan">
      <formula>1179</formula>
    </cfRule>
  </conditionalFormatting>
  <conditionalFormatting sqref="AJ11:AN35">
    <cfRule type="cellIs" dxfId="1738" priority="97" operator="greaterThan">
      <formula>99</formula>
    </cfRule>
  </conditionalFormatting>
  <conditionalFormatting sqref="AJ11:AN35">
    <cfRule type="cellIs" dxfId="1737" priority="96" operator="greaterThan">
      <formula>0.99</formula>
    </cfRule>
  </conditionalFormatting>
  <conditionalFormatting sqref="AP11:AP34">
    <cfRule type="cellIs" dxfId="1736" priority="95" operator="equal">
      <formula>0</formula>
    </cfRule>
  </conditionalFormatting>
  <conditionalFormatting sqref="AP11:AP34">
    <cfRule type="cellIs" dxfId="1735" priority="94" operator="greaterThan">
      <formula>1179</formula>
    </cfRule>
  </conditionalFormatting>
  <conditionalFormatting sqref="AP11:AP34">
    <cfRule type="cellIs" dxfId="1734" priority="93" operator="greaterThan">
      <formula>99</formula>
    </cfRule>
  </conditionalFormatting>
  <conditionalFormatting sqref="AP11:AP34">
    <cfRule type="cellIs" dxfId="1733" priority="92" operator="greaterThan">
      <formula>0.99</formula>
    </cfRule>
  </conditionalFormatting>
  <conditionalFormatting sqref="AH32:AH34">
    <cfRule type="cellIs" dxfId="1732" priority="90" operator="greaterThan">
      <formula>$AH$8</formula>
    </cfRule>
    <cfRule type="cellIs" dxfId="1731" priority="91" operator="greaterThan">
      <formula>$AH$8</formula>
    </cfRule>
  </conditionalFormatting>
  <conditionalFormatting sqref="AI11:AI34">
    <cfRule type="cellIs" dxfId="1730" priority="89" operator="greaterThan">
      <formula>$AI$8</formula>
    </cfRule>
  </conditionalFormatting>
  <conditionalFormatting sqref="AL11:AL34">
    <cfRule type="cellIs" dxfId="1729" priority="88" operator="equal">
      <formula>0</formula>
    </cfRule>
  </conditionalFormatting>
  <conditionalFormatting sqref="AL11:AL34">
    <cfRule type="cellIs" dxfId="1728" priority="87" operator="greaterThan">
      <formula>1179</formula>
    </cfRule>
  </conditionalFormatting>
  <conditionalFormatting sqref="AL11:AL34">
    <cfRule type="cellIs" dxfId="1727" priority="86" operator="greaterThan">
      <formula>99</formula>
    </cfRule>
  </conditionalFormatting>
  <conditionalFormatting sqref="AL11:AL34">
    <cfRule type="cellIs" dxfId="1726" priority="85" operator="greaterThan">
      <formula>0.99</formula>
    </cfRule>
  </conditionalFormatting>
  <conditionalFormatting sqref="AM16:AM34">
    <cfRule type="cellIs" dxfId="1725" priority="84" operator="equal">
      <formula>0</formula>
    </cfRule>
  </conditionalFormatting>
  <conditionalFormatting sqref="AM16:AM34">
    <cfRule type="cellIs" dxfId="1724" priority="83" operator="greaterThan">
      <formula>1179</formula>
    </cfRule>
  </conditionalFormatting>
  <conditionalFormatting sqref="AM16:AM34">
    <cfRule type="cellIs" dxfId="1723" priority="82" operator="greaterThan">
      <formula>99</formula>
    </cfRule>
  </conditionalFormatting>
  <conditionalFormatting sqref="AM16:AM34">
    <cfRule type="cellIs" dxfId="1722" priority="81" operator="greaterThan">
      <formula>0.99</formula>
    </cfRule>
  </conditionalFormatting>
  <conditionalFormatting sqref="AL11:AL34">
    <cfRule type="cellIs" dxfId="1721" priority="80" operator="equal">
      <formula>0</formula>
    </cfRule>
  </conditionalFormatting>
  <conditionalFormatting sqref="AL11:AL34">
    <cfRule type="cellIs" dxfId="1720" priority="79" operator="greaterThan">
      <formula>1179</formula>
    </cfRule>
  </conditionalFormatting>
  <conditionalFormatting sqref="AL11:AL34">
    <cfRule type="cellIs" dxfId="1719" priority="78" operator="greaterThan">
      <formula>99</formula>
    </cfRule>
  </conditionalFormatting>
  <conditionalFormatting sqref="AL11:AL34">
    <cfRule type="cellIs" dxfId="1718" priority="77" operator="greaterThan">
      <formula>0.99</formula>
    </cfRule>
  </conditionalFormatting>
  <conditionalFormatting sqref="AB33:AB34">
    <cfRule type="containsText" dxfId="1717" priority="73" operator="containsText" text="N/A">
      <formula>NOT(ISERROR(SEARCH("N/A",AB33)))</formula>
    </cfRule>
    <cfRule type="cellIs" dxfId="1716" priority="76" operator="equal">
      <formula>0</formula>
    </cfRule>
  </conditionalFormatting>
  <conditionalFormatting sqref="AB33:AB34">
    <cfRule type="cellIs" dxfId="1715" priority="75" operator="greaterThanOrEqual">
      <formula>1185</formula>
    </cfRule>
  </conditionalFormatting>
  <conditionalFormatting sqref="AB33:AB34">
    <cfRule type="cellIs" dxfId="1714" priority="74" operator="between">
      <formula>0.1</formula>
      <formula>1184</formula>
    </cfRule>
  </conditionalFormatting>
  <conditionalFormatting sqref="AN11:AN34">
    <cfRule type="cellIs" dxfId="1713" priority="72" operator="equal">
      <formula>0</formula>
    </cfRule>
  </conditionalFormatting>
  <conditionalFormatting sqref="AN11:AN34">
    <cfRule type="cellIs" dxfId="1712" priority="71" operator="greaterThan">
      <formula>1179</formula>
    </cfRule>
  </conditionalFormatting>
  <conditionalFormatting sqref="AN11:AN34">
    <cfRule type="cellIs" dxfId="1711" priority="70" operator="greaterThan">
      <formula>99</formula>
    </cfRule>
  </conditionalFormatting>
  <conditionalFormatting sqref="AN11:AN34">
    <cfRule type="cellIs" dxfId="1710" priority="69" operator="greaterThan">
      <formula>0.99</formula>
    </cfRule>
  </conditionalFormatting>
  <conditionalFormatting sqref="AN11:AN34">
    <cfRule type="cellIs" dxfId="1709" priority="68" operator="equal">
      <formula>0</formula>
    </cfRule>
  </conditionalFormatting>
  <conditionalFormatting sqref="AN11:AN34">
    <cfRule type="cellIs" dxfId="1708" priority="67" operator="greaterThan">
      <formula>1179</formula>
    </cfRule>
  </conditionalFormatting>
  <conditionalFormatting sqref="AN11:AN34">
    <cfRule type="cellIs" dxfId="1707" priority="66" operator="greaterThan">
      <formula>99</formula>
    </cfRule>
  </conditionalFormatting>
  <conditionalFormatting sqref="AN11:AN34">
    <cfRule type="cellIs" dxfId="1706" priority="65" operator="greaterThan">
      <formula>0.99</formula>
    </cfRule>
  </conditionalFormatting>
  <conditionalFormatting sqref="Z11:Z15">
    <cfRule type="containsText" dxfId="1705" priority="61" operator="containsText" text="N/A">
      <formula>NOT(ISERROR(SEARCH("N/A",Z11)))</formula>
    </cfRule>
    <cfRule type="cellIs" dxfId="1704" priority="64" operator="equal">
      <formula>0</formula>
    </cfRule>
  </conditionalFormatting>
  <conditionalFormatting sqref="Z11:Z15">
    <cfRule type="cellIs" dxfId="1703" priority="63" operator="greaterThanOrEqual">
      <formula>1185</formula>
    </cfRule>
  </conditionalFormatting>
  <conditionalFormatting sqref="Z11:Z15">
    <cfRule type="cellIs" dxfId="1702" priority="62" operator="between">
      <formula>0.1</formula>
      <formula>1184</formula>
    </cfRule>
  </conditionalFormatting>
  <conditionalFormatting sqref="AL11:AL34">
    <cfRule type="cellIs" dxfId="1701" priority="60" operator="equal">
      <formula>0</formula>
    </cfRule>
  </conditionalFormatting>
  <conditionalFormatting sqref="AL11:AL34">
    <cfRule type="cellIs" dxfId="1700" priority="59" operator="greaterThan">
      <formula>1179</formula>
    </cfRule>
  </conditionalFormatting>
  <conditionalFormatting sqref="AL11:AL34">
    <cfRule type="cellIs" dxfId="1699" priority="58" operator="greaterThan">
      <formula>99</formula>
    </cfRule>
  </conditionalFormatting>
  <conditionalFormatting sqref="AL11:AL34">
    <cfRule type="cellIs" dxfId="1698" priority="57" operator="greaterThan">
      <formula>0.99</formula>
    </cfRule>
  </conditionalFormatting>
  <conditionalFormatting sqref="AL11:AL34">
    <cfRule type="cellIs" dxfId="1697" priority="56" operator="equal">
      <formula>0</formula>
    </cfRule>
  </conditionalFormatting>
  <conditionalFormatting sqref="AL11:AL34">
    <cfRule type="cellIs" dxfId="1696" priority="55" operator="greaterThan">
      <formula>1179</formula>
    </cfRule>
  </conditionalFormatting>
  <conditionalFormatting sqref="AL11:AL34">
    <cfRule type="cellIs" dxfId="1695" priority="54" operator="greaterThan">
      <formula>99</formula>
    </cfRule>
  </conditionalFormatting>
  <conditionalFormatting sqref="AL11:AL34">
    <cfRule type="cellIs" dxfId="1694" priority="53" operator="greaterThan">
      <formula>0.99</formula>
    </cfRule>
  </conditionalFormatting>
  <conditionalFormatting sqref="AL11:AL34">
    <cfRule type="cellIs" dxfId="1693" priority="52" operator="equal">
      <formula>0</formula>
    </cfRule>
  </conditionalFormatting>
  <conditionalFormatting sqref="AL11:AL34">
    <cfRule type="cellIs" dxfId="1692" priority="51" operator="greaterThan">
      <formula>1179</formula>
    </cfRule>
  </conditionalFormatting>
  <conditionalFormatting sqref="AL11:AL34">
    <cfRule type="cellIs" dxfId="1691" priority="50" operator="greaterThan">
      <formula>99</formula>
    </cfRule>
  </conditionalFormatting>
  <conditionalFormatting sqref="AL11:AL34">
    <cfRule type="cellIs" dxfId="1690" priority="49" operator="greaterThan">
      <formula>0.99</formula>
    </cfRule>
  </conditionalFormatting>
  <conditionalFormatting sqref="AN11:AN34">
    <cfRule type="cellIs" dxfId="1689" priority="48" operator="equal">
      <formula>0</formula>
    </cfRule>
  </conditionalFormatting>
  <conditionalFormatting sqref="AN11:AN34">
    <cfRule type="cellIs" dxfId="1688" priority="47" operator="greaterThan">
      <formula>1179</formula>
    </cfRule>
  </conditionalFormatting>
  <conditionalFormatting sqref="AN11:AN34">
    <cfRule type="cellIs" dxfId="1687" priority="46" operator="greaterThan">
      <formula>99</formula>
    </cfRule>
  </conditionalFormatting>
  <conditionalFormatting sqref="AN11:AN34">
    <cfRule type="cellIs" dxfId="1686" priority="45" operator="greaterThan">
      <formula>0.99</formula>
    </cfRule>
  </conditionalFormatting>
  <conditionalFormatting sqref="AN11:AN34">
    <cfRule type="cellIs" dxfId="1685" priority="44" operator="equal">
      <formula>0</formula>
    </cfRule>
  </conditionalFormatting>
  <conditionalFormatting sqref="AN11:AN34">
    <cfRule type="cellIs" dxfId="1684" priority="43" operator="greaterThan">
      <formula>1179</formula>
    </cfRule>
  </conditionalFormatting>
  <conditionalFormatting sqref="AN11:AN34">
    <cfRule type="cellIs" dxfId="1683" priority="42" operator="greaterThan">
      <formula>99</formula>
    </cfRule>
  </conditionalFormatting>
  <conditionalFormatting sqref="AN11:AN34">
    <cfRule type="cellIs" dxfId="1682" priority="41" operator="greaterThan">
      <formula>0.99</formula>
    </cfRule>
  </conditionalFormatting>
  <conditionalFormatting sqref="AN11:AN34">
    <cfRule type="cellIs" dxfId="1681" priority="40" operator="equal">
      <formula>0</formula>
    </cfRule>
  </conditionalFormatting>
  <conditionalFormatting sqref="AN11:AN34">
    <cfRule type="cellIs" dxfId="1680" priority="39" operator="greaterThan">
      <formula>1179</formula>
    </cfRule>
  </conditionalFormatting>
  <conditionalFormatting sqref="AN11:AN34">
    <cfRule type="cellIs" dxfId="1679" priority="38" operator="greaterThan">
      <formula>99</formula>
    </cfRule>
  </conditionalFormatting>
  <conditionalFormatting sqref="AN11:AN34">
    <cfRule type="cellIs" dxfId="1678" priority="37" operator="greaterThan">
      <formula>0.99</formula>
    </cfRule>
  </conditionalFormatting>
  <conditionalFormatting sqref="AN11:AN34">
    <cfRule type="cellIs" dxfId="1677" priority="36" operator="equal">
      <formula>0</formula>
    </cfRule>
  </conditionalFormatting>
  <conditionalFormatting sqref="AN11:AN34">
    <cfRule type="cellIs" dxfId="1676" priority="35" operator="greaterThan">
      <formula>1179</formula>
    </cfRule>
  </conditionalFormatting>
  <conditionalFormatting sqref="AN11:AN34">
    <cfRule type="cellIs" dxfId="1675" priority="34" operator="greaterThan">
      <formula>99</formula>
    </cfRule>
  </conditionalFormatting>
  <conditionalFormatting sqref="AN11:AN34">
    <cfRule type="cellIs" dxfId="1674" priority="33" operator="greaterThan">
      <formula>0.99</formula>
    </cfRule>
  </conditionalFormatting>
  <conditionalFormatting sqref="AN11:AN34">
    <cfRule type="cellIs" dxfId="1673" priority="32" operator="equal">
      <formula>0</formula>
    </cfRule>
  </conditionalFormatting>
  <conditionalFormatting sqref="AN11:AN34">
    <cfRule type="cellIs" dxfId="1672" priority="31" operator="greaterThan">
      <formula>1179</formula>
    </cfRule>
  </conditionalFormatting>
  <conditionalFormatting sqref="AN11:AN34">
    <cfRule type="cellIs" dxfId="1671" priority="30" operator="greaterThan">
      <formula>99</formula>
    </cfRule>
  </conditionalFormatting>
  <conditionalFormatting sqref="AN11:AN34">
    <cfRule type="cellIs" dxfId="1670" priority="29" operator="greaterThan">
      <formula>0.99</formula>
    </cfRule>
  </conditionalFormatting>
  <conditionalFormatting sqref="AB11:AB15">
    <cfRule type="containsText" dxfId="1669" priority="25" operator="containsText" text="N/A">
      <formula>NOT(ISERROR(SEARCH("N/A",AB11)))</formula>
    </cfRule>
    <cfRule type="cellIs" dxfId="1668" priority="28" operator="equal">
      <formula>0</formula>
    </cfRule>
  </conditionalFormatting>
  <conditionalFormatting sqref="AB11:AB15">
    <cfRule type="cellIs" dxfId="1667" priority="27" operator="greaterThanOrEqual">
      <formula>1185</formula>
    </cfRule>
  </conditionalFormatting>
  <conditionalFormatting sqref="AB11:AB15">
    <cfRule type="cellIs" dxfId="1666" priority="26" operator="between">
      <formula>0.1</formula>
      <formula>1184</formula>
    </cfRule>
  </conditionalFormatting>
  <conditionalFormatting sqref="AN11:AN32">
    <cfRule type="cellIs" dxfId="1665" priority="24" operator="equal">
      <formula>0</formula>
    </cfRule>
  </conditionalFormatting>
  <conditionalFormatting sqref="AN11:AN32">
    <cfRule type="cellIs" dxfId="1664" priority="23" operator="greaterThan">
      <formula>1179</formula>
    </cfRule>
  </conditionalFormatting>
  <conditionalFormatting sqref="AN11:AN32">
    <cfRule type="cellIs" dxfId="1663" priority="22" operator="greaterThan">
      <formula>99</formula>
    </cfRule>
  </conditionalFormatting>
  <conditionalFormatting sqref="AN11:AN32">
    <cfRule type="cellIs" dxfId="1662" priority="21" operator="greaterThan">
      <formula>0.99</formula>
    </cfRule>
  </conditionalFormatting>
  <conditionalFormatting sqref="AN11:AN32">
    <cfRule type="cellIs" dxfId="1661" priority="20" operator="equal">
      <formula>0</formula>
    </cfRule>
  </conditionalFormatting>
  <conditionalFormatting sqref="AN11:AN32">
    <cfRule type="cellIs" dxfId="1660" priority="19" operator="greaterThan">
      <formula>1179</formula>
    </cfRule>
  </conditionalFormatting>
  <conditionalFormatting sqref="AN11:AN32">
    <cfRule type="cellIs" dxfId="1659" priority="18" operator="greaterThan">
      <formula>99</formula>
    </cfRule>
  </conditionalFormatting>
  <conditionalFormatting sqref="AN11:AN32">
    <cfRule type="cellIs" dxfId="1658" priority="17" operator="greaterThan">
      <formula>0.99</formula>
    </cfRule>
  </conditionalFormatting>
  <conditionalFormatting sqref="AN11:AN32">
    <cfRule type="cellIs" dxfId="1657" priority="16" operator="equal">
      <formula>0</formula>
    </cfRule>
  </conditionalFormatting>
  <conditionalFormatting sqref="AN11:AN32">
    <cfRule type="cellIs" dxfId="1656" priority="15" operator="greaterThan">
      <formula>1179</formula>
    </cfRule>
  </conditionalFormatting>
  <conditionalFormatting sqref="AN11:AN32">
    <cfRule type="cellIs" dxfId="1655" priority="14" operator="greaterThan">
      <formula>99</formula>
    </cfRule>
  </conditionalFormatting>
  <conditionalFormatting sqref="AN11:AN32">
    <cfRule type="cellIs" dxfId="1654" priority="13" operator="greaterThan">
      <formula>0.99</formula>
    </cfRule>
  </conditionalFormatting>
  <conditionalFormatting sqref="AN11:AN32">
    <cfRule type="cellIs" dxfId="1653" priority="12" operator="equal">
      <formula>0</formula>
    </cfRule>
  </conditionalFormatting>
  <conditionalFormatting sqref="AN11:AN32">
    <cfRule type="cellIs" dxfId="1652" priority="11" operator="greaterThan">
      <formula>1179</formula>
    </cfRule>
  </conditionalFormatting>
  <conditionalFormatting sqref="AN11:AN32">
    <cfRule type="cellIs" dxfId="1651" priority="10" operator="greaterThan">
      <formula>99</formula>
    </cfRule>
  </conditionalFormatting>
  <conditionalFormatting sqref="AN11:AN32">
    <cfRule type="cellIs" dxfId="1650" priority="9" operator="greaterThan">
      <formula>0.99</formula>
    </cfRule>
  </conditionalFormatting>
  <conditionalFormatting sqref="AN11:AN32">
    <cfRule type="cellIs" dxfId="1649" priority="8" operator="equal">
      <formula>0</formula>
    </cfRule>
  </conditionalFormatting>
  <conditionalFormatting sqref="AN11:AN32">
    <cfRule type="cellIs" dxfId="1648" priority="7" operator="greaterThan">
      <formula>1179</formula>
    </cfRule>
  </conditionalFormatting>
  <conditionalFormatting sqref="AN11:AN32">
    <cfRule type="cellIs" dxfId="1647" priority="6" operator="greaterThan">
      <formula>99</formula>
    </cfRule>
  </conditionalFormatting>
  <conditionalFormatting sqref="AN11:AN32">
    <cfRule type="cellIs" dxfId="1646" priority="5" operator="greaterThan">
      <formula>0.99</formula>
    </cfRule>
  </conditionalFormatting>
  <conditionalFormatting sqref="AL16:AL32">
    <cfRule type="cellIs" dxfId="1645" priority="4" operator="equal">
      <formula>0</formula>
    </cfRule>
  </conditionalFormatting>
  <conditionalFormatting sqref="AL16:AL32">
    <cfRule type="cellIs" dxfId="1644" priority="3" operator="greaterThan">
      <formula>1179</formula>
    </cfRule>
  </conditionalFormatting>
  <conditionalFormatting sqref="AL16:AL32">
    <cfRule type="cellIs" dxfId="1643" priority="2" operator="greaterThan">
      <formula>99</formula>
    </cfRule>
  </conditionalFormatting>
  <conditionalFormatting sqref="AL16:AL32">
    <cfRule type="cellIs" dxfId="1642"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topLeftCell="Q19" zoomScaleNormal="100" workbookViewId="0">
      <selection activeCell="B50" sqref="B50:B54"/>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133</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199"/>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02" t="s">
        <v>10</v>
      </c>
      <c r="I7" s="116" t="s">
        <v>11</v>
      </c>
      <c r="J7" s="116" t="s">
        <v>12</v>
      </c>
      <c r="K7" s="116" t="s">
        <v>13</v>
      </c>
      <c r="L7" s="12"/>
      <c r="M7" s="12"/>
      <c r="N7" s="12"/>
      <c r="O7" s="202"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42508</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29724</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200" t="s">
        <v>51</v>
      </c>
      <c r="V9" s="200" t="s">
        <v>52</v>
      </c>
      <c r="W9" s="283" t="s">
        <v>53</v>
      </c>
      <c r="X9" s="284" t="s">
        <v>54</v>
      </c>
      <c r="Y9" s="285"/>
      <c r="Z9" s="285"/>
      <c r="AA9" s="285"/>
      <c r="AB9" s="285"/>
      <c r="AC9" s="285"/>
      <c r="AD9" s="285"/>
      <c r="AE9" s="286"/>
      <c r="AF9" s="198" t="s">
        <v>55</v>
      </c>
      <c r="AG9" s="198" t="s">
        <v>56</v>
      </c>
      <c r="AH9" s="272" t="s">
        <v>57</v>
      </c>
      <c r="AI9" s="287" t="s">
        <v>58</v>
      </c>
      <c r="AJ9" s="200" t="s">
        <v>59</v>
      </c>
      <c r="AK9" s="200" t="s">
        <v>60</v>
      </c>
      <c r="AL9" s="200" t="s">
        <v>61</v>
      </c>
      <c r="AM9" s="200" t="s">
        <v>62</v>
      </c>
      <c r="AN9" s="200" t="s">
        <v>63</v>
      </c>
      <c r="AO9" s="200" t="s">
        <v>64</v>
      </c>
      <c r="AP9" s="200" t="s">
        <v>65</v>
      </c>
      <c r="AQ9" s="270" t="s">
        <v>66</v>
      </c>
      <c r="AR9" s="200" t="s">
        <v>67</v>
      </c>
      <c r="AS9" s="272" t="s">
        <v>68</v>
      </c>
      <c r="AV9" s="35" t="s">
        <v>69</v>
      </c>
      <c r="AW9" s="35" t="s">
        <v>70</v>
      </c>
      <c r="AY9" s="36" t="s">
        <v>71</v>
      </c>
    </row>
    <row r="10" spans="2:51" x14ac:dyDescent="0.25">
      <c r="B10" s="200" t="s">
        <v>72</v>
      </c>
      <c r="C10" s="200" t="s">
        <v>73</v>
      </c>
      <c r="D10" s="200" t="s">
        <v>74</v>
      </c>
      <c r="E10" s="200" t="s">
        <v>75</v>
      </c>
      <c r="F10" s="200" t="s">
        <v>74</v>
      </c>
      <c r="G10" s="200" t="s">
        <v>75</v>
      </c>
      <c r="H10" s="266"/>
      <c r="I10" s="200" t="s">
        <v>75</v>
      </c>
      <c r="J10" s="200" t="s">
        <v>75</v>
      </c>
      <c r="K10" s="200" t="s">
        <v>75</v>
      </c>
      <c r="L10" s="28" t="s">
        <v>29</v>
      </c>
      <c r="M10" s="269"/>
      <c r="N10" s="28" t="s">
        <v>29</v>
      </c>
      <c r="O10" s="271"/>
      <c r="P10" s="271"/>
      <c r="Q10" s="1">
        <f>'MAY 17'!Q34</f>
        <v>1520215</v>
      </c>
      <c r="R10" s="280"/>
      <c r="S10" s="281"/>
      <c r="T10" s="282"/>
      <c r="U10" s="200" t="s">
        <v>75</v>
      </c>
      <c r="V10" s="200" t="s">
        <v>75</v>
      </c>
      <c r="W10" s="283"/>
      <c r="X10" s="37" t="s">
        <v>76</v>
      </c>
      <c r="Y10" s="37" t="s">
        <v>77</v>
      </c>
      <c r="Z10" s="37" t="s">
        <v>78</v>
      </c>
      <c r="AA10" s="37" t="s">
        <v>79</v>
      </c>
      <c r="AB10" s="37" t="s">
        <v>80</v>
      </c>
      <c r="AC10" s="37" t="s">
        <v>81</v>
      </c>
      <c r="AD10" s="37" t="s">
        <v>82</v>
      </c>
      <c r="AE10" s="37" t="s">
        <v>83</v>
      </c>
      <c r="AF10" s="38"/>
      <c r="AG10" s="1">
        <f>'MAY 17'!AG34</f>
        <v>46591828</v>
      </c>
      <c r="AH10" s="272"/>
      <c r="AI10" s="288"/>
      <c r="AJ10" s="200" t="s">
        <v>84</v>
      </c>
      <c r="AK10" s="200" t="s">
        <v>84</v>
      </c>
      <c r="AL10" s="200" t="s">
        <v>84</v>
      </c>
      <c r="AM10" s="200" t="s">
        <v>84</v>
      </c>
      <c r="AN10" s="200" t="s">
        <v>84</v>
      </c>
      <c r="AO10" s="200" t="s">
        <v>84</v>
      </c>
      <c r="AP10" s="1">
        <f>'MAY 17'!AP34</f>
        <v>10805421</v>
      </c>
      <c r="AQ10" s="271"/>
      <c r="AR10" s="201" t="s">
        <v>85</v>
      </c>
      <c r="AS10" s="272"/>
      <c r="AV10" s="39" t="s">
        <v>86</v>
      </c>
      <c r="AW10" s="39" t="s">
        <v>87</v>
      </c>
      <c r="AY10" s="81" t="s">
        <v>129</v>
      </c>
    </row>
    <row r="11" spans="2:51" x14ac:dyDescent="0.25">
      <c r="B11" s="40">
        <v>2</v>
      </c>
      <c r="C11" s="40">
        <v>4.1666666666666664E-2</v>
      </c>
      <c r="D11" s="110">
        <v>4</v>
      </c>
      <c r="E11" s="41">
        <f t="shared" ref="E11:E34" si="0">D11/1.42</f>
        <v>2.8169014084507045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132</v>
      </c>
      <c r="P11" s="111">
        <v>117</v>
      </c>
      <c r="Q11" s="111">
        <v>1525772</v>
      </c>
      <c r="R11" s="46">
        <f>IF(ISBLANK(Q11),"-",Q11-Q10)</f>
        <v>5557</v>
      </c>
      <c r="S11" s="47">
        <f>R11*24/1000</f>
        <v>133.36799999999999</v>
      </c>
      <c r="T11" s="47">
        <f>R11/1000</f>
        <v>5.5570000000000004</v>
      </c>
      <c r="U11" s="112">
        <v>5.8</v>
      </c>
      <c r="V11" s="112">
        <f t="shared" ref="V11:V34" si="1">U11</f>
        <v>5.8</v>
      </c>
      <c r="W11" s="113" t="s">
        <v>190</v>
      </c>
      <c r="X11" s="115">
        <v>0</v>
      </c>
      <c r="Y11" s="115">
        <v>0</v>
      </c>
      <c r="Z11" s="115">
        <v>1097</v>
      </c>
      <c r="AA11" s="115">
        <v>1185</v>
      </c>
      <c r="AB11" s="115">
        <v>1097</v>
      </c>
      <c r="AC11" s="48" t="s">
        <v>90</v>
      </c>
      <c r="AD11" s="48" t="s">
        <v>90</v>
      </c>
      <c r="AE11" s="48" t="s">
        <v>90</v>
      </c>
      <c r="AF11" s="114" t="s">
        <v>90</v>
      </c>
      <c r="AG11" s="123">
        <v>46592836</v>
      </c>
      <c r="AH11" s="49">
        <f>IF(ISBLANK(AG11),"-",AG11-AG10)</f>
        <v>1008</v>
      </c>
      <c r="AI11" s="50">
        <f>AH11/T11</f>
        <v>181.39283786215583</v>
      </c>
      <c r="AJ11" s="98">
        <v>0</v>
      </c>
      <c r="AK11" s="98">
        <v>0</v>
      </c>
      <c r="AL11" s="98">
        <v>1</v>
      </c>
      <c r="AM11" s="98">
        <v>1</v>
      </c>
      <c r="AN11" s="98">
        <v>1</v>
      </c>
      <c r="AO11" s="98">
        <v>0.75</v>
      </c>
      <c r="AP11" s="115">
        <v>10806036</v>
      </c>
      <c r="AQ11" s="115">
        <f t="shared" ref="AQ11:AQ34" si="2">AP11-AP10</f>
        <v>615</v>
      </c>
      <c r="AR11" s="51"/>
      <c r="AS11" s="52" t="s">
        <v>113</v>
      </c>
      <c r="AV11" s="39" t="s">
        <v>88</v>
      </c>
      <c r="AW11" s="39" t="s">
        <v>91</v>
      </c>
      <c r="AY11" s="81" t="s">
        <v>128</v>
      </c>
    </row>
    <row r="12" spans="2:51" x14ac:dyDescent="0.25">
      <c r="B12" s="40">
        <v>2.0416666666666701</v>
      </c>
      <c r="C12" s="40">
        <v>8.3333333333333329E-2</v>
      </c>
      <c r="D12" s="110">
        <v>4</v>
      </c>
      <c r="E12" s="41">
        <f t="shared" si="0"/>
        <v>2.8169014084507045</v>
      </c>
      <c r="F12" s="100">
        <v>83</v>
      </c>
      <c r="G12" s="41">
        <f t="shared" ref="G12:G34" si="3">F12/1.42</f>
        <v>58.450704225352112</v>
      </c>
      <c r="H12" s="42" t="s">
        <v>88</v>
      </c>
      <c r="I12" s="42">
        <f t="shared" ref="I12:I34" si="4">J12-(2/1.42)</f>
        <v>53.521126760563384</v>
      </c>
      <c r="J12" s="43">
        <f>(F12-5)/1.42</f>
        <v>54.929577464788736</v>
      </c>
      <c r="K12" s="42">
        <f>J12+(6/1.42)</f>
        <v>59.154929577464792</v>
      </c>
      <c r="L12" s="44">
        <v>14</v>
      </c>
      <c r="M12" s="45" t="s">
        <v>89</v>
      </c>
      <c r="N12" s="45">
        <v>11.2</v>
      </c>
      <c r="O12" s="111">
        <v>134</v>
      </c>
      <c r="P12" s="111">
        <v>115</v>
      </c>
      <c r="Q12" s="111">
        <v>1531439</v>
      </c>
      <c r="R12" s="46">
        <f t="shared" ref="R12:R34" si="5">IF(ISBLANK(Q12),"-",Q12-Q11)</f>
        <v>5667</v>
      </c>
      <c r="S12" s="47">
        <f t="shared" ref="S12:S34" si="6">R12*24/1000</f>
        <v>136.00800000000001</v>
      </c>
      <c r="T12" s="47">
        <f t="shared" ref="T12:T34" si="7">R12/1000</f>
        <v>5.6669999999999998</v>
      </c>
      <c r="U12" s="112">
        <v>7.5</v>
      </c>
      <c r="V12" s="112">
        <f t="shared" si="1"/>
        <v>7.5</v>
      </c>
      <c r="W12" s="113" t="s">
        <v>190</v>
      </c>
      <c r="X12" s="115">
        <v>0</v>
      </c>
      <c r="Y12" s="115">
        <v>0</v>
      </c>
      <c r="Z12" s="115">
        <v>1096</v>
      </c>
      <c r="AA12" s="115">
        <v>1185</v>
      </c>
      <c r="AB12" s="115">
        <v>1096</v>
      </c>
      <c r="AC12" s="48" t="s">
        <v>90</v>
      </c>
      <c r="AD12" s="48" t="s">
        <v>90</v>
      </c>
      <c r="AE12" s="48" t="s">
        <v>90</v>
      </c>
      <c r="AF12" s="114" t="s">
        <v>90</v>
      </c>
      <c r="AG12" s="123">
        <v>46593888</v>
      </c>
      <c r="AH12" s="49">
        <f>IF(ISBLANK(AG12),"-",AG12-AG11)</f>
        <v>1052</v>
      </c>
      <c r="AI12" s="50">
        <f t="shared" ref="AI12:AI34" si="8">AH12/T12</f>
        <v>185.63613905064409</v>
      </c>
      <c r="AJ12" s="98">
        <v>0</v>
      </c>
      <c r="AK12" s="98">
        <v>0</v>
      </c>
      <c r="AL12" s="98">
        <v>1</v>
      </c>
      <c r="AM12" s="98">
        <v>1</v>
      </c>
      <c r="AN12" s="98">
        <v>1</v>
      </c>
      <c r="AO12" s="98">
        <v>0.75</v>
      </c>
      <c r="AP12" s="115">
        <v>10806836</v>
      </c>
      <c r="AQ12" s="115">
        <f t="shared" si="2"/>
        <v>800</v>
      </c>
      <c r="AR12" s="118">
        <v>1.1000000000000001</v>
      </c>
      <c r="AS12" s="52" t="s">
        <v>113</v>
      </c>
      <c r="AV12" s="39" t="s">
        <v>92</v>
      </c>
      <c r="AW12" s="39" t="s">
        <v>93</v>
      </c>
      <c r="AY12" s="81" t="s">
        <v>126</v>
      </c>
    </row>
    <row r="13" spans="2:51" x14ac:dyDescent="0.25">
      <c r="B13" s="40">
        <v>2.0833333333333299</v>
      </c>
      <c r="C13" s="40">
        <v>0.125</v>
      </c>
      <c r="D13" s="110">
        <v>5</v>
      </c>
      <c r="E13" s="41">
        <f t="shared" si="0"/>
        <v>3.5211267605633805</v>
      </c>
      <c r="F13" s="100">
        <v>83</v>
      </c>
      <c r="G13" s="41">
        <f t="shared" si="3"/>
        <v>58.450704225352112</v>
      </c>
      <c r="H13" s="42" t="s">
        <v>88</v>
      </c>
      <c r="I13" s="42">
        <f t="shared" si="4"/>
        <v>53.521126760563384</v>
      </c>
      <c r="J13" s="43">
        <f>(F13-5)/1.42</f>
        <v>54.929577464788736</v>
      </c>
      <c r="K13" s="42">
        <f>J13+(6/1.42)</f>
        <v>59.154929577464792</v>
      </c>
      <c r="L13" s="44">
        <v>14</v>
      </c>
      <c r="M13" s="45" t="s">
        <v>89</v>
      </c>
      <c r="N13" s="45">
        <v>11.2</v>
      </c>
      <c r="O13" s="111">
        <v>133</v>
      </c>
      <c r="P13" s="111">
        <v>113</v>
      </c>
      <c r="Q13" s="111">
        <v>1536888</v>
      </c>
      <c r="R13" s="46">
        <f t="shared" si="5"/>
        <v>5449</v>
      </c>
      <c r="S13" s="47">
        <f t="shared" si="6"/>
        <v>130.77600000000001</v>
      </c>
      <c r="T13" s="47">
        <f t="shared" si="7"/>
        <v>5.4489999999999998</v>
      </c>
      <c r="U13" s="112">
        <v>8.6</v>
      </c>
      <c r="V13" s="112">
        <f t="shared" si="1"/>
        <v>8.6</v>
      </c>
      <c r="W13" s="113" t="s">
        <v>190</v>
      </c>
      <c r="X13" s="115">
        <v>0</v>
      </c>
      <c r="Y13" s="115">
        <v>0</v>
      </c>
      <c r="Z13" s="115">
        <v>1097</v>
      </c>
      <c r="AA13" s="115">
        <v>1185</v>
      </c>
      <c r="AB13" s="115">
        <v>1096</v>
      </c>
      <c r="AC13" s="48" t="s">
        <v>90</v>
      </c>
      <c r="AD13" s="48" t="s">
        <v>90</v>
      </c>
      <c r="AE13" s="48" t="s">
        <v>90</v>
      </c>
      <c r="AF13" s="114" t="s">
        <v>90</v>
      </c>
      <c r="AG13" s="123">
        <v>46594940</v>
      </c>
      <c r="AH13" s="49">
        <f>IF(ISBLANK(AG13),"-",AG13-AG12)</f>
        <v>1052</v>
      </c>
      <c r="AI13" s="50">
        <f t="shared" si="8"/>
        <v>193.06294732978529</v>
      </c>
      <c r="AJ13" s="98">
        <v>0</v>
      </c>
      <c r="AK13" s="98">
        <v>0</v>
      </c>
      <c r="AL13" s="98">
        <v>1</v>
      </c>
      <c r="AM13" s="98">
        <v>1</v>
      </c>
      <c r="AN13" s="98">
        <v>1</v>
      </c>
      <c r="AO13" s="98">
        <v>0.75</v>
      </c>
      <c r="AP13" s="115">
        <v>10807632</v>
      </c>
      <c r="AQ13" s="115">
        <f t="shared" si="2"/>
        <v>796</v>
      </c>
      <c r="AR13" s="51"/>
      <c r="AS13" s="52" t="s">
        <v>113</v>
      </c>
      <c r="AV13" s="39" t="s">
        <v>94</v>
      </c>
      <c r="AW13" s="39" t="s">
        <v>95</v>
      </c>
      <c r="AY13" s="81" t="s">
        <v>133</v>
      </c>
    </row>
    <row r="14" spans="2:51" x14ac:dyDescent="0.25">
      <c r="B14" s="40">
        <v>2.125</v>
      </c>
      <c r="C14" s="40">
        <v>0.16666666666666699</v>
      </c>
      <c r="D14" s="110">
        <v>4</v>
      </c>
      <c r="E14" s="41">
        <f t="shared" si="0"/>
        <v>2.8169014084507045</v>
      </c>
      <c r="F14" s="100">
        <v>83</v>
      </c>
      <c r="G14" s="41">
        <f t="shared" si="3"/>
        <v>58.450704225352112</v>
      </c>
      <c r="H14" s="42" t="s">
        <v>88</v>
      </c>
      <c r="I14" s="42">
        <f t="shared" si="4"/>
        <v>53.521126760563384</v>
      </c>
      <c r="J14" s="43">
        <f>(F14-5)/1.42</f>
        <v>54.929577464788736</v>
      </c>
      <c r="K14" s="42">
        <f>J14+(6/1.42)</f>
        <v>59.154929577464792</v>
      </c>
      <c r="L14" s="44">
        <v>14</v>
      </c>
      <c r="M14" s="45" t="s">
        <v>89</v>
      </c>
      <c r="N14" s="45">
        <v>12.8</v>
      </c>
      <c r="O14" s="111">
        <v>130</v>
      </c>
      <c r="P14" s="111">
        <v>123</v>
      </c>
      <c r="Q14" s="111">
        <v>1542456</v>
      </c>
      <c r="R14" s="46">
        <f t="shared" si="5"/>
        <v>5568</v>
      </c>
      <c r="S14" s="47">
        <f t="shared" si="6"/>
        <v>133.63200000000001</v>
      </c>
      <c r="T14" s="47">
        <f t="shared" si="7"/>
        <v>5.5679999999999996</v>
      </c>
      <c r="U14" s="112">
        <v>9.5</v>
      </c>
      <c r="V14" s="112">
        <f t="shared" si="1"/>
        <v>9.5</v>
      </c>
      <c r="W14" s="113" t="s">
        <v>190</v>
      </c>
      <c r="X14" s="115">
        <v>0</v>
      </c>
      <c r="Y14" s="115">
        <v>0</v>
      </c>
      <c r="Z14" s="115">
        <v>1147</v>
      </c>
      <c r="AA14" s="115">
        <v>1185</v>
      </c>
      <c r="AB14" s="115">
        <v>1147</v>
      </c>
      <c r="AC14" s="48" t="s">
        <v>90</v>
      </c>
      <c r="AD14" s="48" t="s">
        <v>90</v>
      </c>
      <c r="AE14" s="48" t="s">
        <v>90</v>
      </c>
      <c r="AF14" s="114" t="s">
        <v>90</v>
      </c>
      <c r="AG14" s="123">
        <v>46596092</v>
      </c>
      <c r="AH14" s="49">
        <f t="shared" ref="AH14:AH34" si="9">IF(ISBLANK(AG14),"-",AG14-AG13)</f>
        <v>1152</v>
      </c>
      <c r="AI14" s="50">
        <f t="shared" si="8"/>
        <v>206.89655172413794</v>
      </c>
      <c r="AJ14" s="98">
        <v>0</v>
      </c>
      <c r="AK14" s="98">
        <v>0</v>
      </c>
      <c r="AL14" s="98">
        <v>1</v>
      </c>
      <c r="AM14" s="98">
        <v>1</v>
      </c>
      <c r="AN14" s="98">
        <v>1</v>
      </c>
      <c r="AO14" s="98">
        <v>0.75</v>
      </c>
      <c r="AP14" s="115">
        <v>10808227</v>
      </c>
      <c r="AQ14" s="115">
        <f t="shared" si="2"/>
        <v>595</v>
      </c>
      <c r="AR14" s="51"/>
      <c r="AS14" s="52" t="s">
        <v>113</v>
      </c>
      <c r="AT14" s="54"/>
      <c r="AV14" s="39" t="s">
        <v>96</v>
      </c>
      <c r="AW14" s="39" t="s">
        <v>97</v>
      </c>
      <c r="AY14" s="81"/>
    </row>
    <row r="15" spans="2:51" ht="14.25" customHeight="1" x14ac:dyDescent="0.25">
      <c r="B15" s="40">
        <v>2.1666666666666701</v>
      </c>
      <c r="C15" s="40">
        <v>0.20833333333333301</v>
      </c>
      <c r="D15" s="110">
        <v>6</v>
      </c>
      <c r="E15" s="41">
        <f t="shared" si="0"/>
        <v>4.2253521126760569</v>
      </c>
      <c r="F15" s="100">
        <v>83</v>
      </c>
      <c r="G15" s="41">
        <f t="shared" si="3"/>
        <v>58.450704225352112</v>
      </c>
      <c r="H15" s="42" t="s">
        <v>88</v>
      </c>
      <c r="I15" s="42">
        <f t="shared" si="4"/>
        <v>53.521126760563384</v>
      </c>
      <c r="J15" s="43">
        <f>(F15-5)/1.42</f>
        <v>54.929577464788736</v>
      </c>
      <c r="K15" s="42">
        <f>J15+(6/1.42)</f>
        <v>59.154929577464792</v>
      </c>
      <c r="L15" s="44">
        <v>18</v>
      </c>
      <c r="M15" s="45" t="s">
        <v>89</v>
      </c>
      <c r="N15" s="45">
        <v>13.1</v>
      </c>
      <c r="O15" s="111">
        <v>134</v>
      </c>
      <c r="P15" s="111">
        <v>125</v>
      </c>
      <c r="Q15" s="111">
        <v>1547964</v>
      </c>
      <c r="R15" s="46">
        <f t="shared" si="5"/>
        <v>5508</v>
      </c>
      <c r="S15" s="47">
        <f t="shared" si="6"/>
        <v>132.19200000000001</v>
      </c>
      <c r="T15" s="47">
        <f t="shared" si="7"/>
        <v>5.508</v>
      </c>
      <c r="U15" s="112">
        <v>9.5</v>
      </c>
      <c r="V15" s="112">
        <f t="shared" si="1"/>
        <v>9.5</v>
      </c>
      <c r="W15" s="113" t="s">
        <v>190</v>
      </c>
      <c r="X15" s="115">
        <v>0</v>
      </c>
      <c r="Y15" s="115">
        <v>0</v>
      </c>
      <c r="Z15" s="115">
        <v>1147</v>
      </c>
      <c r="AA15" s="115">
        <v>1185</v>
      </c>
      <c r="AB15" s="115">
        <v>1147</v>
      </c>
      <c r="AC15" s="48" t="s">
        <v>90</v>
      </c>
      <c r="AD15" s="48" t="s">
        <v>90</v>
      </c>
      <c r="AE15" s="48" t="s">
        <v>90</v>
      </c>
      <c r="AF15" s="114" t="s">
        <v>90</v>
      </c>
      <c r="AG15" s="123">
        <v>46597196</v>
      </c>
      <c r="AH15" s="49">
        <f t="shared" si="9"/>
        <v>1104</v>
      </c>
      <c r="AI15" s="50">
        <f t="shared" si="8"/>
        <v>200.43572984749454</v>
      </c>
      <c r="AJ15" s="98">
        <v>0</v>
      </c>
      <c r="AK15" s="98">
        <v>0</v>
      </c>
      <c r="AL15" s="98">
        <v>1</v>
      </c>
      <c r="AM15" s="98">
        <v>1</v>
      </c>
      <c r="AN15" s="98">
        <v>1</v>
      </c>
      <c r="AO15" s="98">
        <v>0</v>
      </c>
      <c r="AP15" s="115">
        <v>10808227</v>
      </c>
      <c r="AQ15" s="115">
        <f t="shared" si="2"/>
        <v>0</v>
      </c>
      <c r="AR15" s="51"/>
      <c r="AS15" s="52" t="s">
        <v>113</v>
      </c>
      <c r="AV15" s="39" t="s">
        <v>98</v>
      </c>
      <c r="AW15" s="39" t="s">
        <v>99</v>
      </c>
      <c r="AY15" s="97"/>
    </row>
    <row r="16" spans="2:51" x14ac:dyDescent="0.25">
      <c r="B16" s="40">
        <v>2.2083333333333299</v>
      </c>
      <c r="C16" s="40">
        <v>0.25</v>
      </c>
      <c r="D16" s="110">
        <v>7</v>
      </c>
      <c r="E16" s="41">
        <f t="shared" si="0"/>
        <v>4.9295774647887329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142</v>
      </c>
      <c r="P16" s="111">
        <v>137</v>
      </c>
      <c r="Q16" s="111">
        <v>1553934</v>
      </c>
      <c r="R16" s="46">
        <f t="shared" si="5"/>
        <v>5970</v>
      </c>
      <c r="S16" s="47">
        <f t="shared" si="6"/>
        <v>143.28</v>
      </c>
      <c r="T16" s="47">
        <f t="shared" si="7"/>
        <v>5.97</v>
      </c>
      <c r="U16" s="112">
        <v>9.5</v>
      </c>
      <c r="V16" s="112">
        <f t="shared" si="1"/>
        <v>9.5</v>
      </c>
      <c r="W16" s="113" t="s">
        <v>190</v>
      </c>
      <c r="X16" s="115">
        <v>0</v>
      </c>
      <c r="Y16" s="115">
        <v>0</v>
      </c>
      <c r="Z16" s="115">
        <v>1148</v>
      </c>
      <c r="AA16" s="115">
        <v>1185</v>
      </c>
      <c r="AB16" s="115">
        <v>1184</v>
      </c>
      <c r="AC16" s="48" t="s">
        <v>90</v>
      </c>
      <c r="AD16" s="48" t="s">
        <v>90</v>
      </c>
      <c r="AE16" s="48" t="s">
        <v>90</v>
      </c>
      <c r="AF16" s="114" t="s">
        <v>90</v>
      </c>
      <c r="AG16" s="123">
        <v>46598372</v>
      </c>
      <c r="AH16" s="49">
        <f t="shared" si="9"/>
        <v>1176</v>
      </c>
      <c r="AI16" s="50">
        <f t="shared" si="8"/>
        <v>196.98492462311557</v>
      </c>
      <c r="AJ16" s="98">
        <v>0</v>
      </c>
      <c r="AK16" s="98">
        <v>0</v>
      </c>
      <c r="AL16" s="98">
        <v>1</v>
      </c>
      <c r="AM16" s="98">
        <v>1</v>
      </c>
      <c r="AN16" s="98">
        <v>1</v>
      </c>
      <c r="AO16" s="98">
        <v>0</v>
      </c>
      <c r="AP16" s="115">
        <v>10808227</v>
      </c>
      <c r="AQ16" s="115">
        <f t="shared" si="2"/>
        <v>0</v>
      </c>
      <c r="AR16" s="53">
        <v>1.1499999999999999</v>
      </c>
      <c r="AS16" s="52" t="s">
        <v>101</v>
      </c>
      <c r="AV16" s="39" t="s">
        <v>102</v>
      </c>
      <c r="AW16" s="39" t="s">
        <v>103</v>
      </c>
      <c r="AY16" s="97"/>
    </row>
    <row r="17" spans="1:51" x14ac:dyDescent="0.25">
      <c r="B17" s="40">
        <v>2.25</v>
      </c>
      <c r="C17" s="40">
        <v>0.29166666666666702</v>
      </c>
      <c r="D17" s="110">
        <v>6</v>
      </c>
      <c r="E17" s="41">
        <f t="shared" si="0"/>
        <v>4.2253521126760569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137</v>
      </c>
      <c r="P17" s="111">
        <v>140</v>
      </c>
      <c r="Q17" s="111">
        <v>1560065</v>
      </c>
      <c r="R17" s="46">
        <f t="shared" si="5"/>
        <v>6131</v>
      </c>
      <c r="S17" s="47">
        <f t="shared" si="6"/>
        <v>147.14400000000001</v>
      </c>
      <c r="T17" s="47">
        <f t="shared" si="7"/>
        <v>6.1310000000000002</v>
      </c>
      <c r="U17" s="112">
        <v>9.3000000000000007</v>
      </c>
      <c r="V17" s="112">
        <f t="shared" si="1"/>
        <v>9.3000000000000007</v>
      </c>
      <c r="W17" s="113" t="s">
        <v>130</v>
      </c>
      <c r="X17" s="115">
        <v>1026</v>
      </c>
      <c r="Y17" s="115">
        <v>0</v>
      </c>
      <c r="Z17" s="115">
        <v>1187</v>
      </c>
      <c r="AA17" s="115">
        <v>1185</v>
      </c>
      <c r="AB17" s="115">
        <v>1187</v>
      </c>
      <c r="AC17" s="48" t="s">
        <v>90</v>
      </c>
      <c r="AD17" s="48" t="s">
        <v>90</v>
      </c>
      <c r="AE17" s="48" t="s">
        <v>90</v>
      </c>
      <c r="AF17" s="114" t="s">
        <v>90</v>
      </c>
      <c r="AG17" s="123">
        <v>46599700</v>
      </c>
      <c r="AH17" s="49">
        <f t="shared" si="9"/>
        <v>1328</v>
      </c>
      <c r="AI17" s="50">
        <f t="shared" si="8"/>
        <v>216.60414288044365</v>
      </c>
      <c r="AJ17" s="98">
        <v>1</v>
      </c>
      <c r="AK17" s="98">
        <v>0</v>
      </c>
      <c r="AL17" s="98">
        <v>1</v>
      </c>
      <c r="AM17" s="98">
        <v>1</v>
      </c>
      <c r="AN17" s="98">
        <v>1</v>
      </c>
      <c r="AO17" s="98">
        <v>0</v>
      </c>
      <c r="AP17" s="115">
        <v>10808227</v>
      </c>
      <c r="AQ17" s="115">
        <f t="shared" si="2"/>
        <v>0</v>
      </c>
      <c r="AR17" s="51"/>
      <c r="AS17" s="52" t="s">
        <v>101</v>
      </c>
      <c r="AT17" s="54"/>
      <c r="AV17" s="39" t="s">
        <v>104</v>
      </c>
      <c r="AW17" s="39" t="s">
        <v>105</v>
      </c>
      <c r="AY17" s="101"/>
    </row>
    <row r="18" spans="1:51" x14ac:dyDescent="0.25">
      <c r="B18" s="40">
        <v>2.2916666666666701</v>
      </c>
      <c r="C18" s="40">
        <v>0.33333333333333298</v>
      </c>
      <c r="D18" s="110">
        <v>6</v>
      </c>
      <c r="E18" s="41">
        <f t="shared" si="0"/>
        <v>4.2253521126760569</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138</v>
      </c>
      <c r="P18" s="111">
        <v>143</v>
      </c>
      <c r="Q18" s="111">
        <v>1566247</v>
      </c>
      <c r="R18" s="46">
        <f t="shared" si="5"/>
        <v>6182</v>
      </c>
      <c r="S18" s="47">
        <f t="shared" si="6"/>
        <v>148.36799999999999</v>
      </c>
      <c r="T18" s="47">
        <f t="shared" si="7"/>
        <v>6.1820000000000004</v>
      </c>
      <c r="U18" s="112">
        <v>8.9</v>
      </c>
      <c r="V18" s="112">
        <f t="shared" si="1"/>
        <v>8.9</v>
      </c>
      <c r="W18" s="113" t="s">
        <v>130</v>
      </c>
      <c r="X18" s="115">
        <v>1028</v>
      </c>
      <c r="Y18" s="115">
        <v>0</v>
      </c>
      <c r="Z18" s="115">
        <v>1187</v>
      </c>
      <c r="AA18" s="115">
        <v>1185</v>
      </c>
      <c r="AB18" s="115">
        <v>1187</v>
      </c>
      <c r="AC18" s="48" t="s">
        <v>90</v>
      </c>
      <c r="AD18" s="48" t="s">
        <v>90</v>
      </c>
      <c r="AE18" s="48" t="s">
        <v>90</v>
      </c>
      <c r="AF18" s="114" t="s">
        <v>90</v>
      </c>
      <c r="AG18" s="123">
        <v>46601064</v>
      </c>
      <c r="AH18" s="49">
        <f t="shared" si="9"/>
        <v>1364</v>
      </c>
      <c r="AI18" s="50">
        <f t="shared" si="8"/>
        <v>220.64056939501779</v>
      </c>
      <c r="AJ18" s="98">
        <v>1</v>
      </c>
      <c r="AK18" s="98">
        <v>0</v>
      </c>
      <c r="AL18" s="98">
        <v>1</v>
      </c>
      <c r="AM18" s="98">
        <v>1</v>
      </c>
      <c r="AN18" s="98">
        <v>1</v>
      </c>
      <c r="AO18" s="98">
        <v>0</v>
      </c>
      <c r="AP18" s="115">
        <v>10808227</v>
      </c>
      <c r="AQ18" s="115">
        <f t="shared" si="2"/>
        <v>0</v>
      </c>
      <c r="AR18" s="51"/>
      <c r="AS18" s="52" t="s">
        <v>101</v>
      </c>
      <c r="AV18" s="39" t="s">
        <v>106</v>
      </c>
      <c r="AW18" s="39" t="s">
        <v>107</v>
      </c>
      <c r="AY18" s="101"/>
    </row>
    <row r="19" spans="1:51" x14ac:dyDescent="0.25">
      <c r="B19" s="40">
        <v>2.3333333333333299</v>
      </c>
      <c r="C19" s="40">
        <v>0.375</v>
      </c>
      <c r="D19" s="110">
        <v>5</v>
      </c>
      <c r="E19" s="41">
        <f t="shared" si="0"/>
        <v>3.5211267605633805</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138</v>
      </c>
      <c r="P19" s="111">
        <v>146</v>
      </c>
      <c r="Q19" s="111">
        <v>1572496</v>
      </c>
      <c r="R19" s="46">
        <f t="shared" si="5"/>
        <v>6249</v>
      </c>
      <c r="S19" s="47">
        <f t="shared" si="6"/>
        <v>149.976</v>
      </c>
      <c r="T19" s="47">
        <f t="shared" si="7"/>
        <v>6.2489999999999997</v>
      </c>
      <c r="U19" s="112">
        <v>8.3000000000000007</v>
      </c>
      <c r="V19" s="112">
        <f t="shared" si="1"/>
        <v>8.3000000000000007</v>
      </c>
      <c r="W19" s="113" t="s">
        <v>130</v>
      </c>
      <c r="X19" s="115">
        <v>1056</v>
      </c>
      <c r="Y19" s="115">
        <v>0</v>
      </c>
      <c r="Z19" s="115">
        <v>1187</v>
      </c>
      <c r="AA19" s="115">
        <v>1185</v>
      </c>
      <c r="AB19" s="115">
        <v>1187</v>
      </c>
      <c r="AC19" s="48" t="s">
        <v>90</v>
      </c>
      <c r="AD19" s="48" t="s">
        <v>90</v>
      </c>
      <c r="AE19" s="48" t="s">
        <v>90</v>
      </c>
      <c r="AF19" s="114" t="s">
        <v>90</v>
      </c>
      <c r="AG19" s="123">
        <v>46602448</v>
      </c>
      <c r="AH19" s="49">
        <f t="shared" si="9"/>
        <v>1384</v>
      </c>
      <c r="AI19" s="50">
        <f t="shared" si="8"/>
        <v>221.47543606977118</v>
      </c>
      <c r="AJ19" s="98">
        <v>1</v>
      </c>
      <c r="AK19" s="98">
        <v>0</v>
      </c>
      <c r="AL19" s="98">
        <v>1</v>
      </c>
      <c r="AM19" s="98">
        <v>1</v>
      </c>
      <c r="AN19" s="98">
        <v>1</v>
      </c>
      <c r="AO19" s="98">
        <v>0</v>
      </c>
      <c r="AP19" s="115">
        <v>10808227</v>
      </c>
      <c r="AQ19" s="115">
        <f t="shared" si="2"/>
        <v>0</v>
      </c>
      <c r="AR19" s="51"/>
      <c r="AS19" s="52" t="s">
        <v>101</v>
      </c>
      <c r="AV19" s="39" t="s">
        <v>108</v>
      </c>
      <c r="AW19" s="39" t="s">
        <v>109</v>
      </c>
      <c r="AY19" s="101"/>
    </row>
    <row r="20" spans="1:51" x14ac:dyDescent="0.25">
      <c r="B20" s="40">
        <v>2.375</v>
      </c>
      <c r="C20" s="40">
        <v>0.41666666666666669</v>
      </c>
      <c r="D20" s="110">
        <v>6</v>
      </c>
      <c r="E20" s="41">
        <f t="shared" si="0"/>
        <v>4.2253521126760569</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139</v>
      </c>
      <c r="P20" s="111">
        <v>148</v>
      </c>
      <c r="Q20" s="111">
        <v>1578588</v>
      </c>
      <c r="R20" s="46">
        <f t="shared" si="5"/>
        <v>6092</v>
      </c>
      <c r="S20" s="47">
        <f t="shared" si="6"/>
        <v>146.208</v>
      </c>
      <c r="T20" s="47">
        <f t="shared" si="7"/>
        <v>6.0919999999999996</v>
      </c>
      <c r="U20" s="112">
        <v>7.7</v>
      </c>
      <c r="V20" s="112">
        <f t="shared" si="1"/>
        <v>7.7</v>
      </c>
      <c r="W20" s="113" t="s">
        <v>130</v>
      </c>
      <c r="X20" s="115">
        <v>1057</v>
      </c>
      <c r="Y20" s="115">
        <v>0</v>
      </c>
      <c r="Z20" s="115">
        <v>1187</v>
      </c>
      <c r="AA20" s="115">
        <v>1185</v>
      </c>
      <c r="AB20" s="115">
        <v>1187</v>
      </c>
      <c r="AC20" s="48" t="s">
        <v>90</v>
      </c>
      <c r="AD20" s="48" t="s">
        <v>90</v>
      </c>
      <c r="AE20" s="48" t="s">
        <v>90</v>
      </c>
      <c r="AF20" s="114" t="s">
        <v>90</v>
      </c>
      <c r="AG20" s="123">
        <v>46603838</v>
      </c>
      <c r="AH20" s="49">
        <f t="shared" si="9"/>
        <v>1390</v>
      </c>
      <c r="AI20" s="50">
        <f t="shared" si="8"/>
        <v>228.16808929743928</v>
      </c>
      <c r="AJ20" s="98">
        <v>1</v>
      </c>
      <c r="AK20" s="98">
        <v>0</v>
      </c>
      <c r="AL20" s="98">
        <v>1</v>
      </c>
      <c r="AM20" s="98">
        <v>1</v>
      </c>
      <c r="AN20" s="98">
        <v>1</v>
      </c>
      <c r="AO20" s="98">
        <v>0</v>
      </c>
      <c r="AP20" s="115">
        <v>10808227</v>
      </c>
      <c r="AQ20" s="115">
        <f t="shared" si="2"/>
        <v>0</v>
      </c>
      <c r="AR20" s="53">
        <v>1.3</v>
      </c>
      <c r="AS20" s="52" t="s">
        <v>101</v>
      </c>
      <c r="AY20" s="101"/>
    </row>
    <row r="21" spans="1:51" x14ac:dyDescent="0.25">
      <c r="B21" s="40">
        <v>2.4166666666666701</v>
      </c>
      <c r="C21" s="40">
        <v>0.45833333333333298</v>
      </c>
      <c r="D21" s="110">
        <v>6</v>
      </c>
      <c r="E21" s="41">
        <f t="shared" si="0"/>
        <v>4.2253521126760569</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137</v>
      </c>
      <c r="P21" s="111">
        <v>147</v>
      </c>
      <c r="Q21" s="111">
        <v>1584739</v>
      </c>
      <c r="R21" s="46">
        <f t="shared" si="5"/>
        <v>6151</v>
      </c>
      <c r="S21" s="47">
        <f t="shared" si="6"/>
        <v>147.624</v>
      </c>
      <c r="T21" s="47">
        <f t="shared" si="7"/>
        <v>6.1509999999999998</v>
      </c>
      <c r="U21" s="112">
        <v>7.1</v>
      </c>
      <c r="V21" s="112">
        <f t="shared" si="1"/>
        <v>7.1</v>
      </c>
      <c r="W21" s="113" t="s">
        <v>130</v>
      </c>
      <c r="X21" s="115">
        <v>1057</v>
      </c>
      <c r="Y21" s="115">
        <v>0</v>
      </c>
      <c r="Z21" s="115">
        <v>1188</v>
      </c>
      <c r="AA21" s="115">
        <v>1185</v>
      </c>
      <c r="AB21" s="115">
        <v>1188</v>
      </c>
      <c r="AC21" s="48" t="s">
        <v>90</v>
      </c>
      <c r="AD21" s="48" t="s">
        <v>90</v>
      </c>
      <c r="AE21" s="48" t="s">
        <v>90</v>
      </c>
      <c r="AF21" s="114" t="s">
        <v>90</v>
      </c>
      <c r="AG21" s="123">
        <v>46605212</v>
      </c>
      <c r="AH21" s="49">
        <f t="shared" si="9"/>
        <v>1374</v>
      </c>
      <c r="AI21" s="50">
        <f t="shared" si="8"/>
        <v>223.37831246951717</v>
      </c>
      <c r="AJ21" s="98">
        <v>1</v>
      </c>
      <c r="AK21" s="98">
        <v>0</v>
      </c>
      <c r="AL21" s="98">
        <v>1</v>
      </c>
      <c r="AM21" s="98">
        <v>1</v>
      </c>
      <c r="AN21" s="98">
        <v>1</v>
      </c>
      <c r="AO21" s="98">
        <v>0</v>
      </c>
      <c r="AP21" s="115">
        <v>10808227</v>
      </c>
      <c r="AQ21" s="115">
        <f t="shared" si="2"/>
        <v>0</v>
      </c>
      <c r="AR21" s="51"/>
      <c r="AS21" s="52" t="s">
        <v>101</v>
      </c>
      <c r="AY21" s="101"/>
    </row>
    <row r="22" spans="1:51" x14ac:dyDescent="0.25">
      <c r="B22" s="40">
        <v>2.4583333333333299</v>
      </c>
      <c r="C22" s="40">
        <v>0.5</v>
      </c>
      <c r="D22" s="110">
        <v>6</v>
      </c>
      <c r="E22" s="41">
        <f t="shared" si="0"/>
        <v>4.2253521126760569</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134</v>
      </c>
      <c r="P22" s="111">
        <v>145</v>
      </c>
      <c r="Q22" s="111">
        <v>1590788</v>
      </c>
      <c r="R22" s="46">
        <f t="shared" si="5"/>
        <v>6049</v>
      </c>
      <c r="S22" s="47">
        <f t="shared" si="6"/>
        <v>145.17599999999999</v>
      </c>
      <c r="T22" s="47">
        <f t="shared" si="7"/>
        <v>6.0490000000000004</v>
      </c>
      <c r="U22" s="112">
        <v>6.5</v>
      </c>
      <c r="V22" s="112">
        <f t="shared" si="1"/>
        <v>6.5</v>
      </c>
      <c r="W22" s="113" t="s">
        <v>130</v>
      </c>
      <c r="X22" s="115">
        <v>1066</v>
      </c>
      <c r="Y22" s="115">
        <v>0</v>
      </c>
      <c r="Z22" s="115">
        <v>1187</v>
      </c>
      <c r="AA22" s="115">
        <v>1185</v>
      </c>
      <c r="AB22" s="115">
        <v>1187</v>
      </c>
      <c r="AC22" s="48" t="s">
        <v>90</v>
      </c>
      <c r="AD22" s="48" t="s">
        <v>90</v>
      </c>
      <c r="AE22" s="48" t="s">
        <v>90</v>
      </c>
      <c r="AF22" s="114" t="s">
        <v>90</v>
      </c>
      <c r="AG22" s="123">
        <v>46606592</v>
      </c>
      <c r="AH22" s="49">
        <f t="shared" si="9"/>
        <v>1380</v>
      </c>
      <c r="AI22" s="50">
        <f t="shared" si="8"/>
        <v>228.13688212927755</v>
      </c>
      <c r="AJ22" s="98">
        <v>1</v>
      </c>
      <c r="AK22" s="98">
        <v>0</v>
      </c>
      <c r="AL22" s="98">
        <v>1</v>
      </c>
      <c r="AM22" s="98">
        <v>1</v>
      </c>
      <c r="AN22" s="98">
        <v>1</v>
      </c>
      <c r="AO22" s="98">
        <v>0</v>
      </c>
      <c r="AP22" s="115">
        <v>10808227</v>
      </c>
      <c r="AQ22" s="115">
        <f t="shared" si="2"/>
        <v>0</v>
      </c>
      <c r="AR22" s="51"/>
      <c r="AS22" s="52" t="s">
        <v>101</v>
      </c>
      <c r="AV22" s="55" t="s">
        <v>110</v>
      </c>
      <c r="AY22" s="101"/>
    </row>
    <row r="23" spans="1:51" x14ac:dyDescent="0.25">
      <c r="A23" s="97" t="s">
        <v>125</v>
      </c>
      <c r="B23" s="40">
        <v>2.5</v>
      </c>
      <c r="C23" s="40">
        <v>0.54166666666666696</v>
      </c>
      <c r="D23" s="110">
        <v>5</v>
      </c>
      <c r="E23" s="41">
        <f t="shared" si="0"/>
        <v>3.5211267605633805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137</v>
      </c>
      <c r="P23" s="111">
        <v>146</v>
      </c>
      <c r="Q23" s="111">
        <v>1597021</v>
      </c>
      <c r="R23" s="46">
        <f t="shared" si="5"/>
        <v>6233</v>
      </c>
      <c r="S23" s="47">
        <f t="shared" si="6"/>
        <v>149.59200000000001</v>
      </c>
      <c r="T23" s="47">
        <f t="shared" si="7"/>
        <v>6.2329999999999997</v>
      </c>
      <c r="U23" s="112">
        <v>6</v>
      </c>
      <c r="V23" s="112">
        <f t="shared" si="1"/>
        <v>6</v>
      </c>
      <c r="W23" s="113" t="s">
        <v>130</v>
      </c>
      <c r="X23" s="115">
        <v>1036</v>
      </c>
      <c r="Y23" s="115">
        <v>0</v>
      </c>
      <c r="Z23" s="115">
        <v>1187</v>
      </c>
      <c r="AA23" s="115">
        <v>1185</v>
      </c>
      <c r="AB23" s="115">
        <v>1187</v>
      </c>
      <c r="AC23" s="48" t="s">
        <v>90</v>
      </c>
      <c r="AD23" s="48" t="s">
        <v>90</v>
      </c>
      <c r="AE23" s="48" t="s">
        <v>90</v>
      </c>
      <c r="AF23" s="114" t="s">
        <v>90</v>
      </c>
      <c r="AG23" s="123">
        <v>46607968</v>
      </c>
      <c r="AH23" s="49">
        <f t="shared" si="9"/>
        <v>1376</v>
      </c>
      <c r="AI23" s="50">
        <f t="shared" si="8"/>
        <v>220.76046847424996</v>
      </c>
      <c r="AJ23" s="98">
        <v>1</v>
      </c>
      <c r="AK23" s="98">
        <v>0</v>
      </c>
      <c r="AL23" s="98">
        <v>1</v>
      </c>
      <c r="AM23" s="98">
        <v>1</v>
      </c>
      <c r="AN23" s="98">
        <v>1</v>
      </c>
      <c r="AO23" s="98">
        <v>0</v>
      </c>
      <c r="AP23" s="115">
        <v>10808227</v>
      </c>
      <c r="AQ23" s="115">
        <f t="shared" si="2"/>
        <v>0</v>
      </c>
      <c r="AR23" s="51"/>
      <c r="AS23" s="52" t="s">
        <v>113</v>
      </c>
      <c r="AT23" s="54"/>
      <c r="AV23" s="56" t="s">
        <v>111</v>
      </c>
      <c r="AW23" s="57" t="s">
        <v>112</v>
      </c>
      <c r="AY23" s="101"/>
    </row>
    <row r="24" spans="1:51" x14ac:dyDescent="0.25">
      <c r="B24" s="40">
        <v>2.5416666666666701</v>
      </c>
      <c r="C24" s="40">
        <v>0.58333333333333404</v>
      </c>
      <c r="D24" s="110">
        <v>5</v>
      </c>
      <c r="E24" s="41">
        <f t="shared" si="0"/>
        <v>3.5211267605633805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135</v>
      </c>
      <c r="P24" s="111">
        <v>142</v>
      </c>
      <c r="Q24" s="111">
        <v>1603112</v>
      </c>
      <c r="R24" s="46">
        <f t="shared" si="5"/>
        <v>6091</v>
      </c>
      <c r="S24" s="47">
        <f t="shared" si="6"/>
        <v>146.184</v>
      </c>
      <c r="T24" s="47">
        <f t="shared" si="7"/>
        <v>6.0910000000000002</v>
      </c>
      <c r="U24" s="112">
        <v>5.5</v>
      </c>
      <c r="V24" s="112">
        <f t="shared" si="1"/>
        <v>5.5</v>
      </c>
      <c r="W24" s="113" t="s">
        <v>130</v>
      </c>
      <c r="X24" s="115">
        <v>1016</v>
      </c>
      <c r="Y24" s="115">
        <v>0</v>
      </c>
      <c r="Z24" s="115">
        <v>1188</v>
      </c>
      <c r="AA24" s="115">
        <v>1185</v>
      </c>
      <c r="AB24" s="115">
        <v>1187</v>
      </c>
      <c r="AC24" s="48" t="s">
        <v>90</v>
      </c>
      <c r="AD24" s="48" t="s">
        <v>90</v>
      </c>
      <c r="AE24" s="48" t="s">
        <v>90</v>
      </c>
      <c r="AF24" s="114" t="s">
        <v>90</v>
      </c>
      <c r="AG24" s="123">
        <v>46609336</v>
      </c>
      <c r="AH24" s="49">
        <f>IF(ISBLANK(AG24),"-",AG24-AG23)</f>
        <v>1368</v>
      </c>
      <c r="AI24" s="50">
        <f t="shared" si="8"/>
        <v>224.59366278115252</v>
      </c>
      <c r="AJ24" s="98">
        <v>1</v>
      </c>
      <c r="AK24" s="98">
        <v>0</v>
      </c>
      <c r="AL24" s="98">
        <v>1</v>
      </c>
      <c r="AM24" s="98">
        <v>1</v>
      </c>
      <c r="AN24" s="98">
        <v>1</v>
      </c>
      <c r="AO24" s="98">
        <v>0</v>
      </c>
      <c r="AP24" s="115">
        <v>10808227</v>
      </c>
      <c r="AQ24" s="115">
        <f t="shared" si="2"/>
        <v>0</v>
      </c>
      <c r="AR24" s="53">
        <v>1.28</v>
      </c>
      <c r="AS24" s="52" t="s">
        <v>113</v>
      </c>
      <c r="AV24" s="58" t="s">
        <v>29</v>
      </c>
      <c r="AW24" s="58">
        <v>14.7</v>
      </c>
      <c r="AY24" s="101"/>
    </row>
    <row r="25" spans="1:51" x14ac:dyDescent="0.25">
      <c r="B25" s="40">
        <v>2.5833333333333299</v>
      </c>
      <c r="C25" s="40">
        <v>0.625</v>
      </c>
      <c r="D25" s="110">
        <v>5</v>
      </c>
      <c r="E25" s="41">
        <f t="shared" si="0"/>
        <v>3.5211267605633805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136</v>
      </c>
      <c r="P25" s="111">
        <v>141</v>
      </c>
      <c r="Q25" s="111">
        <v>1608773</v>
      </c>
      <c r="R25" s="46">
        <f t="shared" si="5"/>
        <v>5661</v>
      </c>
      <c r="S25" s="47">
        <f t="shared" si="6"/>
        <v>135.864</v>
      </c>
      <c r="T25" s="47">
        <f t="shared" si="7"/>
        <v>5.6609999999999996</v>
      </c>
      <c r="U25" s="112">
        <v>5.0999999999999996</v>
      </c>
      <c r="V25" s="112">
        <f t="shared" si="1"/>
        <v>5.0999999999999996</v>
      </c>
      <c r="W25" s="113" t="s">
        <v>130</v>
      </c>
      <c r="X25" s="115">
        <v>1016</v>
      </c>
      <c r="Y25" s="115">
        <v>0</v>
      </c>
      <c r="Z25" s="115">
        <v>1187</v>
      </c>
      <c r="AA25" s="115">
        <v>1185</v>
      </c>
      <c r="AB25" s="115">
        <v>1187</v>
      </c>
      <c r="AC25" s="48" t="s">
        <v>90</v>
      </c>
      <c r="AD25" s="48" t="s">
        <v>90</v>
      </c>
      <c r="AE25" s="48" t="s">
        <v>90</v>
      </c>
      <c r="AF25" s="114" t="s">
        <v>90</v>
      </c>
      <c r="AG25" s="123">
        <v>46610644</v>
      </c>
      <c r="AH25" s="49">
        <f t="shared" si="9"/>
        <v>1308</v>
      </c>
      <c r="AI25" s="50">
        <f t="shared" si="8"/>
        <v>231.05458399576048</v>
      </c>
      <c r="AJ25" s="98">
        <v>1</v>
      </c>
      <c r="AK25" s="98">
        <v>0</v>
      </c>
      <c r="AL25" s="98">
        <v>1</v>
      </c>
      <c r="AM25" s="98">
        <v>1</v>
      </c>
      <c r="AN25" s="98">
        <v>1</v>
      </c>
      <c r="AO25" s="98">
        <v>0</v>
      </c>
      <c r="AP25" s="115">
        <v>10808227</v>
      </c>
      <c r="AQ25" s="115">
        <f t="shared" si="2"/>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138</v>
      </c>
      <c r="P26" s="111">
        <v>143</v>
      </c>
      <c r="Q26" s="111">
        <v>1614643</v>
      </c>
      <c r="R26" s="46">
        <f t="shared" si="5"/>
        <v>5870</v>
      </c>
      <c r="S26" s="47">
        <f t="shared" si="6"/>
        <v>140.88</v>
      </c>
      <c r="T26" s="47">
        <f t="shared" si="7"/>
        <v>5.87</v>
      </c>
      <c r="U26" s="112">
        <v>5</v>
      </c>
      <c r="V26" s="112">
        <f t="shared" si="1"/>
        <v>5</v>
      </c>
      <c r="W26" s="113" t="s">
        <v>130</v>
      </c>
      <c r="X26" s="115">
        <v>1016</v>
      </c>
      <c r="Y26" s="115">
        <v>0</v>
      </c>
      <c r="Z26" s="115">
        <v>1187</v>
      </c>
      <c r="AA26" s="115">
        <v>1185</v>
      </c>
      <c r="AB26" s="115">
        <v>1187</v>
      </c>
      <c r="AC26" s="48" t="s">
        <v>90</v>
      </c>
      <c r="AD26" s="48" t="s">
        <v>90</v>
      </c>
      <c r="AE26" s="48" t="s">
        <v>90</v>
      </c>
      <c r="AF26" s="114" t="s">
        <v>90</v>
      </c>
      <c r="AG26" s="123">
        <v>46611984</v>
      </c>
      <c r="AH26" s="49">
        <f t="shared" si="9"/>
        <v>1340</v>
      </c>
      <c r="AI26" s="50">
        <f t="shared" si="8"/>
        <v>228.2793867120954</v>
      </c>
      <c r="AJ26" s="98">
        <v>1</v>
      </c>
      <c r="AK26" s="98">
        <v>0</v>
      </c>
      <c r="AL26" s="98">
        <v>1</v>
      </c>
      <c r="AM26" s="98">
        <v>1</v>
      </c>
      <c r="AN26" s="98">
        <v>1</v>
      </c>
      <c r="AO26" s="98">
        <v>0</v>
      </c>
      <c r="AP26" s="115">
        <v>10808227</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138</v>
      </c>
      <c r="P27" s="111">
        <v>142</v>
      </c>
      <c r="Q27" s="111">
        <v>1620263</v>
      </c>
      <c r="R27" s="46">
        <f t="shared" si="5"/>
        <v>5620</v>
      </c>
      <c r="S27" s="47">
        <f t="shared" si="6"/>
        <v>134.88</v>
      </c>
      <c r="T27" s="47">
        <f t="shared" si="7"/>
        <v>5.62</v>
      </c>
      <c r="U27" s="112">
        <v>4.5999999999999996</v>
      </c>
      <c r="V27" s="112">
        <f t="shared" si="1"/>
        <v>4.5999999999999996</v>
      </c>
      <c r="W27" s="113" t="s">
        <v>130</v>
      </c>
      <c r="X27" s="115">
        <v>1016</v>
      </c>
      <c r="Y27" s="115">
        <v>0</v>
      </c>
      <c r="Z27" s="115">
        <v>1187</v>
      </c>
      <c r="AA27" s="115">
        <v>1185</v>
      </c>
      <c r="AB27" s="115">
        <v>1188</v>
      </c>
      <c r="AC27" s="48" t="s">
        <v>90</v>
      </c>
      <c r="AD27" s="48" t="s">
        <v>90</v>
      </c>
      <c r="AE27" s="48" t="s">
        <v>90</v>
      </c>
      <c r="AF27" s="114" t="s">
        <v>90</v>
      </c>
      <c r="AG27" s="123">
        <v>46613156</v>
      </c>
      <c r="AH27" s="49">
        <f t="shared" si="9"/>
        <v>1172</v>
      </c>
      <c r="AI27" s="50">
        <f t="shared" si="8"/>
        <v>208.54092526690391</v>
      </c>
      <c r="AJ27" s="98">
        <v>1</v>
      </c>
      <c r="AK27" s="98">
        <v>0</v>
      </c>
      <c r="AL27" s="98">
        <v>1</v>
      </c>
      <c r="AM27" s="98">
        <v>1</v>
      </c>
      <c r="AN27" s="98">
        <v>1</v>
      </c>
      <c r="AO27" s="98">
        <v>0</v>
      </c>
      <c r="AP27" s="115">
        <v>10808227</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138</v>
      </c>
      <c r="P28" s="111">
        <v>140</v>
      </c>
      <c r="Q28" s="111">
        <v>1626295</v>
      </c>
      <c r="R28" s="46">
        <f t="shared" si="5"/>
        <v>6032</v>
      </c>
      <c r="S28" s="47">
        <f t="shared" si="6"/>
        <v>144.768</v>
      </c>
      <c r="T28" s="47">
        <f t="shared" si="7"/>
        <v>6.032</v>
      </c>
      <c r="U28" s="112">
        <v>4.2</v>
      </c>
      <c r="V28" s="112">
        <f t="shared" si="1"/>
        <v>4.2</v>
      </c>
      <c r="W28" s="113" t="s">
        <v>130</v>
      </c>
      <c r="X28" s="115">
        <v>1016</v>
      </c>
      <c r="Y28" s="115">
        <v>0</v>
      </c>
      <c r="Z28" s="115">
        <v>1187</v>
      </c>
      <c r="AA28" s="115">
        <v>1185</v>
      </c>
      <c r="AB28" s="115">
        <v>1187</v>
      </c>
      <c r="AC28" s="48" t="s">
        <v>90</v>
      </c>
      <c r="AD28" s="48" t="s">
        <v>90</v>
      </c>
      <c r="AE28" s="48" t="s">
        <v>90</v>
      </c>
      <c r="AF28" s="114" t="s">
        <v>90</v>
      </c>
      <c r="AG28" s="123">
        <v>46614532</v>
      </c>
      <c r="AH28" s="49">
        <f t="shared" si="9"/>
        <v>1376</v>
      </c>
      <c r="AI28" s="50">
        <f t="shared" si="8"/>
        <v>228.11671087533156</v>
      </c>
      <c r="AJ28" s="98">
        <v>1</v>
      </c>
      <c r="AK28" s="98">
        <v>0</v>
      </c>
      <c r="AL28" s="98">
        <v>1</v>
      </c>
      <c r="AM28" s="98">
        <v>1</v>
      </c>
      <c r="AN28" s="98">
        <v>1</v>
      </c>
      <c r="AO28" s="98">
        <v>0</v>
      </c>
      <c r="AP28" s="115">
        <v>10808227</v>
      </c>
      <c r="AQ28" s="115">
        <f t="shared" si="2"/>
        <v>0</v>
      </c>
      <c r="AR28" s="53">
        <v>1.05</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137</v>
      </c>
      <c r="P29" s="111">
        <v>141</v>
      </c>
      <c r="Q29" s="111">
        <v>1632348</v>
      </c>
      <c r="R29" s="46">
        <f t="shared" si="5"/>
        <v>6053</v>
      </c>
      <c r="S29" s="47">
        <f t="shared" si="6"/>
        <v>145.27199999999999</v>
      </c>
      <c r="T29" s="47">
        <f t="shared" si="7"/>
        <v>6.0529999999999999</v>
      </c>
      <c r="U29" s="112">
        <v>3.7</v>
      </c>
      <c r="V29" s="112">
        <f t="shared" si="1"/>
        <v>3.7</v>
      </c>
      <c r="W29" s="113" t="s">
        <v>130</v>
      </c>
      <c r="X29" s="115">
        <v>1015</v>
      </c>
      <c r="Y29" s="115">
        <v>0</v>
      </c>
      <c r="Z29" s="115">
        <v>1187</v>
      </c>
      <c r="AA29" s="115">
        <v>1185</v>
      </c>
      <c r="AB29" s="115">
        <v>1187</v>
      </c>
      <c r="AC29" s="48" t="s">
        <v>90</v>
      </c>
      <c r="AD29" s="48" t="s">
        <v>90</v>
      </c>
      <c r="AE29" s="48" t="s">
        <v>90</v>
      </c>
      <c r="AF29" s="114" t="s">
        <v>90</v>
      </c>
      <c r="AG29" s="123">
        <v>46615880</v>
      </c>
      <c r="AH29" s="49">
        <f t="shared" si="9"/>
        <v>1348</v>
      </c>
      <c r="AI29" s="50">
        <f t="shared" si="8"/>
        <v>222.69948785726086</v>
      </c>
      <c r="AJ29" s="98">
        <v>1</v>
      </c>
      <c r="AK29" s="98">
        <v>0</v>
      </c>
      <c r="AL29" s="98">
        <v>1</v>
      </c>
      <c r="AM29" s="98">
        <v>1</v>
      </c>
      <c r="AN29" s="98">
        <v>1</v>
      </c>
      <c r="AO29" s="98">
        <v>0</v>
      </c>
      <c r="AP29" s="115">
        <v>10808227</v>
      </c>
      <c r="AQ29" s="115">
        <f t="shared" si="2"/>
        <v>0</v>
      </c>
      <c r="AR29" s="51"/>
      <c r="AS29" s="52" t="s">
        <v>113</v>
      </c>
      <c r="AY29" s="101"/>
    </row>
    <row r="30" spans="1:51" x14ac:dyDescent="0.25">
      <c r="B30" s="40">
        <v>2.7916666666666701</v>
      </c>
      <c r="C30" s="40">
        <v>0.83333333333333703</v>
      </c>
      <c r="D30" s="110">
        <v>4</v>
      </c>
      <c r="E30" s="41">
        <f t="shared" si="0"/>
        <v>2.8169014084507045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135</v>
      </c>
      <c r="P30" s="111">
        <v>139</v>
      </c>
      <c r="Q30" s="111">
        <v>1638389</v>
      </c>
      <c r="R30" s="46">
        <f t="shared" si="5"/>
        <v>6041</v>
      </c>
      <c r="S30" s="47">
        <f t="shared" si="6"/>
        <v>144.98400000000001</v>
      </c>
      <c r="T30" s="47">
        <f t="shared" si="7"/>
        <v>6.0410000000000004</v>
      </c>
      <c r="U30" s="112">
        <v>3.4</v>
      </c>
      <c r="V30" s="112">
        <f t="shared" si="1"/>
        <v>3.4</v>
      </c>
      <c r="W30" s="113" t="s">
        <v>130</v>
      </c>
      <c r="X30" s="115">
        <v>1016</v>
      </c>
      <c r="Y30" s="115">
        <v>0</v>
      </c>
      <c r="Z30" s="115">
        <v>1187</v>
      </c>
      <c r="AA30" s="115">
        <v>1185</v>
      </c>
      <c r="AB30" s="115">
        <v>1188</v>
      </c>
      <c r="AC30" s="48" t="s">
        <v>90</v>
      </c>
      <c r="AD30" s="48" t="s">
        <v>90</v>
      </c>
      <c r="AE30" s="48" t="s">
        <v>90</v>
      </c>
      <c r="AF30" s="114" t="s">
        <v>90</v>
      </c>
      <c r="AG30" s="123">
        <v>46617236</v>
      </c>
      <c r="AH30" s="49">
        <f t="shared" si="9"/>
        <v>1356</v>
      </c>
      <c r="AI30" s="50">
        <f t="shared" si="8"/>
        <v>224.46614798874356</v>
      </c>
      <c r="AJ30" s="98">
        <v>1</v>
      </c>
      <c r="AK30" s="98">
        <v>0</v>
      </c>
      <c r="AL30" s="98">
        <v>1</v>
      </c>
      <c r="AM30" s="98">
        <v>1</v>
      </c>
      <c r="AN30" s="98">
        <v>1</v>
      </c>
      <c r="AO30" s="98">
        <v>0</v>
      </c>
      <c r="AP30" s="115">
        <v>10808227</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116</v>
      </c>
      <c r="P31" s="111">
        <v>132</v>
      </c>
      <c r="Q31" s="111">
        <v>1644332</v>
      </c>
      <c r="R31" s="46">
        <f t="shared" si="5"/>
        <v>5943</v>
      </c>
      <c r="S31" s="47">
        <f t="shared" si="6"/>
        <v>142.63200000000001</v>
      </c>
      <c r="T31" s="47">
        <f t="shared" si="7"/>
        <v>5.9429999999999996</v>
      </c>
      <c r="U31" s="112">
        <v>2.5</v>
      </c>
      <c r="V31" s="112">
        <f t="shared" si="1"/>
        <v>2.5</v>
      </c>
      <c r="W31" s="113" t="s">
        <v>134</v>
      </c>
      <c r="X31" s="115">
        <v>1098</v>
      </c>
      <c r="Y31" s="115">
        <v>0</v>
      </c>
      <c r="Z31" s="115">
        <v>1188</v>
      </c>
      <c r="AA31" s="115">
        <v>1185</v>
      </c>
      <c r="AB31" s="115">
        <v>0</v>
      </c>
      <c r="AC31" s="48" t="s">
        <v>90</v>
      </c>
      <c r="AD31" s="48" t="s">
        <v>90</v>
      </c>
      <c r="AE31" s="48" t="s">
        <v>90</v>
      </c>
      <c r="AF31" s="114" t="s">
        <v>90</v>
      </c>
      <c r="AG31" s="123">
        <v>46618532</v>
      </c>
      <c r="AH31" s="49">
        <f t="shared" si="9"/>
        <v>1296</v>
      </c>
      <c r="AI31" s="50">
        <f t="shared" si="8"/>
        <v>218.07168096920748</v>
      </c>
      <c r="AJ31" s="98">
        <v>1</v>
      </c>
      <c r="AK31" s="98">
        <v>0</v>
      </c>
      <c r="AL31" s="98">
        <v>1</v>
      </c>
      <c r="AM31" s="98">
        <v>1</v>
      </c>
      <c r="AN31" s="98">
        <v>0</v>
      </c>
      <c r="AO31" s="98">
        <v>0</v>
      </c>
      <c r="AP31" s="115">
        <v>10808227</v>
      </c>
      <c r="AQ31" s="115">
        <f t="shared" si="2"/>
        <v>0</v>
      </c>
      <c r="AR31" s="51"/>
      <c r="AS31" s="52" t="s">
        <v>113</v>
      </c>
      <c r="AV31" s="59" t="s">
        <v>29</v>
      </c>
      <c r="AW31" s="59" t="s">
        <v>74</v>
      </c>
      <c r="AY31" s="101"/>
    </row>
    <row r="32" spans="1:51" x14ac:dyDescent="0.25">
      <c r="B32" s="40">
        <v>2.875</v>
      </c>
      <c r="C32" s="40">
        <v>0.91666666666667096</v>
      </c>
      <c r="D32" s="110">
        <v>4</v>
      </c>
      <c r="E32" s="41">
        <f t="shared" si="0"/>
        <v>2.8169014084507045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124</v>
      </c>
      <c r="P32" s="111">
        <v>127</v>
      </c>
      <c r="Q32" s="111">
        <v>1648984</v>
      </c>
      <c r="R32" s="46">
        <f t="shared" si="5"/>
        <v>4652</v>
      </c>
      <c r="S32" s="47">
        <f t="shared" si="6"/>
        <v>111.648</v>
      </c>
      <c r="T32" s="47">
        <f t="shared" si="7"/>
        <v>4.6520000000000001</v>
      </c>
      <c r="U32" s="112">
        <v>2.2999999999999998</v>
      </c>
      <c r="V32" s="112">
        <f t="shared" si="1"/>
        <v>2.2999999999999998</v>
      </c>
      <c r="W32" s="113" t="s">
        <v>134</v>
      </c>
      <c r="X32" s="115">
        <v>1149</v>
      </c>
      <c r="Y32" s="115">
        <v>0</v>
      </c>
      <c r="Z32" s="115">
        <v>1188</v>
      </c>
      <c r="AA32" s="115">
        <v>1185</v>
      </c>
      <c r="AB32" s="115">
        <v>0</v>
      </c>
      <c r="AC32" s="48" t="s">
        <v>90</v>
      </c>
      <c r="AD32" s="48" t="s">
        <v>90</v>
      </c>
      <c r="AE32" s="48" t="s">
        <v>90</v>
      </c>
      <c r="AF32" s="114" t="s">
        <v>90</v>
      </c>
      <c r="AG32" s="123">
        <v>46619432</v>
      </c>
      <c r="AH32" s="49">
        <f t="shared" si="9"/>
        <v>900</v>
      </c>
      <c r="AI32" s="50">
        <f t="shared" si="8"/>
        <v>193.4651762682717</v>
      </c>
      <c r="AJ32" s="98">
        <v>1</v>
      </c>
      <c r="AK32" s="98">
        <v>0</v>
      </c>
      <c r="AL32" s="98">
        <v>1</v>
      </c>
      <c r="AM32" s="98">
        <v>1</v>
      </c>
      <c r="AN32" s="98">
        <v>0</v>
      </c>
      <c r="AO32" s="98">
        <v>0</v>
      </c>
      <c r="AP32" s="115">
        <v>10808227</v>
      </c>
      <c r="AQ32" s="115">
        <f t="shared" si="2"/>
        <v>0</v>
      </c>
      <c r="AR32" s="53">
        <v>1.01</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138</v>
      </c>
      <c r="P33" s="111">
        <v>125</v>
      </c>
      <c r="Q33" s="111">
        <v>1653934</v>
      </c>
      <c r="R33" s="46">
        <f t="shared" si="5"/>
        <v>4950</v>
      </c>
      <c r="S33" s="47">
        <f t="shared" si="6"/>
        <v>118.8</v>
      </c>
      <c r="T33" s="47">
        <f t="shared" si="7"/>
        <v>4.95</v>
      </c>
      <c r="U33" s="112">
        <v>3</v>
      </c>
      <c r="V33" s="112">
        <f t="shared" si="1"/>
        <v>3</v>
      </c>
      <c r="W33" s="113" t="s">
        <v>190</v>
      </c>
      <c r="X33" s="115">
        <v>0</v>
      </c>
      <c r="Y33" s="115">
        <v>0</v>
      </c>
      <c r="Z33" s="115">
        <v>1147</v>
      </c>
      <c r="AA33" s="115">
        <v>1185</v>
      </c>
      <c r="AB33" s="115">
        <v>1147</v>
      </c>
      <c r="AC33" s="48" t="s">
        <v>90</v>
      </c>
      <c r="AD33" s="48" t="s">
        <v>90</v>
      </c>
      <c r="AE33" s="48" t="s">
        <v>90</v>
      </c>
      <c r="AF33" s="114" t="s">
        <v>90</v>
      </c>
      <c r="AG33" s="123">
        <v>46620476</v>
      </c>
      <c r="AH33" s="49">
        <f t="shared" si="9"/>
        <v>1044</v>
      </c>
      <c r="AI33" s="50">
        <f t="shared" si="8"/>
        <v>210.90909090909091</v>
      </c>
      <c r="AJ33" s="98">
        <v>0</v>
      </c>
      <c r="AK33" s="98">
        <v>0</v>
      </c>
      <c r="AL33" s="98">
        <v>1</v>
      </c>
      <c r="AM33" s="98">
        <v>1</v>
      </c>
      <c r="AN33" s="98">
        <v>1</v>
      </c>
      <c r="AO33" s="98">
        <v>0.7</v>
      </c>
      <c r="AP33" s="115">
        <v>10808815</v>
      </c>
      <c r="AQ33" s="115">
        <f t="shared" si="2"/>
        <v>588</v>
      </c>
      <c r="AR33" s="51"/>
      <c r="AS33" s="52" t="s">
        <v>113</v>
      </c>
      <c r="AY33" s="101"/>
    </row>
    <row r="34" spans="1:51" x14ac:dyDescent="0.25">
      <c r="B34" s="40">
        <v>2.9583333333333299</v>
      </c>
      <c r="C34" s="40">
        <v>1</v>
      </c>
      <c r="D34" s="110">
        <v>4</v>
      </c>
      <c r="E34" s="41">
        <f t="shared" si="0"/>
        <v>2.8169014084507045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135</v>
      </c>
      <c r="P34" s="111">
        <v>120</v>
      </c>
      <c r="Q34" s="111">
        <v>1658821</v>
      </c>
      <c r="R34" s="46">
        <f t="shared" si="5"/>
        <v>4887</v>
      </c>
      <c r="S34" s="47">
        <f t="shared" si="6"/>
        <v>117.288</v>
      </c>
      <c r="T34" s="47">
        <f t="shared" si="7"/>
        <v>4.8869999999999996</v>
      </c>
      <c r="U34" s="112">
        <v>4.3</v>
      </c>
      <c r="V34" s="112">
        <f t="shared" si="1"/>
        <v>4.3</v>
      </c>
      <c r="W34" s="113" t="s">
        <v>190</v>
      </c>
      <c r="X34" s="115">
        <v>0</v>
      </c>
      <c r="Y34" s="115">
        <v>0</v>
      </c>
      <c r="Z34" s="115">
        <v>1097</v>
      </c>
      <c r="AA34" s="115">
        <v>1185</v>
      </c>
      <c r="AB34" s="115">
        <v>1097</v>
      </c>
      <c r="AC34" s="48" t="s">
        <v>90</v>
      </c>
      <c r="AD34" s="48" t="s">
        <v>90</v>
      </c>
      <c r="AE34" s="48" t="s">
        <v>90</v>
      </c>
      <c r="AF34" s="114" t="s">
        <v>90</v>
      </c>
      <c r="AG34" s="123">
        <v>46621552</v>
      </c>
      <c r="AH34" s="49">
        <f t="shared" si="9"/>
        <v>1076</v>
      </c>
      <c r="AI34" s="50">
        <f t="shared" si="8"/>
        <v>220.17597708205446</v>
      </c>
      <c r="AJ34" s="98">
        <v>0</v>
      </c>
      <c r="AK34" s="98">
        <v>0</v>
      </c>
      <c r="AL34" s="98">
        <v>1</v>
      </c>
      <c r="AM34" s="98">
        <v>1</v>
      </c>
      <c r="AN34" s="98">
        <v>1</v>
      </c>
      <c r="AO34" s="98">
        <v>0.7</v>
      </c>
      <c r="AP34" s="115">
        <v>10809327</v>
      </c>
      <c r="AQ34" s="115">
        <f t="shared" si="2"/>
        <v>512</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138606</v>
      </c>
      <c r="S35" s="65">
        <f>AVERAGE(S11:S34)</f>
        <v>138.60600000000002</v>
      </c>
      <c r="T35" s="65">
        <f>SUM(T11:T34)</f>
        <v>138.60599999999999</v>
      </c>
      <c r="U35" s="112"/>
      <c r="V35" s="94"/>
      <c r="W35" s="57"/>
      <c r="X35" s="88"/>
      <c r="Y35" s="89"/>
      <c r="Z35" s="89"/>
      <c r="AA35" s="89"/>
      <c r="AB35" s="90"/>
      <c r="AC35" s="88"/>
      <c r="AD35" s="89"/>
      <c r="AE35" s="90"/>
      <c r="AF35" s="91"/>
      <c r="AG35" s="66">
        <f>AG34-AG10</f>
        <v>29724</v>
      </c>
      <c r="AH35" s="67">
        <f>SUM(AH11:AH34)</f>
        <v>29724</v>
      </c>
      <c r="AI35" s="68">
        <f>$AH$35/$T35</f>
        <v>214.44959092679971</v>
      </c>
      <c r="AJ35" s="98"/>
      <c r="AK35" s="98"/>
      <c r="AL35" s="98"/>
      <c r="AM35" s="98"/>
      <c r="AN35" s="98"/>
      <c r="AO35" s="69"/>
      <c r="AP35" s="70">
        <f>AP34-AP10</f>
        <v>3906</v>
      </c>
      <c r="AQ35" s="71">
        <f>SUM(AQ11:AQ34)</f>
        <v>3906</v>
      </c>
      <c r="AR35" s="72">
        <f>AVERAGE(AR11:AR34)</f>
        <v>1.1483333333333332</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212</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175</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176</v>
      </c>
      <c r="C41" s="137"/>
      <c r="D41" s="137"/>
      <c r="E41" s="109"/>
      <c r="F41" s="109"/>
      <c r="G41" s="109"/>
      <c r="H41" s="224"/>
      <c r="I41" s="106"/>
      <c r="J41" s="106"/>
      <c r="K41" s="106"/>
      <c r="L41" s="224"/>
      <c r="M41" s="224"/>
      <c r="N41" s="224"/>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71" t="s">
        <v>127</v>
      </c>
      <c r="C42" s="137"/>
      <c r="D42" s="225"/>
      <c r="E42" s="124"/>
      <c r="F42" s="124"/>
      <c r="G42" s="124"/>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71" t="s">
        <v>142</v>
      </c>
      <c r="C43" s="137"/>
      <c r="D43" s="137"/>
      <c r="E43" s="109"/>
      <c r="F43" s="109"/>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161</v>
      </c>
      <c r="C44" s="137"/>
      <c r="D44" s="225"/>
      <c r="E44" s="124"/>
      <c r="F44" s="124"/>
      <c r="G44" s="124"/>
      <c r="H44" s="124"/>
      <c r="I44" s="124"/>
      <c r="J44" s="125"/>
      <c r="K44" s="125"/>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71" t="s">
        <v>234</v>
      </c>
      <c r="C45" s="226"/>
      <c r="D45" s="227"/>
      <c r="E45" s="228"/>
      <c r="F45" s="228"/>
      <c r="G45" s="228"/>
      <c r="H45" s="228"/>
      <c r="I45" s="228"/>
      <c r="J45" s="135"/>
      <c r="K45" s="135"/>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71" t="s">
        <v>137</v>
      </c>
      <c r="C46" s="136"/>
      <c r="D46" s="229"/>
      <c r="E46" s="135"/>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138</v>
      </c>
      <c r="C47" s="137"/>
      <c r="D47" s="230"/>
      <c r="E47" s="124"/>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71" t="s">
        <v>139</v>
      </c>
      <c r="C48" s="105"/>
      <c r="D48" s="197"/>
      <c r="E48" s="124"/>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34" t="s">
        <v>146</v>
      </c>
      <c r="C49" s="105"/>
      <c r="D49" s="197"/>
      <c r="E49" s="124"/>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226</v>
      </c>
      <c r="C50" s="105"/>
      <c r="D50" s="197"/>
      <c r="E50" s="105"/>
      <c r="F50" s="105"/>
      <c r="G50" s="105"/>
      <c r="H50" s="105"/>
      <c r="I50" s="105"/>
      <c r="J50" s="203"/>
      <c r="K50" s="203"/>
      <c r="L50" s="203"/>
      <c r="M50" s="203"/>
      <c r="N50" s="203"/>
      <c r="O50" s="203"/>
      <c r="P50" s="203"/>
      <c r="Q50" s="203"/>
      <c r="R50" s="203"/>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224</v>
      </c>
      <c r="C51" s="105"/>
      <c r="D51" s="197"/>
      <c r="E51" s="124"/>
      <c r="F51" s="124"/>
      <c r="G51" s="124"/>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209" t="s">
        <v>205</v>
      </c>
      <c r="C52" s="210"/>
      <c r="D52" s="211"/>
      <c r="E52" s="212"/>
      <c r="F52" s="212"/>
      <c r="G52" s="212"/>
      <c r="H52" s="212"/>
      <c r="I52" s="212"/>
      <c r="J52" s="213"/>
      <c r="K52" s="213"/>
      <c r="L52" s="213"/>
      <c r="M52" s="213"/>
      <c r="N52" s="213"/>
      <c r="O52" s="213"/>
      <c r="P52" s="213"/>
      <c r="Q52" s="213"/>
      <c r="R52" s="213"/>
      <c r="S52" s="213"/>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71" t="s">
        <v>207</v>
      </c>
      <c r="C53" s="105"/>
      <c r="D53" s="197"/>
      <c r="E53" s="124"/>
      <c r="F53" s="124"/>
      <c r="G53" s="124"/>
      <c r="H53" s="124"/>
      <c r="I53" s="124"/>
      <c r="J53" s="125"/>
      <c r="K53" s="125"/>
      <c r="L53" s="125"/>
      <c r="M53" s="125"/>
      <c r="N53" s="125"/>
      <c r="O53" s="125"/>
      <c r="P53" s="125"/>
      <c r="Q53" s="125"/>
      <c r="R53" s="125"/>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133" t="s">
        <v>174</v>
      </c>
      <c r="C54" s="105"/>
      <c r="D54" s="197"/>
      <c r="E54" s="124"/>
      <c r="F54" s="124"/>
      <c r="G54" s="124"/>
      <c r="H54" s="124"/>
      <c r="I54" s="124"/>
      <c r="J54" s="124"/>
      <c r="K54" s="125"/>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71"/>
      <c r="C55" s="105"/>
      <c r="D55" s="197"/>
      <c r="E55" s="148"/>
      <c r="F55" s="137"/>
      <c r="G55" s="137"/>
      <c r="H55" s="124"/>
      <c r="I55" s="124"/>
      <c r="J55" s="124"/>
      <c r="K55" s="125"/>
      <c r="L55" s="125"/>
      <c r="M55" s="125"/>
      <c r="N55" s="125"/>
      <c r="O55" s="125"/>
      <c r="P55" s="125"/>
      <c r="Q55" s="125"/>
      <c r="R55" s="125"/>
      <c r="S55" s="125"/>
      <c r="T55" s="125"/>
      <c r="U55" s="126"/>
      <c r="V55" s="126"/>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3"/>
      <c r="C56" s="105"/>
      <c r="D56" s="197"/>
      <c r="E56" s="145"/>
      <c r="F56" s="137"/>
      <c r="G56" s="137"/>
      <c r="H56" s="137"/>
      <c r="I56" s="135"/>
      <c r="J56" s="135"/>
      <c r="K56" s="135"/>
      <c r="L56" s="135"/>
      <c r="M56" s="135"/>
      <c r="N56" s="135"/>
      <c r="O56" s="135"/>
      <c r="P56" s="135"/>
      <c r="Q56" s="135"/>
      <c r="R56" s="135"/>
      <c r="S56" s="135"/>
      <c r="T56" s="135"/>
      <c r="U56" s="135"/>
      <c r="V56" s="135"/>
      <c r="W56" s="79"/>
      <c r="X56" s="102"/>
      <c r="Y56" s="102"/>
      <c r="Z56" s="102"/>
      <c r="AA56" s="80"/>
      <c r="AB56" s="102"/>
      <c r="AC56" s="102"/>
      <c r="AD56" s="102"/>
      <c r="AE56" s="102"/>
      <c r="AF56" s="102"/>
      <c r="AN56" s="103"/>
      <c r="AO56" s="103"/>
      <c r="AP56" s="103"/>
      <c r="AQ56" s="103"/>
      <c r="AR56" s="103"/>
      <c r="AS56" s="103"/>
      <c r="AT56" s="104"/>
      <c r="AW56" s="101"/>
      <c r="AX56" s="97"/>
      <c r="AY56" s="97"/>
    </row>
    <row r="57" spans="1:51" x14ac:dyDescent="0.25">
      <c r="B57" s="134"/>
      <c r="C57" s="134"/>
      <c r="D57" s="105"/>
      <c r="E57" s="156"/>
      <c r="F57" s="124"/>
      <c r="G57" s="124"/>
      <c r="H57" s="124"/>
      <c r="I57" s="135"/>
      <c r="J57" s="135"/>
      <c r="K57" s="135"/>
      <c r="L57" s="135"/>
      <c r="M57" s="135"/>
      <c r="N57" s="135"/>
      <c r="O57" s="135"/>
      <c r="P57" s="135"/>
      <c r="Q57" s="135"/>
      <c r="R57" s="135"/>
      <c r="S57" s="135"/>
      <c r="T57" s="135"/>
      <c r="U57" s="135"/>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B58" s="134"/>
      <c r="C58" s="171"/>
      <c r="D58" s="135"/>
      <c r="E58" s="153"/>
      <c r="F58" s="135"/>
      <c r="G58" s="135"/>
      <c r="H58" s="135"/>
      <c r="I58" s="124"/>
      <c r="J58" s="124"/>
      <c r="K58" s="124"/>
      <c r="L58" s="124"/>
      <c r="M58" s="124"/>
      <c r="N58" s="124"/>
      <c r="O58" s="124"/>
      <c r="P58" s="124"/>
      <c r="Q58" s="124"/>
      <c r="R58" s="124"/>
      <c r="S58" s="124"/>
      <c r="T58" s="124"/>
      <c r="U58" s="124"/>
      <c r="V58" s="79"/>
      <c r="W58" s="102"/>
      <c r="X58" s="102"/>
      <c r="Y58" s="102"/>
      <c r="Z58" s="80"/>
      <c r="AA58" s="102"/>
      <c r="AB58" s="102"/>
      <c r="AC58" s="102"/>
      <c r="AD58" s="102"/>
      <c r="AE58" s="102"/>
      <c r="AM58" s="103"/>
      <c r="AN58" s="103"/>
      <c r="AO58" s="103"/>
      <c r="AP58" s="103"/>
      <c r="AQ58" s="103"/>
      <c r="AR58" s="103"/>
      <c r="AS58" s="104"/>
      <c r="AV58" s="101"/>
      <c r="AW58" s="97"/>
      <c r="AX58" s="97"/>
      <c r="AY58" s="97"/>
    </row>
    <row r="59" spans="1:51" x14ac:dyDescent="0.25">
      <c r="A59" s="102"/>
      <c r="B59" s="171"/>
      <c r="C59" s="154"/>
      <c r="D59" s="153"/>
      <c r="E59" s="154"/>
      <c r="F59" s="135"/>
      <c r="G59" s="135"/>
      <c r="H59" s="13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54"/>
      <c r="D60" s="153"/>
      <c r="E60" s="154"/>
      <c r="F60" s="135"/>
      <c r="G60" s="124"/>
      <c r="H60" s="124"/>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71"/>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33"/>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71"/>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4"/>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71"/>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71"/>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3"/>
      <c r="C71" s="134"/>
      <c r="D71" s="117"/>
      <c r="E71" s="134"/>
      <c r="F71" s="134"/>
      <c r="G71" s="105"/>
      <c r="H71" s="105"/>
      <c r="I71" s="105"/>
      <c r="J71" s="106"/>
      <c r="K71" s="106"/>
      <c r="L71" s="106"/>
      <c r="M71" s="106"/>
      <c r="N71" s="106"/>
      <c r="O71" s="106"/>
      <c r="P71" s="106"/>
      <c r="Q71" s="106"/>
      <c r="R71" s="106"/>
      <c r="S71" s="106"/>
      <c r="T71" s="120"/>
      <c r="U71" s="122"/>
      <c r="V71" s="79"/>
      <c r="AS71" s="97"/>
      <c r="AT71" s="97"/>
      <c r="AU71" s="97"/>
      <c r="AV71" s="97"/>
      <c r="AW71" s="97"/>
      <c r="AX71" s="97"/>
      <c r="AY71" s="97"/>
    </row>
    <row r="72" spans="1:51" x14ac:dyDescent="0.25">
      <c r="A72" s="102"/>
      <c r="B72" s="136"/>
      <c r="C72" s="134"/>
      <c r="D72" s="117"/>
      <c r="E72" s="134"/>
      <c r="F72" s="134"/>
      <c r="G72" s="105"/>
      <c r="H72" s="105"/>
      <c r="I72" s="105"/>
      <c r="J72" s="106"/>
      <c r="K72" s="106"/>
      <c r="L72" s="106"/>
      <c r="M72" s="106"/>
      <c r="N72" s="106"/>
      <c r="O72" s="106"/>
      <c r="P72" s="106"/>
      <c r="Q72" s="106"/>
      <c r="R72" s="106"/>
      <c r="S72" s="106"/>
      <c r="T72" s="108"/>
      <c r="U72" s="79"/>
      <c r="V72" s="79"/>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A75" s="102"/>
      <c r="B75" s="138"/>
      <c r="C75" s="139"/>
      <c r="D75" s="140"/>
      <c r="E75" s="139"/>
      <c r="F75" s="139"/>
      <c r="G75" s="139"/>
      <c r="H75" s="139"/>
      <c r="I75" s="139"/>
      <c r="J75" s="141"/>
      <c r="K75" s="141"/>
      <c r="L75" s="141"/>
      <c r="M75" s="141"/>
      <c r="N75" s="141"/>
      <c r="O75" s="141"/>
      <c r="P75" s="141"/>
      <c r="Q75" s="141"/>
      <c r="R75" s="141"/>
      <c r="S75" s="141"/>
      <c r="T75" s="142"/>
      <c r="U75" s="143"/>
      <c r="V75" s="143"/>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AS78" s="97"/>
      <c r="AT78" s="97"/>
      <c r="AU78" s="97"/>
      <c r="AV78" s="97"/>
      <c r="AW78" s="97"/>
      <c r="AX78" s="97"/>
      <c r="AY78" s="97"/>
    </row>
    <row r="79" spans="1:51" x14ac:dyDescent="0.25">
      <c r="O79" s="12"/>
      <c r="P79" s="99"/>
      <c r="Q79" s="99"/>
      <c r="R79" s="99"/>
      <c r="S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T82" s="99"/>
      <c r="AS82" s="97"/>
      <c r="AT82" s="97"/>
      <c r="AU82" s="97"/>
      <c r="AV82" s="97"/>
      <c r="AW82" s="97"/>
      <c r="AX82" s="97"/>
      <c r="AY82" s="97"/>
    </row>
    <row r="83" spans="15:51" x14ac:dyDescent="0.25">
      <c r="O83" s="99"/>
      <c r="Q83" s="99"/>
      <c r="R83" s="99"/>
      <c r="S83" s="99"/>
      <c r="AS83" s="97"/>
      <c r="AT83" s="97"/>
      <c r="AU83" s="97"/>
      <c r="AV83" s="97"/>
      <c r="AW83" s="97"/>
      <c r="AX83" s="97"/>
      <c r="AY83" s="97"/>
    </row>
    <row r="84" spans="15:51" x14ac:dyDescent="0.25">
      <c r="O84" s="12"/>
      <c r="P84" s="99"/>
      <c r="Q84" s="99"/>
      <c r="R84" s="99"/>
      <c r="S84" s="99"/>
      <c r="T84" s="99"/>
      <c r="AS84" s="97"/>
      <c r="AT84" s="97"/>
      <c r="AU84" s="97"/>
      <c r="AV84" s="97"/>
      <c r="AW84" s="97"/>
      <c r="AX84" s="97"/>
      <c r="AY84" s="97"/>
    </row>
    <row r="85" spans="15:51" x14ac:dyDescent="0.25">
      <c r="O85" s="12"/>
      <c r="P85" s="99"/>
      <c r="Q85" s="99"/>
      <c r="R85" s="99"/>
      <c r="S85" s="99"/>
      <c r="T85" s="99"/>
      <c r="U85" s="99"/>
      <c r="AS85" s="97"/>
      <c r="AT85" s="97"/>
      <c r="AU85" s="97"/>
      <c r="AV85" s="97"/>
      <c r="AW85" s="97"/>
      <c r="AX85" s="97"/>
      <c r="AY85" s="97"/>
    </row>
    <row r="86" spans="15:51" x14ac:dyDescent="0.25">
      <c r="O86" s="12"/>
      <c r="P86" s="99"/>
      <c r="T86" s="99"/>
      <c r="U86" s="99"/>
      <c r="AS86" s="97"/>
      <c r="AT86" s="97"/>
      <c r="AU86" s="97"/>
      <c r="AV86" s="97"/>
      <c r="AW86" s="97"/>
      <c r="AX86" s="97"/>
      <c r="AY86" s="97"/>
    </row>
    <row r="98" spans="45:51" x14ac:dyDescent="0.25">
      <c r="AS98" s="97"/>
      <c r="AT98" s="97"/>
      <c r="AU98" s="97"/>
      <c r="AV98" s="97"/>
      <c r="AW98" s="97"/>
      <c r="AX98" s="97"/>
      <c r="AY98" s="97"/>
    </row>
  </sheetData>
  <protectedRanges>
    <protectedRange sqref="S59:T75"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4:AA56 Z57:Z58 Z46:Z53" name="Range2_2_1_10_1_1_1_2"/>
    <protectedRange sqref="N59:R75" name="Range2_12_1_6_1_1"/>
    <protectedRange sqref="L59:M75" name="Range2_2_12_1_7_1_1"/>
    <protectedRange sqref="AS11:AS15" name="Range1_4_1_1_1_1"/>
    <protectedRange sqref="J11:J15 J26:J34" name="Range1_1_2_1_10_1_1_1_1"/>
    <protectedRange sqref="T42" name="Range2_12_5_1_1_4"/>
    <protectedRange sqref="H42" name="Range2_2_12_1_7_1_1_1"/>
    <protectedRange sqref="L41 S38:S41" name="Range2_12_3_1_1_1_1"/>
    <protectedRange sqref="D38:H38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9:K75" name="Range2_2_12_1_4_1_1_1_1_1_1_1_1_1_1_1_1_1_1_1"/>
    <protectedRange sqref="I59:I75" name="Range2_2_12_1_7_1_1_2_2_1_2"/>
    <protectedRange sqref="F61:H75" name="Range2_2_12_1_3_1_2_1_1_1_1_2_1_1_1_1_1_1_1_1_1_1_1"/>
    <protectedRange sqref="E61: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6:V56 G58:H58 F59:G60" name="Range2_12_5_1_1_1_2_2_1_1_1_1_1_1_1_1_1_1_1_2_1_1_1_2_1_1_1_1_1_1_1_1_1_1_1_1_1_1_1_1_2_1_1_1_1_1_1_1_1_1_2_1_1_3_1_1_1_3_1_1_1_1_1_1_1_1_1_1_1_1_1_1_1_1_1_1_1_1_1_1_2_1_1_1_1_1_1_1_1_1_1_1_2_2_1_2_1_1_1_1_1_1_1_1_1_1_1_1_1"/>
    <protectedRange sqref="T54:U55 S47:T53" name="Range2_12_5_1_1_2_1_1_1_2_1_1_1_1_1_1_1_1_1_1_1_1_1"/>
    <protectedRange sqref="O54:S55 N47:R53" name="Range2_12_1_6_1_1_2_1_1_1_2_1_1_1_1_1_1_1_1_1_1_1_1_1"/>
    <protectedRange sqref="M54:N55 L47:M53" name="Range2_2_12_1_7_1_1_3_1_1_1_2_1_1_1_1_1_1_1_1_1_1_1_1_1"/>
    <protectedRange sqref="K54:L55 J47:K53" name="Range2_2_12_1_4_1_1_1_1_1_1_1_1_1_1_1_1_1_1_1_2_1_1_1_2_1_1_1_1_1_1_1_1_1_1_1_1_1"/>
    <protectedRange sqref="J54:J55 I47:I53" name="Range2_2_12_1_7_1_1_2_2_1_2_2_1_1_1_2_1_1_1_1_1_1_1_1_1_1_1_1_1"/>
    <protectedRange sqref="I54:I55 H56:H57 G47:H55" name="Range2_2_12_1_3_1_2_1_1_1_1_2_1_1_1_1_1_1_1_1_1_1_1_2_1_1_1_2_1_1_1_1_1_1_1_1_1_1_1_1_1"/>
    <protectedRange sqref="G56:G57 F47:F55" name="Range2_2_12_1_3_1_2_1_1_1_1_2_1_1_1_1_1_1_1_1_1_1_1_2_2_1_1_2_1_1_1_1_1_1_1_1_1_1_1_1_1"/>
    <protectedRange sqref="F56:F57 E47:E56"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1 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2 G44:H44" name="Range2_2_12_1_3_1_2_1_1_1_1_2_1_1_1_1_1_1_1_1_1_1_1_2_1_1_1_1_1_2_1_1_1_1_1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4"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8" name="Range2_12_5_1_1_1_2_2_1_1_1_1_1_1_1_1_1_1_1_2_1_1_1_1_1_1_1_1_1_3_1_3_1_2_1_1_1_1_1_1_1_1_1_1_1_1_1_2_1_1_1_1_1_2_1_1_1_1_1_1_1_1_2_1_1_3_1_1_1_2_1_1_1_1_1_1_1_1_1_1_1_1_1_1_1_1_1_2_1_1_1_1_1_1_1_1_1_1_1_1_1_1_1_1_1_1_1_2_3_1_2_1_1_1_2_2_1_3"/>
    <protectedRange sqref="B59" name="Range2_12_5_1_1_1_1_1_2_1_1_2_1_1_1_1_1_1_1_1_1_1_1_1_1_1_1_1_1_2_1_1_1_1_1_1_1_1_1_1_1_1_1_1_3_1_1_1_2_1_1_1_1_1_1_1_1_1_2_1_1_1_1_1_1_1_1_1_1_1_1_1_1_1_1_1_1_1_1_1_1_1_1_1_1_2_1_1_1_2_2_1_3"/>
    <protectedRange sqref="B60" name="Range2_12_5_1_1_1_2_2_1_1_1_1_1_1_1_1_1_1_1_2_1_1_1_2_1_1_1_1_1_1_1_1_1_1_1_1_1_1_1_1_2_1_1_1_1_1_1_1_1_1_2_1_1_3_1_1_1_3_1_1_1_1_1_1_1_1_1_1_1_1_1_1_1_1_1_1_1_1_1_1_2_1_1_1_1_1_1_1_1_1_2_2_1_1_1_2_2_1"/>
    <protectedRange sqref="B61" name="Range2_12_5_1_1_1_1_1_2_1_2_1_1_1_2_1_1_1_1_1_1_1_1_1_1_2_1_1_1_1_1_2_1_1_1_1_1_1_1_2_1_1_3_1_1_1_2_1_1_1_1_1_1_1_1_1_1_1_1_1_1_1_1_1_1_1_1_1_1_1_1_1_1_1_1_1_1_1_1_2_2_1_1_1_1_2_1"/>
    <protectedRange sqref="B55" name="Range2_12_5_1_1_1_1_1_2_1_2_1_1_1_2_1_1_1_1_1_1_1_1_1_1_2_1_1_1_1_1_2_1_1_1_1_1_1_1_2_1_1_3_1_1_1_2_1_1_1_1_1_1_1_1_1_1_1_1_1_1_1_1_1_1_1_1_1_1_1_1_1_1_1_1_1_1_1_1_2_2_1_1_1_1_2_1_1_2_1_1"/>
    <protectedRange sqref="B42" name="Range2_12_5_1_1_1_1_1_2_1_1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3"/>
    <protectedRange sqref="B47" name="Range2_12_5_1_1_1_1_1_2_1_1_1_1_1_1_1_1_1_1_1_1_1_1_1_1_1_1_1_1_2_1_1_1_1_1_1_1_1_1_1_1_1_1_3_1_1_1_2_1_1_1_1_1_1_1_1_1_1_1_1_2_1_1_1_1_1_1_1_1_1_1_1_1_1_1_1_1_1_1_1_1_1_1_1_1_1_1_1_1_3_1_2_1_1_1_2_2_1_1_1_2_2_1_1_1_1_1"/>
    <protectedRange sqref="B48" name="Range2_12_5_1_1_1_1_1_2_1_1_2_1_1_1_1_1_1_1_1_1_1_1_1_1_1_1_1_1_2_1_1_1_1_1_1_1_1_1_1_1_1_1_1_3_1_1_1_2_1_1_1_1_1_1_1_1_1_2_1_1_1_1_1_1_1_1_1_1_1_1_1_1_1_1_1_1_1_1_1_1_1_1_1_1_2_1_1_1_2_2_1_1_1_1_1_1_1"/>
    <protectedRange sqref="B49" name="Range2_12_5_1_1_1_2_2_1_1_1_1_1_1_1_1_1_1_1_2_1_1_1_1_1_1_1_1_1_3_1_3_1_2_1_1_1_1_1_1_1_1_1_1_1_1_1_2_1_1_1_1_1_2_1_1_1_1_1_1_1_1_2_1_1_3_1_1_1_2_1_1_1_1_1_1_1_1_1_1_1_1_1_1_1_1_1_2_1_1_1_1_1_1_1_1_1_1_1_1_1_1_1_1_1_1_1_2_3_1_2_1_1_1_2_2_1_1_1_1_1"/>
    <protectedRange sqref="B50" name="Range2_12_5_1_1_1_2_2_1_1_1_1_1_1_1_1_1_1_1_2_1_1_1_1_1_1_1_1_1_3_1_3_1_2_1_1_1_1_1_1_1_1_1_1_1_1_1_2_1_1_1_1_1_2_1_1_1_1_1_1_1_1_2_1_1_3_1_1_1_2_1_1_1_1_1_1_1_1_1_1_1_1_1_1_1_1_1_2_1_1_1_1_1_1_1_1_1_1_1_1_1_1_1_1_1_1_1_2_3_1_2_1_1_1_2_2_1_1_1_3_1"/>
    <protectedRange sqref="B52" name="Range2_12_5_1_1_1_2_2_1_1_1_1_1_1_1_1_1_1_1_2_1_1_1_1_1_1_1_1_1_3_1_3_1_2_1_1_1_1_1_1_1_1_1_1_1_1_1_2_1_1_1_1_1_2_1_1_1_1_1_1_1_1_2_1_1_3_1_1_1_2_1_1_1_1_1_1_1_1_1_1_1_1_1_1_1_1_1_2_1_1_1_1_1_1_1_1_1_1_1_1_1_1_1_1_1_1_1_2_3_1_2_1_1_1_2_2_1_3_1_1_1_1_1"/>
    <protectedRange sqref="B53" name="Range2_12_5_1_1_1_1_1_2_1_2_1_1_1_2_1_1_1_1_1_1_1_1_1_1_2_1_1_1_1_1_2_1_1_1_1_1_1_1_2_1_1_3_1_1_1_2_1_1_1_1_1_1_1_1_1_1_1_1_1_1_1_1_1_1_1_1_1_1_1_1_1_1_1_1_1_1_1_1_2_2_1_1_1_1_2_1_1_2_1_1_1_1_1"/>
    <protectedRange sqref="B51" name="Range2_12_5_1_1_1_2_2_1_1_1_1_1_1_1_1_1_1_1_2_1_1_1_2_1_1_1_1_1_1_1_1_1_1_1_1_1_1_1_1_2_1_1_1_1_1_1_1_1_1_2_1_1_3_1_1_1_3_1_1_1_1_1_1_1_1_1_1_1_1_1_1_1_1_1_1_1_1_1_1_2_1_1_1_1_1_1_1_1_1_2_2_1_1_1_2_2_1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15 X11:Y15 X33:AA34 X16:AB32">
    <cfRule type="containsText" dxfId="1641" priority="108" operator="containsText" text="N/A">
      <formula>NOT(ISERROR(SEARCH("N/A",X11)))</formula>
    </cfRule>
    <cfRule type="cellIs" dxfId="1640" priority="121" operator="equal">
      <formula>0</formula>
    </cfRule>
  </conditionalFormatting>
  <conditionalFormatting sqref="AC11:AE34 AA11:AA15 X11:Y15 X33:AA34 X16:AB32">
    <cfRule type="cellIs" dxfId="1639" priority="120" operator="greaterThanOrEqual">
      <formula>1185</formula>
    </cfRule>
  </conditionalFormatting>
  <conditionalFormatting sqref="AC11:AE34 AA11:AA15 X11:Y15 X33:AA34 X16:AB32">
    <cfRule type="cellIs" dxfId="1638" priority="119" operator="between">
      <formula>0.1</formula>
      <formula>1184</formula>
    </cfRule>
  </conditionalFormatting>
  <conditionalFormatting sqref="X8">
    <cfRule type="cellIs" dxfId="1637" priority="118" operator="equal">
      <formula>0</formula>
    </cfRule>
  </conditionalFormatting>
  <conditionalFormatting sqref="X8">
    <cfRule type="cellIs" dxfId="1636" priority="117" operator="greaterThan">
      <formula>1179</formula>
    </cfRule>
  </conditionalFormatting>
  <conditionalFormatting sqref="X8">
    <cfRule type="cellIs" dxfId="1635" priority="116" operator="greaterThan">
      <formula>99</formula>
    </cfRule>
  </conditionalFormatting>
  <conditionalFormatting sqref="X8">
    <cfRule type="cellIs" dxfId="1634" priority="115" operator="greaterThan">
      <formula>0.99</formula>
    </cfRule>
  </conditionalFormatting>
  <conditionalFormatting sqref="AB8">
    <cfRule type="cellIs" dxfId="1633" priority="114" operator="equal">
      <formula>0</formula>
    </cfRule>
  </conditionalFormatting>
  <conditionalFormatting sqref="AB8">
    <cfRule type="cellIs" dxfId="1632" priority="113" operator="greaterThan">
      <formula>1179</formula>
    </cfRule>
  </conditionalFormatting>
  <conditionalFormatting sqref="AB8">
    <cfRule type="cellIs" dxfId="1631" priority="112" operator="greaterThan">
      <formula>99</formula>
    </cfRule>
  </conditionalFormatting>
  <conditionalFormatting sqref="AB8">
    <cfRule type="cellIs" dxfId="1630" priority="111" operator="greaterThan">
      <formula>0.99</formula>
    </cfRule>
  </conditionalFormatting>
  <conditionalFormatting sqref="AH11:AH31">
    <cfRule type="cellIs" dxfId="1629" priority="109" operator="greaterThan">
      <formula>$AH$8</formula>
    </cfRule>
    <cfRule type="cellIs" dxfId="1628" priority="110" operator="greaterThan">
      <formula>$AH$8</formula>
    </cfRule>
  </conditionalFormatting>
  <conditionalFormatting sqref="AN11:AN35 AO11:AO34">
    <cfRule type="cellIs" dxfId="1627" priority="107" operator="equal">
      <formula>0</formula>
    </cfRule>
  </conditionalFormatting>
  <conditionalFormatting sqref="AN11:AN35 AO11:AO34">
    <cfRule type="cellIs" dxfId="1626" priority="106" operator="greaterThan">
      <formula>1179</formula>
    </cfRule>
  </conditionalFormatting>
  <conditionalFormatting sqref="AN11:AN35 AO11:AO34">
    <cfRule type="cellIs" dxfId="1625" priority="105" operator="greaterThan">
      <formula>99</formula>
    </cfRule>
  </conditionalFormatting>
  <conditionalFormatting sqref="AN11:AN35 AO11:AO34">
    <cfRule type="cellIs" dxfId="1624" priority="104" operator="greaterThan">
      <formula>0.99</formula>
    </cfRule>
  </conditionalFormatting>
  <conditionalFormatting sqref="AQ11:AQ34">
    <cfRule type="cellIs" dxfId="1623" priority="103" operator="equal">
      <formula>0</formula>
    </cfRule>
  </conditionalFormatting>
  <conditionalFormatting sqref="AQ11:AQ34">
    <cfRule type="cellIs" dxfId="1622" priority="102" operator="greaterThan">
      <formula>1179</formula>
    </cfRule>
  </conditionalFormatting>
  <conditionalFormatting sqref="AQ11:AQ34">
    <cfRule type="cellIs" dxfId="1621" priority="101" operator="greaterThan">
      <formula>99</formula>
    </cfRule>
  </conditionalFormatting>
  <conditionalFormatting sqref="AQ11:AQ34">
    <cfRule type="cellIs" dxfId="1620" priority="100" operator="greaterThan">
      <formula>0.99</formula>
    </cfRule>
  </conditionalFormatting>
  <conditionalFormatting sqref="AJ11:AN35">
    <cfRule type="cellIs" dxfId="1619" priority="99" operator="equal">
      <formula>0</formula>
    </cfRule>
  </conditionalFormatting>
  <conditionalFormatting sqref="AJ11:AN35">
    <cfRule type="cellIs" dxfId="1618" priority="98" operator="greaterThan">
      <formula>1179</formula>
    </cfRule>
  </conditionalFormatting>
  <conditionalFormatting sqref="AJ11:AN35">
    <cfRule type="cellIs" dxfId="1617" priority="97" operator="greaterThan">
      <formula>99</formula>
    </cfRule>
  </conditionalFormatting>
  <conditionalFormatting sqref="AJ11:AN35">
    <cfRule type="cellIs" dxfId="1616" priority="96" operator="greaterThan">
      <formula>0.99</formula>
    </cfRule>
  </conditionalFormatting>
  <conditionalFormatting sqref="AP11:AP34">
    <cfRule type="cellIs" dxfId="1615" priority="95" operator="equal">
      <formula>0</formula>
    </cfRule>
  </conditionalFormatting>
  <conditionalFormatting sqref="AP11:AP34">
    <cfRule type="cellIs" dxfId="1614" priority="94" operator="greaterThan">
      <formula>1179</formula>
    </cfRule>
  </conditionalFormatting>
  <conditionalFormatting sqref="AP11:AP34">
    <cfRule type="cellIs" dxfId="1613" priority="93" operator="greaterThan">
      <formula>99</formula>
    </cfRule>
  </conditionalFormatting>
  <conditionalFormatting sqref="AP11:AP34">
    <cfRule type="cellIs" dxfId="1612" priority="92" operator="greaterThan">
      <formula>0.99</formula>
    </cfRule>
  </conditionalFormatting>
  <conditionalFormatting sqref="AH32:AH34">
    <cfRule type="cellIs" dxfId="1611" priority="90" operator="greaterThan">
      <formula>$AH$8</formula>
    </cfRule>
    <cfRule type="cellIs" dxfId="1610" priority="91" operator="greaterThan">
      <formula>$AH$8</formula>
    </cfRule>
  </conditionalFormatting>
  <conditionalFormatting sqref="AI11:AI34">
    <cfRule type="cellIs" dxfId="1609" priority="89" operator="greaterThan">
      <formula>$AI$8</formula>
    </cfRule>
  </conditionalFormatting>
  <conditionalFormatting sqref="AL11:AL34">
    <cfRule type="cellIs" dxfId="1608" priority="88" operator="equal">
      <formula>0</formula>
    </cfRule>
  </conditionalFormatting>
  <conditionalFormatting sqref="AL11:AL34">
    <cfRule type="cellIs" dxfId="1607" priority="87" operator="greaterThan">
      <formula>1179</formula>
    </cfRule>
  </conditionalFormatting>
  <conditionalFormatting sqref="AL11:AL34">
    <cfRule type="cellIs" dxfId="1606" priority="86" operator="greaterThan">
      <formula>99</formula>
    </cfRule>
  </conditionalFormatting>
  <conditionalFormatting sqref="AL11:AL34">
    <cfRule type="cellIs" dxfId="1605" priority="85" operator="greaterThan">
      <formula>0.99</formula>
    </cfRule>
  </conditionalFormatting>
  <conditionalFormatting sqref="AM16:AM34">
    <cfRule type="cellIs" dxfId="1604" priority="84" operator="equal">
      <formula>0</formula>
    </cfRule>
  </conditionalFormatting>
  <conditionalFormatting sqref="AM16:AM34">
    <cfRule type="cellIs" dxfId="1603" priority="83" operator="greaterThan">
      <formula>1179</formula>
    </cfRule>
  </conditionalFormatting>
  <conditionalFormatting sqref="AM16:AM34">
    <cfRule type="cellIs" dxfId="1602" priority="82" operator="greaterThan">
      <formula>99</formula>
    </cfRule>
  </conditionalFormatting>
  <conditionalFormatting sqref="AM16:AM34">
    <cfRule type="cellIs" dxfId="1601" priority="81" operator="greaterThan">
      <formula>0.99</formula>
    </cfRule>
  </conditionalFormatting>
  <conditionalFormatting sqref="AL11:AL34">
    <cfRule type="cellIs" dxfId="1600" priority="80" operator="equal">
      <formula>0</formula>
    </cfRule>
  </conditionalFormatting>
  <conditionalFormatting sqref="AL11:AL34">
    <cfRule type="cellIs" dxfId="1599" priority="79" operator="greaterThan">
      <formula>1179</formula>
    </cfRule>
  </conditionalFormatting>
  <conditionalFormatting sqref="AL11:AL34">
    <cfRule type="cellIs" dxfId="1598" priority="78" operator="greaterThan">
      <formula>99</formula>
    </cfRule>
  </conditionalFormatting>
  <conditionalFormatting sqref="AL11:AL34">
    <cfRule type="cellIs" dxfId="1597" priority="77" operator="greaterThan">
      <formula>0.99</formula>
    </cfRule>
  </conditionalFormatting>
  <conditionalFormatting sqref="AB33:AB34">
    <cfRule type="containsText" dxfId="1596" priority="73" operator="containsText" text="N/A">
      <formula>NOT(ISERROR(SEARCH("N/A",AB33)))</formula>
    </cfRule>
    <cfRule type="cellIs" dxfId="1595" priority="76" operator="equal">
      <formula>0</formula>
    </cfRule>
  </conditionalFormatting>
  <conditionalFormatting sqref="AB33:AB34">
    <cfRule type="cellIs" dxfId="1594" priority="75" operator="greaterThanOrEqual">
      <formula>1185</formula>
    </cfRule>
  </conditionalFormatting>
  <conditionalFormatting sqref="AB33:AB34">
    <cfRule type="cellIs" dxfId="1593" priority="74" operator="between">
      <formula>0.1</formula>
      <formula>1184</formula>
    </cfRule>
  </conditionalFormatting>
  <conditionalFormatting sqref="AN11:AN34">
    <cfRule type="cellIs" dxfId="1592" priority="72" operator="equal">
      <formula>0</formula>
    </cfRule>
  </conditionalFormatting>
  <conditionalFormatting sqref="AN11:AN34">
    <cfRule type="cellIs" dxfId="1591" priority="71" operator="greaterThan">
      <formula>1179</formula>
    </cfRule>
  </conditionalFormatting>
  <conditionalFormatting sqref="AN11:AN34">
    <cfRule type="cellIs" dxfId="1590" priority="70" operator="greaterThan">
      <formula>99</formula>
    </cfRule>
  </conditionalFormatting>
  <conditionalFormatting sqref="AN11:AN34">
    <cfRule type="cellIs" dxfId="1589" priority="69" operator="greaterThan">
      <formula>0.99</formula>
    </cfRule>
  </conditionalFormatting>
  <conditionalFormatting sqref="AN11:AN34">
    <cfRule type="cellIs" dxfId="1588" priority="68" operator="equal">
      <formula>0</formula>
    </cfRule>
  </conditionalFormatting>
  <conditionalFormatting sqref="AN11:AN34">
    <cfRule type="cellIs" dxfId="1587" priority="67" operator="greaterThan">
      <formula>1179</formula>
    </cfRule>
  </conditionalFormatting>
  <conditionalFormatting sqref="AN11:AN34">
    <cfRule type="cellIs" dxfId="1586" priority="66" operator="greaterThan">
      <formula>99</formula>
    </cfRule>
  </conditionalFormatting>
  <conditionalFormatting sqref="AN11:AN34">
    <cfRule type="cellIs" dxfId="1585" priority="65" operator="greaterThan">
      <formula>0.99</formula>
    </cfRule>
  </conditionalFormatting>
  <conditionalFormatting sqref="Z11:Z15">
    <cfRule type="containsText" dxfId="1584" priority="61" operator="containsText" text="N/A">
      <formula>NOT(ISERROR(SEARCH("N/A",Z11)))</formula>
    </cfRule>
    <cfRule type="cellIs" dxfId="1583" priority="64" operator="equal">
      <formula>0</formula>
    </cfRule>
  </conditionalFormatting>
  <conditionalFormatting sqref="Z11:Z15">
    <cfRule type="cellIs" dxfId="1582" priority="63" operator="greaterThanOrEqual">
      <formula>1185</formula>
    </cfRule>
  </conditionalFormatting>
  <conditionalFormatting sqref="Z11:Z15">
    <cfRule type="cellIs" dxfId="1581" priority="62" operator="between">
      <formula>0.1</formula>
      <formula>1184</formula>
    </cfRule>
  </conditionalFormatting>
  <conditionalFormatting sqref="AL11:AL34">
    <cfRule type="cellIs" dxfId="1580" priority="60" operator="equal">
      <formula>0</formula>
    </cfRule>
  </conditionalFormatting>
  <conditionalFormatting sqref="AL11:AL34">
    <cfRule type="cellIs" dxfId="1579" priority="59" operator="greaterThan">
      <formula>1179</formula>
    </cfRule>
  </conditionalFormatting>
  <conditionalFormatting sqref="AL11:AL34">
    <cfRule type="cellIs" dxfId="1578" priority="58" operator="greaterThan">
      <formula>99</formula>
    </cfRule>
  </conditionalFormatting>
  <conditionalFormatting sqref="AL11:AL34">
    <cfRule type="cellIs" dxfId="1577" priority="57" operator="greaterThan">
      <formula>0.99</formula>
    </cfRule>
  </conditionalFormatting>
  <conditionalFormatting sqref="AL11:AL34">
    <cfRule type="cellIs" dxfId="1576" priority="56" operator="equal">
      <formula>0</formula>
    </cfRule>
  </conditionalFormatting>
  <conditionalFormatting sqref="AL11:AL34">
    <cfRule type="cellIs" dxfId="1575" priority="55" operator="greaterThan">
      <formula>1179</formula>
    </cfRule>
  </conditionalFormatting>
  <conditionalFormatting sqref="AL11:AL34">
    <cfRule type="cellIs" dxfId="1574" priority="54" operator="greaterThan">
      <formula>99</formula>
    </cfRule>
  </conditionalFormatting>
  <conditionalFormatting sqref="AL11:AL34">
    <cfRule type="cellIs" dxfId="1573" priority="53" operator="greaterThan">
      <formula>0.99</formula>
    </cfRule>
  </conditionalFormatting>
  <conditionalFormatting sqref="AL11:AL34">
    <cfRule type="cellIs" dxfId="1572" priority="52" operator="equal">
      <formula>0</formula>
    </cfRule>
  </conditionalFormatting>
  <conditionalFormatting sqref="AL11:AL34">
    <cfRule type="cellIs" dxfId="1571" priority="51" operator="greaterThan">
      <formula>1179</formula>
    </cfRule>
  </conditionalFormatting>
  <conditionalFormatting sqref="AL11:AL34">
    <cfRule type="cellIs" dxfId="1570" priority="50" operator="greaterThan">
      <formula>99</formula>
    </cfRule>
  </conditionalFormatting>
  <conditionalFormatting sqref="AL11:AL34">
    <cfRule type="cellIs" dxfId="1569" priority="49" operator="greaterThan">
      <formula>0.99</formula>
    </cfRule>
  </conditionalFormatting>
  <conditionalFormatting sqref="AN11:AN34">
    <cfRule type="cellIs" dxfId="1568" priority="48" operator="equal">
      <formula>0</formula>
    </cfRule>
  </conditionalFormatting>
  <conditionalFormatting sqref="AN11:AN34">
    <cfRule type="cellIs" dxfId="1567" priority="47" operator="greaterThan">
      <formula>1179</formula>
    </cfRule>
  </conditionalFormatting>
  <conditionalFormatting sqref="AN11:AN34">
    <cfRule type="cellIs" dxfId="1566" priority="46" operator="greaterThan">
      <formula>99</formula>
    </cfRule>
  </conditionalFormatting>
  <conditionalFormatting sqref="AN11:AN34">
    <cfRule type="cellIs" dxfId="1565" priority="45" operator="greaterThan">
      <formula>0.99</formula>
    </cfRule>
  </conditionalFormatting>
  <conditionalFormatting sqref="AN11:AN34">
    <cfRule type="cellIs" dxfId="1564" priority="44" operator="equal">
      <formula>0</formula>
    </cfRule>
  </conditionalFormatting>
  <conditionalFormatting sqref="AN11:AN34">
    <cfRule type="cellIs" dxfId="1563" priority="43" operator="greaterThan">
      <formula>1179</formula>
    </cfRule>
  </conditionalFormatting>
  <conditionalFormatting sqref="AN11:AN34">
    <cfRule type="cellIs" dxfId="1562" priority="42" operator="greaterThan">
      <formula>99</formula>
    </cfRule>
  </conditionalFormatting>
  <conditionalFormatting sqref="AN11:AN34">
    <cfRule type="cellIs" dxfId="1561" priority="41" operator="greaterThan">
      <formula>0.99</formula>
    </cfRule>
  </conditionalFormatting>
  <conditionalFormatting sqref="AN11:AN34">
    <cfRule type="cellIs" dxfId="1560" priority="40" operator="equal">
      <formula>0</formula>
    </cfRule>
  </conditionalFormatting>
  <conditionalFormatting sqref="AN11:AN34">
    <cfRule type="cellIs" dxfId="1559" priority="39" operator="greaterThan">
      <formula>1179</formula>
    </cfRule>
  </conditionalFormatting>
  <conditionalFormatting sqref="AN11:AN34">
    <cfRule type="cellIs" dxfId="1558" priority="38" operator="greaterThan">
      <formula>99</formula>
    </cfRule>
  </conditionalFormatting>
  <conditionalFormatting sqref="AN11:AN34">
    <cfRule type="cellIs" dxfId="1557" priority="37" operator="greaterThan">
      <formula>0.99</formula>
    </cfRule>
  </conditionalFormatting>
  <conditionalFormatting sqref="AN11:AN34">
    <cfRule type="cellIs" dxfId="1556" priority="36" operator="equal">
      <formula>0</formula>
    </cfRule>
  </conditionalFormatting>
  <conditionalFormatting sqref="AN11:AN34">
    <cfRule type="cellIs" dxfId="1555" priority="35" operator="greaterThan">
      <formula>1179</formula>
    </cfRule>
  </conditionalFormatting>
  <conditionalFormatting sqref="AN11:AN34">
    <cfRule type="cellIs" dxfId="1554" priority="34" operator="greaterThan">
      <formula>99</formula>
    </cfRule>
  </conditionalFormatting>
  <conditionalFormatting sqref="AN11:AN34">
    <cfRule type="cellIs" dxfId="1553" priority="33" operator="greaterThan">
      <formula>0.99</formula>
    </cfRule>
  </conditionalFormatting>
  <conditionalFormatting sqref="AN11:AN34">
    <cfRule type="cellIs" dxfId="1552" priority="32" operator="equal">
      <formula>0</formula>
    </cfRule>
  </conditionalFormatting>
  <conditionalFormatting sqref="AN11:AN34">
    <cfRule type="cellIs" dxfId="1551" priority="31" operator="greaterThan">
      <formula>1179</formula>
    </cfRule>
  </conditionalFormatting>
  <conditionalFormatting sqref="AN11:AN34">
    <cfRule type="cellIs" dxfId="1550" priority="30" operator="greaterThan">
      <formula>99</formula>
    </cfRule>
  </conditionalFormatting>
  <conditionalFormatting sqref="AN11:AN34">
    <cfRule type="cellIs" dxfId="1549" priority="29" operator="greaterThan">
      <formula>0.99</formula>
    </cfRule>
  </conditionalFormatting>
  <conditionalFormatting sqref="AB11:AB15">
    <cfRule type="containsText" dxfId="1548" priority="25" operator="containsText" text="N/A">
      <formula>NOT(ISERROR(SEARCH("N/A",AB11)))</formula>
    </cfRule>
    <cfRule type="cellIs" dxfId="1547" priority="28" operator="equal">
      <formula>0</formula>
    </cfRule>
  </conditionalFormatting>
  <conditionalFormatting sqref="AB11:AB15">
    <cfRule type="cellIs" dxfId="1546" priority="27" operator="greaterThanOrEqual">
      <formula>1185</formula>
    </cfRule>
  </conditionalFormatting>
  <conditionalFormatting sqref="AB11:AB15">
    <cfRule type="cellIs" dxfId="1545" priority="26" operator="between">
      <formula>0.1</formula>
      <formula>1184</formula>
    </cfRule>
  </conditionalFormatting>
  <conditionalFormatting sqref="AN11:AN32">
    <cfRule type="cellIs" dxfId="1544" priority="24" operator="equal">
      <formula>0</formula>
    </cfRule>
  </conditionalFormatting>
  <conditionalFormatting sqref="AN11:AN32">
    <cfRule type="cellIs" dxfId="1543" priority="23" operator="greaterThan">
      <formula>1179</formula>
    </cfRule>
  </conditionalFormatting>
  <conditionalFormatting sqref="AN11:AN32">
    <cfRule type="cellIs" dxfId="1542" priority="22" operator="greaterThan">
      <formula>99</formula>
    </cfRule>
  </conditionalFormatting>
  <conditionalFormatting sqref="AN11:AN32">
    <cfRule type="cellIs" dxfId="1541" priority="21" operator="greaterThan">
      <formula>0.99</formula>
    </cfRule>
  </conditionalFormatting>
  <conditionalFormatting sqref="AN11:AN32">
    <cfRule type="cellIs" dxfId="1540" priority="20" operator="equal">
      <formula>0</formula>
    </cfRule>
  </conditionalFormatting>
  <conditionalFormatting sqref="AN11:AN32">
    <cfRule type="cellIs" dxfId="1539" priority="19" operator="greaterThan">
      <formula>1179</formula>
    </cfRule>
  </conditionalFormatting>
  <conditionalFormatting sqref="AN11:AN32">
    <cfRule type="cellIs" dxfId="1538" priority="18" operator="greaterThan">
      <formula>99</formula>
    </cfRule>
  </conditionalFormatting>
  <conditionalFormatting sqref="AN11:AN32">
    <cfRule type="cellIs" dxfId="1537" priority="17" operator="greaterThan">
      <formula>0.99</formula>
    </cfRule>
  </conditionalFormatting>
  <conditionalFormatting sqref="AN11:AN32">
    <cfRule type="cellIs" dxfId="1536" priority="16" operator="equal">
      <formula>0</formula>
    </cfRule>
  </conditionalFormatting>
  <conditionalFormatting sqref="AN11:AN32">
    <cfRule type="cellIs" dxfId="1535" priority="15" operator="greaterThan">
      <formula>1179</formula>
    </cfRule>
  </conditionalFormatting>
  <conditionalFormatting sqref="AN11:AN32">
    <cfRule type="cellIs" dxfId="1534" priority="14" operator="greaterThan">
      <formula>99</formula>
    </cfRule>
  </conditionalFormatting>
  <conditionalFormatting sqref="AN11:AN32">
    <cfRule type="cellIs" dxfId="1533" priority="13" operator="greaterThan">
      <formula>0.99</formula>
    </cfRule>
  </conditionalFormatting>
  <conditionalFormatting sqref="AN11:AN32">
    <cfRule type="cellIs" dxfId="1532" priority="12" operator="equal">
      <formula>0</formula>
    </cfRule>
  </conditionalFormatting>
  <conditionalFormatting sqref="AN11:AN32">
    <cfRule type="cellIs" dxfId="1531" priority="11" operator="greaterThan">
      <formula>1179</formula>
    </cfRule>
  </conditionalFormatting>
  <conditionalFormatting sqref="AN11:AN32">
    <cfRule type="cellIs" dxfId="1530" priority="10" operator="greaterThan">
      <formula>99</formula>
    </cfRule>
  </conditionalFormatting>
  <conditionalFormatting sqref="AN11:AN32">
    <cfRule type="cellIs" dxfId="1529" priority="9" operator="greaterThan">
      <formula>0.99</formula>
    </cfRule>
  </conditionalFormatting>
  <conditionalFormatting sqref="AN11:AN32">
    <cfRule type="cellIs" dxfId="1528" priority="8" operator="equal">
      <formula>0</formula>
    </cfRule>
  </conditionalFormatting>
  <conditionalFormatting sqref="AN11:AN32">
    <cfRule type="cellIs" dxfId="1527" priority="7" operator="greaterThan">
      <formula>1179</formula>
    </cfRule>
  </conditionalFormatting>
  <conditionalFormatting sqref="AN11:AN32">
    <cfRule type="cellIs" dxfId="1526" priority="6" operator="greaterThan">
      <formula>99</formula>
    </cfRule>
  </conditionalFormatting>
  <conditionalFormatting sqref="AN11:AN32">
    <cfRule type="cellIs" dxfId="1525" priority="5" operator="greaterThan">
      <formula>0.99</formula>
    </cfRule>
  </conditionalFormatting>
  <conditionalFormatting sqref="AL16:AL32">
    <cfRule type="cellIs" dxfId="1524" priority="4" operator="equal">
      <formula>0</formula>
    </cfRule>
  </conditionalFormatting>
  <conditionalFormatting sqref="AL16:AL32">
    <cfRule type="cellIs" dxfId="1523" priority="3" operator="greaterThan">
      <formula>1179</formula>
    </cfRule>
  </conditionalFormatting>
  <conditionalFormatting sqref="AL16:AL32">
    <cfRule type="cellIs" dxfId="1522" priority="2" operator="greaterThan">
      <formula>99</formula>
    </cfRule>
  </conditionalFormatting>
  <conditionalFormatting sqref="AL16:AL32">
    <cfRule type="cellIs" dxfId="1521"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topLeftCell="T28" zoomScaleNormal="100" workbookViewId="0">
      <selection activeCell="B50" sqref="B50:B54"/>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128</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222"/>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19" t="s">
        <v>10</v>
      </c>
      <c r="I7" s="116" t="s">
        <v>11</v>
      </c>
      <c r="J7" s="116" t="s">
        <v>12</v>
      </c>
      <c r="K7" s="116" t="s">
        <v>13</v>
      </c>
      <c r="L7" s="12"/>
      <c r="M7" s="12"/>
      <c r="N7" s="12"/>
      <c r="O7" s="219"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42509</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29720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223" t="s">
        <v>51</v>
      </c>
      <c r="V9" s="223" t="s">
        <v>52</v>
      </c>
      <c r="W9" s="283" t="s">
        <v>53</v>
      </c>
      <c r="X9" s="284" t="s">
        <v>54</v>
      </c>
      <c r="Y9" s="285"/>
      <c r="Z9" s="285"/>
      <c r="AA9" s="285"/>
      <c r="AB9" s="285"/>
      <c r="AC9" s="285"/>
      <c r="AD9" s="285"/>
      <c r="AE9" s="286"/>
      <c r="AF9" s="221" t="s">
        <v>55</v>
      </c>
      <c r="AG9" s="221" t="s">
        <v>56</v>
      </c>
      <c r="AH9" s="272" t="s">
        <v>57</v>
      </c>
      <c r="AI9" s="287" t="s">
        <v>58</v>
      </c>
      <c r="AJ9" s="223" t="s">
        <v>59</v>
      </c>
      <c r="AK9" s="223" t="s">
        <v>60</v>
      </c>
      <c r="AL9" s="223" t="s">
        <v>61</v>
      </c>
      <c r="AM9" s="223" t="s">
        <v>62</v>
      </c>
      <c r="AN9" s="223" t="s">
        <v>63</v>
      </c>
      <c r="AO9" s="223" t="s">
        <v>64</v>
      </c>
      <c r="AP9" s="223" t="s">
        <v>65</v>
      </c>
      <c r="AQ9" s="270" t="s">
        <v>66</v>
      </c>
      <c r="AR9" s="223" t="s">
        <v>67</v>
      </c>
      <c r="AS9" s="272" t="s">
        <v>68</v>
      </c>
      <c r="AV9" s="35" t="s">
        <v>69</v>
      </c>
      <c r="AW9" s="35" t="s">
        <v>70</v>
      </c>
      <c r="AY9" s="36" t="s">
        <v>71</v>
      </c>
    </row>
    <row r="10" spans="2:51" x14ac:dyDescent="0.25">
      <c r="B10" s="223" t="s">
        <v>72</v>
      </c>
      <c r="C10" s="223" t="s">
        <v>73</v>
      </c>
      <c r="D10" s="223" t="s">
        <v>74</v>
      </c>
      <c r="E10" s="223" t="s">
        <v>75</v>
      </c>
      <c r="F10" s="223" t="s">
        <v>74</v>
      </c>
      <c r="G10" s="223" t="s">
        <v>75</v>
      </c>
      <c r="H10" s="266"/>
      <c r="I10" s="223" t="s">
        <v>75</v>
      </c>
      <c r="J10" s="223" t="s">
        <v>75</v>
      </c>
      <c r="K10" s="223" t="s">
        <v>75</v>
      </c>
      <c r="L10" s="28" t="s">
        <v>29</v>
      </c>
      <c r="M10" s="269"/>
      <c r="N10" s="28" t="s">
        <v>29</v>
      </c>
      <c r="O10" s="271"/>
      <c r="P10" s="271"/>
      <c r="Q10" s="1">
        <f>'MAY 18'!Q34</f>
        <v>1658821</v>
      </c>
      <c r="R10" s="280"/>
      <c r="S10" s="281"/>
      <c r="T10" s="282"/>
      <c r="U10" s="223" t="s">
        <v>75</v>
      </c>
      <c r="V10" s="223" t="s">
        <v>75</v>
      </c>
      <c r="W10" s="283"/>
      <c r="X10" s="37" t="s">
        <v>76</v>
      </c>
      <c r="Y10" s="37" t="s">
        <v>77</v>
      </c>
      <c r="Z10" s="37" t="s">
        <v>78</v>
      </c>
      <c r="AA10" s="37" t="s">
        <v>79</v>
      </c>
      <c r="AB10" s="37" t="s">
        <v>80</v>
      </c>
      <c r="AC10" s="37" t="s">
        <v>81</v>
      </c>
      <c r="AD10" s="37" t="s">
        <v>82</v>
      </c>
      <c r="AE10" s="37" t="s">
        <v>83</v>
      </c>
      <c r="AF10" s="38"/>
      <c r="AG10" s="1">
        <f>'MAY 18'!AG34</f>
        <v>46621552</v>
      </c>
      <c r="AH10" s="272"/>
      <c r="AI10" s="288"/>
      <c r="AJ10" s="223" t="s">
        <v>84</v>
      </c>
      <c r="AK10" s="223" t="s">
        <v>84</v>
      </c>
      <c r="AL10" s="223" t="s">
        <v>84</v>
      </c>
      <c r="AM10" s="223" t="s">
        <v>84</v>
      </c>
      <c r="AN10" s="223" t="s">
        <v>84</v>
      </c>
      <c r="AO10" s="223" t="s">
        <v>84</v>
      </c>
      <c r="AP10" s="1">
        <f>'MAY 18'!AP34</f>
        <v>10809327</v>
      </c>
      <c r="AQ10" s="271"/>
      <c r="AR10" s="220" t="s">
        <v>85</v>
      </c>
      <c r="AS10" s="272"/>
      <c r="AV10" s="39" t="s">
        <v>86</v>
      </c>
      <c r="AW10" s="39" t="s">
        <v>87</v>
      </c>
      <c r="AY10" s="81" t="s">
        <v>129</v>
      </c>
    </row>
    <row r="11" spans="2:51" x14ac:dyDescent="0.25">
      <c r="B11" s="40">
        <v>2</v>
      </c>
      <c r="C11" s="40">
        <v>4.1666666666666664E-2</v>
      </c>
      <c r="D11" s="110">
        <v>4</v>
      </c>
      <c r="E11" s="41">
        <f t="shared" ref="E11:E34" si="0">D11/1.42</f>
        <v>2.8169014084507045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130</v>
      </c>
      <c r="P11" s="111">
        <v>116</v>
      </c>
      <c r="Q11" s="111">
        <v>1663671</v>
      </c>
      <c r="R11" s="46">
        <f>IF(ISBLANK(Q11),"-",Q11-Q10)</f>
        <v>4850</v>
      </c>
      <c r="S11" s="47">
        <f>R11*24/1000</f>
        <v>116.4</v>
      </c>
      <c r="T11" s="47">
        <f>R11/1000</f>
        <v>4.8499999999999996</v>
      </c>
      <c r="U11" s="112">
        <v>5.6</v>
      </c>
      <c r="V11" s="112">
        <f t="shared" ref="V11:V34" si="1">U11</f>
        <v>5.6</v>
      </c>
      <c r="W11" s="113" t="s">
        <v>190</v>
      </c>
      <c r="X11" s="115">
        <v>0</v>
      </c>
      <c r="Y11" s="115">
        <v>0</v>
      </c>
      <c r="Z11" s="115">
        <v>1097</v>
      </c>
      <c r="AA11" s="115">
        <v>1185</v>
      </c>
      <c r="AB11" s="115">
        <v>1097</v>
      </c>
      <c r="AC11" s="48" t="s">
        <v>90</v>
      </c>
      <c r="AD11" s="48" t="s">
        <v>90</v>
      </c>
      <c r="AE11" s="48" t="s">
        <v>90</v>
      </c>
      <c r="AF11" s="114" t="s">
        <v>90</v>
      </c>
      <c r="AG11" s="123">
        <v>46622612</v>
      </c>
      <c r="AH11" s="49">
        <f>IF(ISBLANK(AG11),"-",AG11-AG10)</f>
        <v>1060</v>
      </c>
      <c r="AI11" s="50">
        <f>AH11/T11</f>
        <v>218.55670103092785</v>
      </c>
      <c r="AJ11" s="98">
        <v>0</v>
      </c>
      <c r="AK11" s="98">
        <v>0</v>
      </c>
      <c r="AL11" s="98">
        <v>1</v>
      </c>
      <c r="AM11" s="98">
        <v>1</v>
      </c>
      <c r="AN11" s="98">
        <v>1</v>
      </c>
      <c r="AO11" s="98">
        <v>0.75</v>
      </c>
      <c r="AP11" s="115">
        <v>10810082</v>
      </c>
      <c r="AQ11" s="115">
        <f t="shared" ref="AQ11:AQ34" si="2">AP11-AP10</f>
        <v>755</v>
      </c>
      <c r="AR11" s="51"/>
      <c r="AS11" s="52" t="s">
        <v>113</v>
      </c>
      <c r="AV11" s="39" t="s">
        <v>88</v>
      </c>
      <c r="AW11" s="39" t="s">
        <v>91</v>
      </c>
      <c r="AY11" s="81" t="s">
        <v>128</v>
      </c>
    </row>
    <row r="12" spans="2:51" x14ac:dyDescent="0.25">
      <c r="B12" s="40">
        <v>2.0416666666666701</v>
      </c>
      <c r="C12" s="40">
        <v>8.3333333333333329E-2</v>
      </c>
      <c r="D12" s="110">
        <v>5</v>
      </c>
      <c r="E12" s="41">
        <f t="shared" si="0"/>
        <v>3.5211267605633805</v>
      </c>
      <c r="F12" s="100">
        <v>83</v>
      </c>
      <c r="G12" s="41">
        <f t="shared" ref="G12:G34" si="3">F12/1.42</f>
        <v>58.450704225352112</v>
      </c>
      <c r="H12" s="42" t="s">
        <v>88</v>
      </c>
      <c r="I12" s="42">
        <f t="shared" ref="I12:I34" si="4">J12-(2/1.42)</f>
        <v>53.521126760563384</v>
      </c>
      <c r="J12" s="43">
        <f>(F12-5)/1.42</f>
        <v>54.929577464788736</v>
      </c>
      <c r="K12" s="42">
        <f>J12+(6/1.42)</f>
        <v>59.154929577464792</v>
      </c>
      <c r="L12" s="44">
        <v>14</v>
      </c>
      <c r="M12" s="45" t="s">
        <v>89</v>
      </c>
      <c r="N12" s="45">
        <v>11.2</v>
      </c>
      <c r="O12" s="111">
        <v>133</v>
      </c>
      <c r="P12" s="111">
        <v>115</v>
      </c>
      <c r="Q12" s="111">
        <v>1668424</v>
      </c>
      <c r="R12" s="46">
        <f t="shared" ref="R12:R34" si="5">IF(ISBLANK(Q12),"-",Q12-Q11)</f>
        <v>4753</v>
      </c>
      <c r="S12" s="47">
        <f t="shared" ref="S12:S34" si="6">R12*24/1000</f>
        <v>114.072</v>
      </c>
      <c r="T12" s="47">
        <f t="shared" ref="T12:T34" si="7">R12/1000</f>
        <v>4.7530000000000001</v>
      </c>
      <c r="U12" s="112">
        <v>6.9</v>
      </c>
      <c r="V12" s="112">
        <f t="shared" si="1"/>
        <v>6.9</v>
      </c>
      <c r="W12" s="113" t="s">
        <v>190</v>
      </c>
      <c r="X12" s="115">
        <v>0</v>
      </c>
      <c r="Y12" s="115">
        <v>0</v>
      </c>
      <c r="Z12" s="115">
        <v>1097</v>
      </c>
      <c r="AA12" s="115">
        <v>1185</v>
      </c>
      <c r="AB12" s="115">
        <v>1097</v>
      </c>
      <c r="AC12" s="48" t="s">
        <v>90</v>
      </c>
      <c r="AD12" s="48" t="s">
        <v>90</v>
      </c>
      <c r="AE12" s="48" t="s">
        <v>90</v>
      </c>
      <c r="AF12" s="114" t="s">
        <v>90</v>
      </c>
      <c r="AG12" s="123">
        <v>46623664</v>
      </c>
      <c r="AH12" s="49">
        <f>IF(ISBLANK(AG12),"-",AG12-AG11)</f>
        <v>1052</v>
      </c>
      <c r="AI12" s="50">
        <f t="shared" ref="AI12:AI34" si="8">AH12/T12</f>
        <v>221.33389438249526</v>
      </c>
      <c r="AJ12" s="98">
        <v>0</v>
      </c>
      <c r="AK12" s="98">
        <v>0</v>
      </c>
      <c r="AL12" s="98">
        <v>1</v>
      </c>
      <c r="AM12" s="98">
        <v>1</v>
      </c>
      <c r="AN12" s="98">
        <v>1</v>
      </c>
      <c r="AO12" s="98">
        <v>0.75</v>
      </c>
      <c r="AP12" s="115">
        <v>10810691</v>
      </c>
      <c r="AQ12" s="115">
        <f t="shared" si="2"/>
        <v>609</v>
      </c>
      <c r="AR12" s="118">
        <v>1.02</v>
      </c>
      <c r="AS12" s="52" t="s">
        <v>113</v>
      </c>
      <c r="AV12" s="39" t="s">
        <v>92</v>
      </c>
      <c r="AW12" s="39" t="s">
        <v>93</v>
      </c>
      <c r="AY12" s="81" t="s">
        <v>126</v>
      </c>
    </row>
    <row r="13" spans="2:51" x14ac:dyDescent="0.25">
      <c r="B13" s="40">
        <v>2.0833333333333299</v>
      </c>
      <c r="C13" s="40">
        <v>0.125</v>
      </c>
      <c r="D13" s="110">
        <v>5</v>
      </c>
      <c r="E13" s="41">
        <f t="shared" si="0"/>
        <v>3.5211267605633805</v>
      </c>
      <c r="F13" s="100">
        <v>83</v>
      </c>
      <c r="G13" s="41">
        <f t="shared" si="3"/>
        <v>58.450704225352112</v>
      </c>
      <c r="H13" s="42" t="s">
        <v>88</v>
      </c>
      <c r="I13" s="42">
        <f t="shared" si="4"/>
        <v>53.521126760563384</v>
      </c>
      <c r="J13" s="43">
        <f>(F13-5)/1.42</f>
        <v>54.929577464788736</v>
      </c>
      <c r="K13" s="42">
        <f>J13+(6/1.42)</f>
        <v>59.154929577464792</v>
      </c>
      <c r="L13" s="44">
        <v>14</v>
      </c>
      <c r="M13" s="45" t="s">
        <v>89</v>
      </c>
      <c r="N13" s="45">
        <v>11.2</v>
      </c>
      <c r="O13" s="111">
        <v>118</v>
      </c>
      <c r="P13" s="111">
        <v>113</v>
      </c>
      <c r="Q13" s="111">
        <v>1673054</v>
      </c>
      <c r="R13" s="46">
        <f t="shared" si="5"/>
        <v>4630</v>
      </c>
      <c r="S13" s="47">
        <f t="shared" si="6"/>
        <v>111.12</v>
      </c>
      <c r="T13" s="47">
        <f t="shared" si="7"/>
        <v>4.63</v>
      </c>
      <c r="U13" s="112">
        <v>8</v>
      </c>
      <c r="V13" s="112">
        <f t="shared" si="1"/>
        <v>8</v>
      </c>
      <c r="W13" s="113" t="s">
        <v>190</v>
      </c>
      <c r="X13" s="115">
        <v>0</v>
      </c>
      <c r="Y13" s="115">
        <v>0</v>
      </c>
      <c r="Z13" s="115">
        <v>1097</v>
      </c>
      <c r="AA13" s="115">
        <v>1185</v>
      </c>
      <c r="AB13" s="115">
        <v>1096</v>
      </c>
      <c r="AC13" s="48" t="s">
        <v>90</v>
      </c>
      <c r="AD13" s="48" t="s">
        <v>90</v>
      </c>
      <c r="AE13" s="48" t="s">
        <v>90</v>
      </c>
      <c r="AF13" s="114" t="s">
        <v>90</v>
      </c>
      <c r="AG13" s="123">
        <v>46624704</v>
      </c>
      <c r="AH13" s="49">
        <f>IF(ISBLANK(AG13),"-",AG13-AG12)</f>
        <v>1040</v>
      </c>
      <c r="AI13" s="50">
        <f t="shared" si="8"/>
        <v>224.62203023758099</v>
      </c>
      <c r="AJ13" s="98">
        <v>0</v>
      </c>
      <c r="AK13" s="98">
        <v>0</v>
      </c>
      <c r="AL13" s="98">
        <v>1</v>
      </c>
      <c r="AM13" s="98">
        <v>1</v>
      </c>
      <c r="AN13" s="98">
        <v>1</v>
      </c>
      <c r="AO13" s="98">
        <v>0.75</v>
      </c>
      <c r="AP13" s="115">
        <v>10811525</v>
      </c>
      <c r="AQ13" s="115">
        <f t="shared" si="2"/>
        <v>834</v>
      </c>
      <c r="AR13" s="51"/>
      <c r="AS13" s="52" t="s">
        <v>113</v>
      </c>
      <c r="AV13" s="39" t="s">
        <v>94</v>
      </c>
      <c r="AW13" s="39" t="s">
        <v>95</v>
      </c>
      <c r="AY13" s="81" t="s">
        <v>133</v>
      </c>
    </row>
    <row r="14" spans="2:51" x14ac:dyDescent="0.25">
      <c r="B14" s="40">
        <v>2.125</v>
      </c>
      <c r="C14" s="40">
        <v>0.16666666666666699</v>
      </c>
      <c r="D14" s="110">
        <v>5</v>
      </c>
      <c r="E14" s="41">
        <f t="shared" si="0"/>
        <v>3.5211267605633805</v>
      </c>
      <c r="F14" s="100">
        <v>83</v>
      </c>
      <c r="G14" s="41">
        <f t="shared" si="3"/>
        <v>58.450704225352112</v>
      </c>
      <c r="H14" s="42" t="s">
        <v>88</v>
      </c>
      <c r="I14" s="42">
        <f t="shared" si="4"/>
        <v>53.521126760563384</v>
      </c>
      <c r="J14" s="43">
        <f>(F14-5)/1.42</f>
        <v>54.929577464788736</v>
      </c>
      <c r="K14" s="42">
        <f>J14+(6/1.42)</f>
        <v>59.154929577464792</v>
      </c>
      <c r="L14" s="44">
        <v>14</v>
      </c>
      <c r="M14" s="45" t="s">
        <v>89</v>
      </c>
      <c r="N14" s="45">
        <v>12.8</v>
      </c>
      <c r="O14" s="111">
        <v>125</v>
      </c>
      <c r="P14" s="111">
        <v>114</v>
      </c>
      <c r="Q14" s="111">
        <v>1676250</v>
      </c>
      <c r="R14" s="46">
        <f t="shared" si="5"/>
        <v>3196</v>
      </c>
      <c r="S14" s="47">
        <f t="shared" si="6"/>
        <v>76.703999999999994</v>
      </c>
      <c r="T14" s="47">
        <f t="shared" si="7"/>
        <v>3.1960000000000002</v>
      </c>
      <c r="U14" s="112">
        <v>9.5</v>
      </c>
      <c r="V14" s="112">
        <f t="shared" si="1"/>
        <v>9.5</v>
      </c>
      <c r="W14" s="113" t="s">
        <v>190</v>
      </c>
      <c r="X14" s="115">
        <v>0</v>
      </c>
      <c r="Y14" s="115">
        <v>0</v>
      </c>
      <c r="Z14" s="115">
        <v>1097</v>
      </c>
      <c r="AA14" s="115">
        <v>1185</v>
      </c>
      <c r="AB14" s="115">
        <v>1097</v>
      </c>
      <c r="AC14" s="48" t="s">
        <v>90</v>
      </c>
      <c r="AD14" s="48" t="s">
        <v>90</v>
      </c>
      <c r="AE14" s="48" t="s">
        <v>90</v>
      </c>
      <c r="AF14" s="114" t="s">
        <v>90</v>
      </c>
      <c r="AG14" s="123">
        <v>46625880</v>
      </c>
      <c r="AH14" s="49">
        <f t="shared" ref="AH14:AH34" si="9">IF(ISBLANK(AG14),"-",AG14-AG13)</f>
        <v>1176</v>
      </c>
      <c r="AI14" s="50">
        <f t="shared" si="8"/>
        <v>367.95994993742175</v>
      </c>
      <c r="AJ14" s="98">
        <v>0</v>
      </c>
      <c r="AK14" s="98">
        <v>0</v>
      </c>
      <c r="AL14" s="98">
        <v>1</v>
      </c>
      <c r="AM14" s="98">
        <v>1</v>
      </c>
      <c r="AN14" s="98">
        <v>1</v>
      </c>
      <c r="AO14" s="98">
        <v>0.75</v>
      </c>
      <c r="AP14" s="115">
        <v>10812232</v>
      </c>
      <c r="AQ14" s="115">
        <f t="shared" si="2"/>
        <v>707</v>
      </c>
      <c r="AR14" s="51"/>
      <c r="AS14" s="52" t="s">
        <v>113</v>
      </c>
      <c r="AT14" s="54"/>
      <c r="AV14" s="39" t="s">
        <v>96</v>
      </c>
      <c r="AW14" s="39" t="s">
        <v>97</v>
      </c>
      <c r="AY14" s="81"/>
    </row>
    <row r="15" spans="2:51" ht="14.25" customHeight="1" x14ac:dyDescent="0.25">
      <c r="B15" s="40">
        <v>2.1666666666666701</v>
      </c>
      <c r="C15" s="40">
        <v>0.20833333333333301</v>
      </c>
      <c r="D15" s="110">
        <v>6</v>
      </c>
      <c r="E15" s="41">
        <f t="shared" si="0"/>
        <v>4.2253521126760569</v>
      </c>
      <c r="F15" s="100">
        <v>83</v>
      </c>
      <c r="G15" s="41">
        <f t="shared" si="3"/>
        <v>58.450704225352112</v>
      </c>
      <c r="H15" s="42" t="s">
        <v>88</v>
      </c>
      <c r="I15" s="42">
        <f t="shared" si="4"/>
        <v>53.521126760563384</v>
      </c>
      <c r="J15" s="43">
        <f>(F15-5)/1.42</f>
        <v>54.929577464788736</v>
      </c>
      <c r="K15" s="42">
        <f>J15+(6/1.42)</f>
        <v>59.154929577464792</v>
      </c>
      <c r="L15" s="44">
        <v>18</v>
      </c>
      <c r="M15" s="45" t="s">
        <v>89</v>
      </c>
      <c r="N15" s="45">
        <v>13.1</v>
      </c>
      <c r="O15" s="111">
        <v>132</v>
      </c>
      <c r="P15" s="111">
        <v>120</v>
      </c>
      <c r="Q15" s="111">
        <v>1681284</v>
      </c>
      <c r="R15" s="46">
        <f t="shared" si="5"/>
        <v>5034</v>
      </c>
      <c r="S15" s="47">
        <f t="shared" si="6"/>
        <v>120.816</v>
      </c>
      <c r="T15" s="47">
        <f t="shared" si="7"/>
        <v>5.0339999999999998</v>
      </c>
      <c r="U15" s="112">
        <v>9.5</v>
      </c>
      <c r="V15" s="112">
        <f t="shared" si="1"/>
        <v>9.5</v>
      </c>
      <c r="W15" s="113" t="s">
        <v>190</v>
      </c>
      <c r="X15" s="115">
        <v>0</v>
      </c>
      <c r="Y15" s="115">
        <v>0</v>
      </c>
      <c r="Z15" s="115">
        <v>1147</v>
      </c>
      <c r="AA15" s="115">
        <v>1185</v>
      </c>
      <c r="AB15" s="115">
        <v>1147</v>
      </c>
      <c r="AC15" s="48" t="s">
        <v>90</v>
      </c>
      <c r="AD15" s="48" t="s">
        <v>90</v>
      </c>
      <c r="AE15" s="48" t="s">
        <v>90</v>
      </c>
      <c r="AF15" s="114" t="s">
        <v>90</v>
      </c>
      <c r="AG15" s="123">
        <v>46626972</v>
      </c>
      <c r="AH15" s="49">
        <f t="shared" si="9"/>
        <v>1092</v>
      </c>
      <c r="AI15" s="50">
        <f t="shared" si="8"/>
        <v>216.92491060786651</v>
      </c>
      <c r="AJ15" s="98">
        <v>0</v>
      </c>
      <c r="AK15" s="98">
        <v>0</v>
      </c>
      <c r="AL15" s="98">
        <v>1</v>
      </c>
      <c r="AM15" s="98">
        <v>1</v>
      </c>
      <c r="AN15" s="98">
        <v>1</v>
      </c>
      <c r="AO15" s="98">
        <v>0</v>
      </c>
      <c r="AP15" s="115">
        <v>10812232</v>
      </c>
      <c r="AQ15" s="115">
        <f t="shared" si="2"/>
        <v>0</v>
      </c>
      <c r="AR15" s="51"/>
      <c r="AS15" s="52" t="s">
        <v>113</v>
      </c>
      <c r="AV15" s="39" t="s">
        <v>98</v>
      </c>
      <c r="AW15" s="39" t="s">
        <v>99</v>
      </c>
      <c r="AY15" s="97"/>
    </row>
    <row r="16" spans="2:51" x14ac:dyDescent="0.25">
      <c r="B16" s="40">
        <v>2.2083333333333299</v>
      </c>
      <c r="C16" s="40">
        <v>0.25</v>
      </c>
      <c r="D16" s="110">
        <v>7</v>
      </c>
      <c r="E16" s="41">
        <f t="shared" si="0"/>
        <v>4.9295774647887329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141</v>
      </c>
      <c r="P16" s="111">
        <v>138</v>
      </c>
      <c r="Q16" s="111">
        <v>1686584</v>
      </c>
      <c r="R16" s="46">
        <f t="shared" si="5"/>
        <v>5300</v>
      </c>
      <c r="S16" s="47">
        <f t="shared" si="6"/>
        <v>127.2</v>
      </c>
      <c r="T16" s="47">
        <f t="shared" si="7"/>
        <v>5.3</v>
      </c>
      <c r="U16" s="112">
        <v>9.5</v>
      </c>
      <c r="V16" s="112">
        <f t="shared" si="1"/>
        <v>9.5</v>
      </c>
      <c r="W16" s="113" t="s">
        <v>190</v>
      </c>
      <c r="X16" s="115">
        <v>0</v>
      </c>
      <c r="Y16" s="115">
        <v>0</v>
      </c>
      <c r="Z16" s="115">
        <v>1148</v>
      </c>
      <c r="AA16" s="115">
        <v>1185</v>
      </c>
      <c r="AB16" s="115">
        <v>1147</v>
      </c>
      <c r="AC16" s="48" t="s">
        <v>90</v>
      </c>
      <c r="AD16" s="48" t="s">
        <v>90</v>
      </c>
      <c r="AE16" s="48" t="s">
        <v>90</v>
      </c>
      <c r="AF16" s="114" t="s">
        <v>90</v>
      </c>
      <c r="AG16" s="123">
        <v>46628180</v>
      </c>
      <c r="AH16" s="49">
        <f t="shared" si="9"/>
        <v>1208</v>
      </c>
      <c r="AI16" s="50">
        <f t="shared" si="8"/>
        <v>227.9245283018868</v>
      </c>
      <c r="AJ16" s="98">
        <v>0</v>
      </c>
      <c r="AK16" s="98">
        <v>0</v>
      </c>
      <c r="AL16" s="98">
        <v>1</v>
      </c>
      <c r="AM16" s="98">
        <v>1</v>
      </c>
      <c r="AN16" s="98">
        <v>1</v>
      </c>
      <c r="AO16" s="98">
        <v>0</v>
      </c>
      <c r="AP16" s="115">
        <v>10812232</v>
      </c>
      <c r="AQ16" s="115">
        <f t="shared" si="2"/>
        <v>0</v>
      </c>
      <c r="AR16" s="53">
        <v>1.1200000000000001</v>
      </c>
      <c r="AS16" s="52" t="s">
        <v>101</v>
      </c>
      <c r="AV16" s="39" t="s">
        <v>102</v>
      </c>
      <c r="AW16" s="39" t="s">
        <v>103</v>
      </c>
      <c r="AY16" s="97"/>
    </row>
    <row r="17" spans="1:51" x14ac:dyDescent="0.25">
      <c r="B17" s="40">
        <v>2.25</v>
      </c>
      <c r="C17" s="40">
        <v>0.29166666666666702</v>
      </c>
      <c r="D17" s="110">
        <v>6</v>
      </c>
      <c r="E17" s="41">
        <f t="shared" si="0"/>
        <v>4.2253521126760569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135</v>
      </c>
      <c r="P17" s="111">
        <v>141</v>
      </c>
      <c r="Q17" s="111">
        <v>1692507</v>
      </c>
      <c r="R17" s="46">
        <f t="shared" si="5"/>
        <v>5923</v>
      </c>
      <c r="S17" s="47">
        <f t="shared" si="6"/>
        <v>142.15199999999999</v>
      </c>
      <c r="T17" s="47">
        <f t="shared" si="7"/>
        <v>5.923</v>
      </c>
      <c r="U17" s="112">
        <v>9.1999999999999993</v>
      </c>
      <c r="V17" s="112">
        <f t="shared" si="1"/>
        <v>9.1999999999999993</v>
      </c>
      <c r="W17" s="113" t="s">
        <v>130</v>
      </c>
      <c r="X17" s="115">
        <v>0</v>
      </c>
      <c r="Y17" s="115">
        <v>1007</v>
      </c>
      <c r="Z17" s="115">
        <v>1187</v>
      </c>
      <c r="AA17" s="115">
        <v>1185</v>
      </c>
      <c r="AB17" s="115">
        <v>1188</v>
      </c>
      <c r="AC17" s="48" t="s">
        <v>90</v>
      </c>
      <c r="AD17" s="48" t="s">
        <v>90</v>
      </c>
      <c r="AE17" s="48" t="s">
        <v>90</v>
      </c>
      <c r="AF17" s="114" t="s">
        <v>90</v>
      </c>
      <c r="AG17" s="123">
        <v>46629432</v>
      </c>
      <c r="AH17" s="49">
        <f t="shared" si="9"/>
        <v>1252</v>
      </c>
      <c r="AI17" s="50">
        <f t="shared" si="8"/>
        <v>211.3793685632281</v>
      </c>
      <c r="AJ17" s="98">
        <v>0</v>
      </c>
      <c r="AK17" s="98">
        <v>1</v>
      </c>
      <c r="AL17" s="98">
        <v>1</v>
      </c>
      <c r="AM17" s="98">
        <v>1</v>
      </c>
      <c r="AN17" s="98">
        <v>1</v>
      </c>
      <c r="AO17" s="98">
        <v>0</v>
      </c>
      <c r="AP17" s="115">
        <v>10812232</v>
      </c>
      <c r="AQ17" s="115">
        <f t="shared" si="2"/>
        <v>0</v>
      </c>
      <c r="AR17" s="51"/>
      <c r="AS17" s="52" t="s">
        <v>101</v>
      </c>
      <c r="AT17" s="54"/>
      <c r="AV17" s="39" t="s">
        <v>104</v>
      </c>
      <c r="AW17" s="39" t="s">
        <v>105</v>
      </c>
      <c r="AY17" s="101"/>
    </row>
    <row r="18" spans="1:51" x14ac:dyDescent="0.25">
      <c r="B18" s="40">
        <v>2.2916666666666701</v>
      </c>
      <c r="C18" s="40">
        <v>0.33333333333333298</v>
      </c>
      <c r="D18" s="110">
        <v>6</v>
      </c>
      <c r="E18" s="41">
        <f t="shared" si="0"/>
        <v>4.2253521126760569</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140</v>
      </c>
      <c r="P18" s="111">
        <v>147</v>
      </c>
      <c r="Q18" s="111">
        <v>1698768</v>
      </c>
      <c r="R18" s="46">
        <f t="shared" si="5"/>
        <v>6261</v>
      </c>
      <c r="S18" s="47">
        <f t="shared" si="6"/>
        <v>150.26400000000001</v>
      </c>
      <c r="T18" s="47">
        <f t="shared" si="7"/>
        <v>6.2610000000000001</v>
      </c>
      <c r="U18" s="112">
        <v>8.6999999999999993</v>
      </c>
      <c r="V18" s="112">
        <f t="shared" si="1"/>
        <v>8.6999999999999993</v>
      </c>
      <c r="W18" s="113" t="s">
        <v>130</v>
      </c>
      <c r="X18" s="115">
        <v>0</v>
      </c>
      <c r="Y18" s="115">
        <v>1016</v>
      </c>
      <c r="Z18" s="115">
        <v>1187</v>
      </c>
      <c r="AA18" s="115">
        <v>1185</v>
      </c>
      <c r="AB18" s="115">
        <v>1188</v>
      </c>
      <c r="AC18" s="48" t="s">
        <v>90</v>
      </c>
      <c r="AD18" s="48" t="s">
        <v>90</v>
      </c>
      <c r="AE18" s="48" t="s">
        <v>90</v>
      </c>
      <c r="AF18" s="114" t="s">
        <v>90</v>
      </c>
      <c r="AG18" s="123">
        <v>46630814</v>
      </c>
      <c r="AH18" s="49">
        <f t="shared" si="9"/>
        <v>1382</v>
      </c>
      <c r="AI18" s="50">
        <f t="shared" si="8"/>
        <v>220.73151253793324</v>
      </c>
      <c r="AJ18" s="98">
        <v>0</v>
      </c>
      <c r="AK18" s="98">
        <v>1</v>
      </c>
      <c r="AL18" s="98">
        <v>1</v>
      </c>
      <c r="AM18" s="98">
        <v>1</v>
      </c>
      <c r="AN18" s="98">
        <v>1</v>
      </c>
      <c r="AO18" s="98">
        <v>0</v>
      </c>
      <c r="AP18" s="115">
        <v>10812232</v>
      </c>
      <c r="AQ18" s="115">
        <f t="shared" si="2"/>
        <v>0</v>
      </c>
      <c r="AR18" s="51"/>
      <c r="AS18" s="52" t="s">
        <v>101</v>
      </c>
      <c r="AV18" s="39" t="s">
        <v>106</v>
      </c>
      <c r="AW18" s="39" t="s">
        <v>107</v>
      </c>
      <c r="AY18" s="101"/>
    </row>
    <row r="19" spans="1:51" x14ac:dyDescent="0.25">
      <c r="B19" s="40">
        <v>2.3333333333333299</v>
      </c>
      <c r="C19" s="40">
        <v>0.375</v>
      </c>
      <c r="D19" s="110">
        <v>6</v>
      </c>
      <c r="E19" s="41">
        <f t="shared" si="0"/>
        <v>4.2253521126760569</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140</v>
      </c>
      <c r="P19" s="111">
        <v>145</v>
      </c>
      <c r="Q19" s="111">
        <v>1704973</v>
      </c>
      <c r="R19" s="46">
        <f t="shared" si="5"/>
        <v>6205</v>
      </c>
      <c r="S19" s="47">
        <f t="shared" si="6"/>
        <v>148.91999999999999</v>
      </c>
      <c r="T19" s="47">
        <f t="shared" si="7"/>
        <v>6.2050000000000001</v>
      </c>
      <c r="U19" s="112">
        <v>8.1</v>
      </c>
      <c r="V19" s="112">
        <f t="shared" si="1"/>
        <v>8.1</v>
      </c>
      <c r="W19" s="113" t="s">
        <v>130</v>
      </c>
      <c r="X19" s="115">
        <v>0</v>
      </c>
      <c r="Y19" s="115">
        <v>1027</v>
      </c>
      <c r="Z19" s="115">
        <v>1187</v>
      </c>
      <c r="AA19" s="115">
        <v>1185</v>
      </c>
      <c r="AB19" s="115">
        <v>1188</v>
      </c>
      <c r="AC19" s="48" t="s">
        <v>90</v>
      </c>
      <c r="AD19" s="48" t="s">
        <v>90</v>
      </c>
      <c r="AE19" s="48" t="s">
        <v>90</v>
      </c>
      <c r="AF19" s="114" t="s">
        <v>90</v>
      </c>
      <c r="AG19" s="123">
        <v>46632172</v>
      </c>
      <c r="AH19" s="49">
        <f t="shared" si="9"/>
        <v>1358</v>
      </c>
      <c r="AI19" s="50">
        <f t="shared" si="8"/>
        <v>218.85576148267526</v>
      </c>
      <c r="AJ19" s="98">
        <v>0</v>
      </c>
      <c r="AK19" s="98">
        <v>1</v>
      </c>
      <c r="AL19" s="98">
        <v>1</v>
      </c>
      <c r="AM19" s="98">
        <v>1</v>
      </c>
      <c r="AN19" s="98">
        <v>1</v>
      </c>
      <c r="AO19" s="98">
        <v>0</v>
      </c>
      <c r="AP19" s="115">
        <v>10812232</v>
      </c>
      <c r="AQ19" s="115">
        <f t="shared" si="2"/>
        <v>0</v>
      </c>
      <c r="AR19" s="51"/>
      <c r="AS19" s="52" t="s">
        <v>101</v>
      </c>
      <c r="AV19" s="39" t="s">
        <v>108</v>
      </c>
      <c r="AW19" s="39" t="s">
        <v>109</v>
      </c>
      <c r="AY19" s="101"/>
    </row>
    <row r="20" spans="1:51" x14ac:dyDescent="0.25">
      <c r="B20" s="40">
        <v>2.375</v>
      </c>
      <c r="C20" s="40">
        <v>0.41666666666666669</v>
      </c>
      <c r="D20" s="110">
        <v>6</v>
      </c>
      <c r="E20" s="41">
        <f t="shared" si="0"/>
        <v>4.2253521126760569</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143</v>
      </c>
      <c r="P20" s="111">
        <v>152</v>
      </c>
      <c r="Q20" s="111">
        <v>1711293</v>
      </c>
      <c r="R20" s="46">
        <f t="shared" si="5"/>
        <v>6320</v>
      </c>
      <c r="S20" s="47">
        <f t="shared" si="6"/>
        <v>151.68</v>
      </c>
      <c r="T20" s="47">
        <f t="shared" si="7"/>
        <v>6.32</v>
      </c>
      <c r="U20" s="112">
        <v>7.6</v>
      </c>
      <c r="V20" s="112">
        <f t="shared" si="1"/>
        <v>7.6</v>
      </c>
      <c r="W20" s="113" t="s">
        <v>130</v>
      </c>
      <c r="X20" s="115">
        <v>0</v>
      </c>
      <c r="Y20" s="115">
        <v>1016</v>
      </c>
      <c r="Z20" s="115">
        <v>1187</v>
      </c>
      <c r="AA20" s="115">
        <v>1185</v>
      </c>
      <c r="AB20" s="115">
        <v>1188</v>
      </c>
      <c r="AC20" s="48" t="s">
        <v>90</v>
      </c>
      <c r="AD20" s="48" t="s">
        <v>90</v>
      </c>
      <c r="AE20" s="48" t="s">
        <v>90</v>
      </c>
      <c r="AF20" s="114" t="s">
        <v>90</v>
      </c>
      <c r="AG20" s="123">
        <v>46633548</v>
      </c>
      <c r="AH20" s="49">
        <f t="shared" si="9"/>
        <v>1376</v>
      </c>
      <c r="AI20" s="50">
        <f t="shared" si="8"/>
        <v>217.72151898734177</v>
      </c>
      <c r="AJ20" s="98">
        <v>0</v>
      </c>
      <c r="AK20" s="98">
        <v>1</v>
      </c>
      <c r="AL20" s="98">
        <v>1</v>
      </c>
      <c r="AM20" s="98">
        <v>1</v>
      </c>
      <c r="AN20" s="98">
        <v>1</v>
      </c>
      <c r="AO20" s="98">
        <v>0</v>
      </c>
      <c r="AP20" s="115">
        <v>10812232</v>
      </c>
      <c r="AQ20" s="115">
        <f t="shared" si="2"/>
        <v>0</v>
      </c>
      <c r="AR20" s="53">
        <v>1.25</v>
      </c>
      <c r="AS20" s="52" t="s">
        <v>101</v>
      </c>
      <c r="AY20" s="101"/>
    </row>
    <row r="21" spans="1:51" x14ac:dyDescent="0.25">
      <c r="B21" s="40">
        <v>2.4166666666666701</v>
      </c>
      <c r="C21" s="40">
        <v>0.45833333333333298</v>
      </c>
      <c r="D21" s="110">
        <v>6</v>
      </c>
      <c r="E21" s="41">
        <f t="shared" si="0"/>
        <v>4.2253521126760569</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141</v>
      </c>
      <c r="P21" s="111">
        <v>150</v>
      </c>
      <c r="Q21" s="111">
        <v>1717450</v>
      </c>
      <c r="R21" s="46">
        <f t="shared" si="5"/>
        <v>6157</v>
      </c>
      <c r="S21" s="47">
        <f t="shared" si="6"/>
        <v>147.768</v>
      </c>
      <c r="T21" s="47">
        <f t="shared" si="7"/>
        <v>6.157</v>
      </c>
      <c r="U21" s="112">
        <v>7.1</v>
      </c>
      <c r="V21" s="112">
        <f t="shared" si="1"/>
        <v>7.1</v>
      </c>
      <c r="W21" s="113" t="s">
        <v>130</v>
      </c>
      <c r="X21" s="115">
        <v>0</v>
      </c>
      <c r="Y21" s="115">
        <v>1016</v>
      </c>
      <c r="Z21" s="115">
        <v>1187</v>
      </c>
      <c r="AA21" s="115">
        <v>1185</v>
      </c>
      <c r="AB21" s="115">
        <v>1188</v>
      </c>
      <c r="AC21" s="48" t="s">
        <v>90</v>
      </c>
      <c r="AD21" s="48" t="s">
        <v>90</v>
      </c>
      <c r="AE21" s="48" t="s">
        <v>90</v>
      </c>
      <c r="AF21" s="114" t="s">
        <v>90</v>
      </c>
      <c r="AG21" s="123">
        <v>46634916</v>
      </c>
      <c r="AH21" s="49">
        <f t="shared" si="9"/>
        <v>1368</v>
      </c>
      <c r="AI21" s="50">
        <f t="shared" si="8"/>
        <v>222.18612960857561</v>
      </c>
      <c r="AJ21" s="98">
        <v>0</v>
      </c>
      <c r="AK21" s="98">
        <v>1</v>
      </c>
      <c r="AL21" s="98">
        <v>1</v>
      </c>
      <c r="AM21" s="98">
        <v>1</v>
      </c>
      <c r="AN21" s="98">
        <v>1</v>
      </c>
      <c r="AO21" s="98">
        <v>0</v>
      </c>
      <c r="AP21" s="115">
        <v>10812232</v>
      </c>
      <c r="AQ21" s="115">
        <f t="shared" si="2"/>
        <v>0</v>
      </c>
      <c r="AR21" s="51"/>
      <c r="AS21" s="52" t="s">
        <v>101</v>
      </c>
      <c r="AY21" s="101"/>
    </row>
    <row r="22" spans="1:51" x14ac:dyDescent="0.25">
      <c r="B22" s="40">
        <v>2.4583333333333299</v>
      </c>
      <c r="C22" s="40">
        <v>0.5</v>
      </c>
      <c r="D22" s="110">
        <v>5</v>
      </c>
      <c r="E22" s="41">
        <f t="shared" si="0"/>
        <v>3.5211267605633805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135</v>
      </c>
      <c r="P22" s="111">
        <v>144</v>
      </c>
      <c r="Q22" s="111">
        <v>1723648</v>
      </c>
      <c r="R22" s="46">
        <f t="shared" si="5"/>
        <v>6198</v>
      </c>
      <c r="S22" s="47">
        <f t="shared" si="6"/>
        <v>148.75200000000001</v>
      </c>
      <c r="T22" s="47">
        <f t="shared" si="7"/>
        <v>6.1980000000000004</v>
      </c>
      <c r="U22" s="112">
        <v>6.7</v>
      </c>
      <c r="V22" s="112">
        <f t="shared" si="1"/>
        <v>6.7</v>
      </c>
      <c r="W22" s="113" t="s">
        <v>130</v>
      </c>
      <c r="X22" s="115">
        <v>0</v>
      </c>
      <c r="Y22" s="115">
        <v>1037</v>
      </c>
      <c r="Z22" s="115">
        <v>1187</v>
      </c>
      <c r="AA22" s="115">
        <v>1185</v>
      </c>
      <c r="AB22" s="115">
        <v>1188</v>
      </c>
      <c r="AC22" s="48" t="s">
        <v>90</v>
      </c>
      <c r="AD22" s="48" t="s">
        <v>90</v>
      </c>
      <c r="AE22" s="48" t="s">
        <v>90</v>
      </c>
      <c r="AF22" s="114" t="s">
        <v>90</v>
      </c>
      <c r="AG22" s="123">
        <v>46636244</v>
      </c>
      <c r="AH22" s="49">
        <f t="shared" si="9"/>
        <v>1328</v>
      </c>
      <c r="AI22" s="50">
        <f t="shared" si="8"/>
        <v>214.2626653759277</v>
      </c>
      <c r="AJ22" s="98">
        <v>0</v>
      </c>
      <c r="AK22" s="98">
        <v>1</v>
      </c>
      <c r="AL22" s="98">
        <v>1</v>
      </c>
      <c r="AM22" s="98">
        <v>1</v>
      </c>
      <c r="AN22" s="98">
        <v>1</v>
      </c>
      <c r="AO22" s="98">
        <v>0</v>
      </c>
      <c r="AP22" s="115">
        <v>10812232</v>
      </c>
      <c r="AQ22" s="115">
        <f t="shared" si="2"/>
        <v>0</v>
      </c>
      <c r="AR22" s="51"/>
      <c r="AS22" s="52" t="s">
        <v>101</v>
      </c>
      <c r="AV22" s="55" t="s">
        <v>110</v>
      </c>
      <c r="AY22" s="101"/>
    </row>
    <row r="23" spans="1:51" x14ac:dyDescent="0.25">
      <c r="A23" s="97" t="s">
        <v>125</v>
      </c>
      <c r="B23" s="40">
        <v>2.5</v>
      </c>
      <c r="C23" s="40">
        <v>0.54166666666666696</v>
      </c>
      <c r="D23" s="110">
        <v>5</v>
      </c>
      <c r="E23" s="41">
        <f t="shared" si="0"/>
        <v>3.5211267605633805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134</v>
      </c>
      <c r="P23" s="111">
        <v>145</v>
      </c>
      <c r="Q23" s="111">
        <v>1729720</v>
      </c>
      <c r="R23" s="46">
        <f t="shared" si="5"/>
        <v>6072</v>
      </c>
      <c r="S23" s="47">
        <f t="shared" si="6"/>
        <v>145.72800000000001</v>
      </c>
      <c r="T23" s="47">
        <f t="shared" si="7"/>
        <v>6.0720000000000001</v>
      </c>
      <c r="U23" s="112">
        <v>6.1</v>
      </c>
      <c r="V23" s="112">
        <f t="shared" si="1"/>
        <v>6.1</v>
      </c>
      <c r="W23" s="113" t="s">
        <v>130</v>
      </c>
      <c r="X23" s="115">
        <v>0</v>
      </c>
      <c r="Y23" s="115">
        <v>1027</v>
      </c>
      <c r="Z23" s="115">
        <v>1187</v>
      </c>
      <c r="AA23" s="115">
        <v>1185</v>
      </c>
      <c r="AB23" s="115">
        <v>1188</v>
      </c>
      <c r="AC23" s="48" t="s">
        <v>90</v>
      </c>
      <c r="AD23" s="48" t="s">
        <v>90</v>
      </c>
      <c r="AE23" s="48" t="s">
        <v>90</v>
      </c>
      <c r="AF23" s="114" t="s">
        <v>90</v>
      </c>
      <c r="AG23" s="123">
        <v>46637652</v>
      </c>
      <c r="AH23" s="49">
        <f t="shared" si="9"/>
        <v>1408</v>
      </c>
      <c r="AI23" s="50">
        <f t="shared" si="8"/>
        <v>231.8840579710145</v>
      </c>
      <c r="AJ23" s="98">
        <v>0</v>
      </c>
      <c r="AK23" s="98">
        <v>1</v>
      </c>
      <c r="AL23" s="98">
        <v>1</v>
      </c>
      <c r="AM23" s="98">
        <v>1</v>
      </c>
      <c r="AN23" s="98">
        <v>1</v>
      </c>
      <c r="AO23" s="98">
        <v>0</v>
      </c>
      <c r="AP23" s="115">
        <v>10812232</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135</v>
      </c>
      <c r="P24" s="111">
        <v>139</v>
      </c>
      <c r="Q24" s="111">
        <v>1735906</v>
      </c>
      <c r="R24" s="46">
        <f t="shared" si="5"/>
        <v>6186</v>
      </c>
      <c r="S24" s="47">
        <f t="shared" si="6"/>
        <v>148.464</v>
      </c>
      <c r="T24" s="47">
        <f t="shared" si="7"/>
        <v>6.1859999999999999</v>
      </c>
      <c r="U24" s="112">
        <v>5.6</v>
      </c>
      <c r="V24" s="112">
        <f t="shared" si="1"/>
        <v>5.6</v>
      </c>
      <c r="W24" s="113" t="s">
        <v>130</v>
      </c>
      <c r="X24" s="115">
        <v>0</v>
      </c>
      <c r="Y24" s="115">
        <v>1026</v>
      </c>
      <c r="Z24" s="115">
        <v>1187</v>
      </c>
      <c r="AA24" s="115">
        <v>1185</v>
      </c>
      <c r="AB24" s="115">
        <v>1188</v>
      </c>
      <c r="AC24" s="48" t="s">
        <v>90</v>
      </c>
      <c r="AD24" s="48" t="s">
        <v>90</v>
      </c>
      <c r="AE24" s="48" t="s">
        <v>90</v>
      </c>
      <c r="AF24" s="114" t="s">
        <v>90</v>
      </c>
      <c r="AG24" s="123">
        <v>46639060</v>
      </c>
      <c r="AH24" s="49">
        <f>IF(ISBLANK(AG24),"-",AG24-AG23)</f>
        <v>1408</v>
      </c>
      <c r="AI24" s="50">
        <f t="shared" si="8"/>
        <v>227.6107339152926</v>
      </c>
      <c r="AJ24" s="98">
        <v>0</v>
      </c>
      <c r="AK24" s="98">
        <v>1</v>
      </c>
      <c r="AL24" s="98">
        <v>1</v>
      </c>
      <c r="AM24" s="98">
        <v>1</v>
      </c>
      <c r="AN24" s="98">
        <v>1</v>
      </c>
      <c r="AO24" s="98">
        <v>0</v>
      </c>
      <c r="AP24" s="115">
        <v>10812232</v>
      </c>
      <c r="AQ24" s="115">
        <f t="shared" si="2"/>
        <v>0</v>
      </c>
      <c r="AR24" s="53">
        <v>1.22</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135</v>
      </c>
      <c r="P25" s="111">
        <v>140</v>
      </c>
      <c r="Q25" s="111">
        <v>1741738</v>
      </c>
      <c r="R25" s="46">
        <f t="shared" si="5"/>
        <v>5832</v>
      </c>
      <c r="S25" s="47">
        <f t="shared" si="6"/>
        <v>139.96799999999999</v>
      </c>
      <c r="T25" s="47">
        <f t="shared" si="7"/>
        <v>5.8319999999999999</v>
      </c>
      <c r="U25" s="112">
        <v>5.2</v>
      </c>
      <c r="V25" s="112">
        <f t="shared" si="1"/>
        <v>5.2</v>
      </c>
      <c r="W25" s="113" t="s">
        <v>130</v>
      </c>
      <c r="X25" s="115">
        <v>0</v>
      </c>
      <c r="Y25" s="115">
        <v>1026</v>
      </c>
      <c r="Z25" s="115">
        <v>1186</v>
      </c>
      <c r="AA25" s="115">
        <v>1185</v>
      </c>
      <c r="AB25" s="115">
        <v>1187</v>
      </c>
      <c r="AC25" s="48" t="s">
        <v>90</v>
      </c>
      <c r="AD25" s="48" t="s">
        <v>90</v>
      </c>
      <c r="AE25" s="48" t="s">
        <v>90</v>
      </c>
      <c r="AF25" s="114" t="s">
        <v>90</v>
      </c>
      <c r="AG25" s="123">
        <v>46640400</v>
      </c>
      <c r="AH25" s="49">
        <f t="shared" si="9"/>
        <v>1340</v>
      </c>
      <c r="AI25" s="50">
        <f t="shared" si="8"/>
        <v>229.76680384087791</v>
      </c>
      <c r="AJ25" s="98">
        <v>0</v>
      </c>
      <c r="AK25" s="98">
        <v>1</v>
      </c>
      <c r="AL25" s="98">
        <v>1</v>
      </c>
      <c r="AM25" s="98">
        <v>1</v>
      </c>
      <c r="AN25" s="98">
        <v>1</v>
      </c>
      <c r="AO25" s="98">
        <v>0</v>
      </c>
      <c r="AP25" s="115">
        <v>10812232</v>
      </c>
      <c r="AQ25" s="115">
        <f t="shared" si="2"/>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135</v>
      </c>
      <c r="P26" s="111">
        <v>144</v>
      </c>
      <c r="Q26" s="111">
        <v>1747684</v>
      </c>
      <c r="R26" s="46">
        <f t="shared" si="5"/>
        <v>5946</v>
      </c>
      <c r="S26" s="47">
        <f t="shared" si="6"/>
        <v>142.70400000000001</v>
      </c>
      <c r="T26" s="47">
        <f t="shared" si="7"/>
        <v>5.9459999999999997</v>
      </c>
      <c r="U26" s="112">
        <v>4.8</v>
      </c>
      <c r="V26" s="112">
        <f t="shared" si="1"/>
        <v>4.8</v>
      </c>
      <c r="W26" s="113" t="s">
        <v>130</v>
      </c>
      <c r="X26" s="115">
        <v>0</v>
      </c>
      <c r="Y26" s="115">
        <v>1026</v>
      </c>
      <c r="Z26" s="115">
        <v>1186</v>
      </c>
      <c r="AA26" s="115">
        <v>1185</v>
      </c>
      <c r="AB26" s="115">
        <v>1187</v>
      </c>
      <c r="AC26" s="48" t="s">
        <v>90</v>
      </c>
      <c r="AD26" s="48" t="s">
        <v>90</v>
      </c>
      <c r="AE26" s="48" t="s">
        <v>90</v>
      </c>
      <c r="AF26" s="114" t="s">
        <v>90</v>
      </c>
      <c r="AG26" s="123">
        <v>46641740</v>
      </c>
      <c r="AH26" s="49">
        <f t="shared" si="9"/>
        <v>1340</v>
      </c>
      <c r="AI26" s="50">
        <f t="shared" si="8"/>
        <v>225.36158762193071</v>
      </c>
      <c r="AJ26" s="98">
        <v>0</v>
      </c>
      <c r="AK26" s="98">
        <v>1</v>
      </c>
      <c r="AL26" s="98">
        <v>1</v>
      </c>
      <c r="AM26" s="98">
        <v>1</v>
      </c>
      <c r="AN26" s="98">
        <v>1</v>
      </c>
      <c r="AO26" s="98">
        <v>0</v>
      </c>
      <c r="AP26" s="115">
        <v>10812232</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135</v>
      </c>
      <c r="P27" s="111">
        <v>143</v>
      </c>
      <c r="Q27" s="111">
        <v>1753578</v>
      </c>
      <c r="R27" s="46">
        <f t="shared" si="5"/>
        <v>5894</v>
      </c>
      <c r="S27" s="47">
        <f t="shared" si="6"/>
        <v>141.45599999999999</v>
      </c>
      <c r="T27" s="47">
        <f t="shared" si="7"/>
        <v>5.8940000000000001</v>
      </c>
      <c r="U27" s="112">
        <v>4.4000000000000004</v>
      </c>
      <c r="V27" s="112">
        <f t="shared" si="1"/>
        <v>4.4000000000000004</v>
      </c>
      <c r="W27" s="113" t="s">
        <v>130</v>
      </c>
      <c r="X27" s="115">
        <v>0</v>
      </c>
      <c r="Y27" s="115">
        <v>1016</v>
      </c>
      <c r="Z27" s="115">
        <v>1186</v>
      </c>
      <c r="AA27" s="115">
        <v>1185</v>
      </c>
      <c r="AB27" s="115">
        <v>1186</v>
      </c>
      <c r="AC27" s="48" t="s">
        <v>90</v>
      </c>
      <c r="AD27" s="48" t="s">
        <v>90</v>
      </c>
      <c r="AE27" s="48" t="s">
        <v>90</v>
      </c>
      <c r="AF27" s="114" t="s">
        <v>90</v>
      </c>
      <c r="AG27" s="123">
        <v>46643080</v>
      </c>
      <c r="AH27" s="49">
        <f t="shared" si="9"/>
        <v>1340</v>
      </c>
      <c r="AI27" s="50">
        <f t="shared" si="8"/>
        <v>227.34984730234135</v>
      </c>
      <c r="AJ27" s="98">
        <v>0</v>
      </c>
      <c r="AK27" s="98">
        <v>1</v>
      </c>
      <c r="AL27" s="98">
        <v>1</v>
      </c>
      <c r="AM27" s="98">
        <v>1</v>
      </c>
      <c r="AN27" s="98">
        <v>1</v>
      </c>
      <c r="AO27" s="98">
        <v>0</v>
      </c>
      <c r="AP27" s="115">
        <v>10812232</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137</v>
      </c>
      <c r="P28" s="111">
        <v>136</v>
      </c>
      <c r="Q28" s="111">
        <v>1759486</v>
      </c>
      <c r="R28" s="46">
        <f t="shared" si="5"/>
        <v>5908</v>
      </c>
      <c r="S28" s="47">
        <f t="shared" si="6"/>
        <v>141.792</v>
      </c>
      <c r="T28" s="47">
        <f t="shared" si="7"/>
        <v>5.9080000000000004</v>
      </c>
      <c r="U28" s="112">
        <v>3.9</v>
      </c>
      <c r="V28" s="112">
        <f t="shared" si="1"/>
        <v>3.9</v>
      </c>
      <c r="W28" s="113" t="s">
        <v>130</v>
      </c>
      <c r="X28" s="115">
        <v>0</v>
      </c>
      <c r="Y28" s="115">
        <v>1017</v>
      </c>
      <c r="Z28" s="115">
        <v>1187</v>
      </c>
      <c r="AA28" s="115">
        <v>1185</v>
      </c>
      <c r="AB28" s="115">
        <v>1188</v>
      </c>
      <c r="AC28" s="48" t="s">
        <v>90</v>
      </c>
      <c r="AD28" s="48" t="s">
        <v>90</v>
      </c>
      <c r="AE28" s="48" t="s">
        <v>90</v>
      </c>
      <c r="AF28" s="114" t="s">
        <v>90</v>
      </c>
      <c r="AG28" s="123">
        <v>46644436</v>
      </c>
      <c r="AH28" s="49">
        <f t="shared" si="9"/>
        <v>1356</v>
      </c>
      <c r="AI28" s="50">
        <f t="shared" si="8"/>
        <v>229.51929587000674</v>
      </c>
      <c r="AJ28" s="98">
        <v>0</v>
      </c>
      <c r="AK28" s="98">
        <v>1</v>
      </c>
      <c r="AL28" s="98">
        <v>1</v>
      </c>
      <c r="AM28" s="98">
        <v>1</v>
      </c>
      <c r="AN28" s="98">
        <v>1</v>
      </c>
      <c r="AO28" s="98">
        <v>0</v>
      </c>
      <c r="AP28" s="115">
        <v>10812232</v>
      </c>
      <c r="AQ28" s="115">
        <f t="shared" si="2"/>
        <v>0</v>
      </c>
      <c r="AR28" s="53">
        <v>1.28</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134</v>
      </c>
      <c r="P29" s="111">
        <v>132</v>
      </c>
      <c r="Q29" s="111">
        <v>1765264</v>
      </c>
      <c r="R29" s="46">
        <f t="shared" si="5"/>
        <v>5778</v>
      </c>
      <c r="S29" s="47">
        <f t="shared" si="6"/>
        <v>138.672</v>
      </c>
      <c r="T29" s="47">
        <f t="shared" si="7"/>
        <v>5.7779999999999996</v>
      </c>
      <c r="U29" s="112">
        <v>3.5</v>
      </c>
      <c r="V29" s="112">
        <f t="shared" si="1"/>
        <v>3.5</v>
      </c>
      <c r="W29" s="113" t="s">
        <v>130</v>
      </c>
      <c r="X29" s="115">
        <v>0</v>
      </c>
      <c r="Y29" s="115">
        <v>1014</v>
      </c>
      <c r="Z29" s="115">
        <v>1188</v>
      </c>
      <c r="AA29" s="115">
        <v>1185</v>
      </c>
      <c r="AB29" s="115">
        <v>1187</v>
      </c>
      <c r="AC29" s="48" t="s">
        <v>90</v>
      </c>
      <c r="AD29" s="48" t="s">
        <v>90</v>
      </c>
      <c r="AE29" s="48" t="s">
        <v>90</v>
      </c>
      <c r="AF29" s="114" t="s">
        <v>90</v>
      </c>
      <c r="AG29" s="123">
        <v>46645758</v>
      </c>
      <c r="AH29" s="49">
        <f t="shared" si="9"/>
        <v>1322</v>
      </c>
      <c r="AI29" s="50">
        <f t="shared" si="8"/>
        <v>228.79889235029424</v>
      </c>
      <c r="AJ29" s="98">
        <v>0</v>
      </c>
      <c r="AK29" s="98">
        <v>1</v>
      </c>
      <c r="AL29" s="98">
        <v>1</v>
      </c>
      <c r="AM29" s="98">
        <v>1</v>
      </c>
      <c r="AN29" s="98">
        <v>1</v>
      </c>
      <c r="AO29" s="98">
        <v>0</v>
      </c>
      <c r="AP29" s="115">
        <v>10812232</v>
      </c>
      <c r="AQ29" s="115">
        <f t="shared" si="2"/>
        <v>0</v>
      </c>
      <c r="AR29" s="51"/>
      <c r="AS29" s="52" t="s">
        <v>113</v>
      </c>
      <c r="AY29" s="101"/>
    </row>
    <row r="30" spans="1:51" x14ac:dyDescent="0.25">
      <c r="B30" s="40">
        <v>2.7916666666666701</v>
      </c>
      <c r="C30" s="40">
        <v>0.83333333333333703</v>
      </c>
      <c r="D30" s="110">
        <v>4</v>
      </c>
      <c r="E30" s="41">
        <f t="shared" si="0"/>
        <v>2.8169014084507045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114</v>
      </c>
      <c r="P30" s="111">
        <v>128</v>
      </c>
      <c r="Q30" s="111">
        <v>1770972</v>
      </c>
      <c r="R30" s="46">
        <f t="shared" si="5"/>
        <v>5708</v>
      </c>
      <c r="S30" s="47">
        <f t="shared" si="6"/>
        <v>136.99199999999999</v>
      </c>
      <c r="T30" s="47">
        <f t="shared" si="7"/>
        <v>5.7080000000000002</v>
      </c>
      <c r="U30" s="112">
        <v>2.8</v>
      </c>
      <c r="V30" s="112">
        <f t="shared" si="1"/>
        <v>2.8</v>
      </c>
      <c r="W30" s="113" t="s">
        <v>134</v>
      </c>
      <c r="X30" s="115">
        <v>0</v>
      </c>
      <c r="Y30" s="115">
        <v>1118</v>
      </c>
      <c r="Z30" s="115">
        <v>0</v>
      </c>
      <c r="AA30" s="115">
        <v>1185</v>
      </c>
      <c r="AB30" s="115">
        <v>1188</v>
      </c>
      <c r="AC30" s="48" t="s">
        <v>90</v>
      </c>
      <c r="AD30" s="48" t="s">
        <v>90</v>
      </c>
      <c r="AE30" s="48" t="s">
        <v>90</v>
      </c>
      <c r="AF30" s="114" t="s">
        <v>90</v>
      </c>
      <c r="AG30" s="123">
        <v>46646876</v>
      </c>
      <c r="AH30" s="49">
        <f t="shared" si="9"/>
        <v>1118</v>
      </c>
      <c r="AI30" s="50">
        <f t="shared" si="8"/>
        <v>195.86545199719691</v>
      </c>
      <c r="AJ30" s="98">
        <v>0</v>
      </c>
      <c r="AK30" s="98">
        <v>1</v>
      </c>
      <c r="AL30" s="98">
        <v>0</v>
      </c>
      <c r="AM30" s="98">
        <v>1</v>
      </c>
      <c r="AN30" s="98">
        <v>1</v>
      </c>
      <c r="AO30" s="98">
        <v>0</v>
      </c>
      <c r="AP30" s="115">
        <v>10812232</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114</v>
      </c>
      <c r="P31" s="111">
        <v>135</v>
      </c>
      <c r="Q31" s="111">
        <v>1776574</v>
      </c>
      <c r="R31" s="46">
        <f t="shared" si="5"/>
        <v>5602</v>
      </c>
      <c r="S31" s="47">
        <f t="shared" si="6"/>
        <v>134.44800000000001</v>
      </c>
      <c r="T31" s="47">
        <f t="shared" si="7"/>
        <v>5.6020000000000003</v>
      </c>
      <c r="U31" s="112">
        <v>1.9</v>
      </c>
      <c r="V31" s="112">
        <f t="shared" si="1"/>
        <v>1.9</v>
      </c>
      <c r="W31" s="113" t="s">
        <v>134</v>
      </c>
      <c r="X31" s="115">
        <v>0</v>
      </c>
      <c r="Y31" s="115">
        <v>1119</v>
      </c>
      <c r="Z31" s="115">
        <v>0</v>
      </c>
      <c r="AA31" s="115">
        <v>1185</v>
      </c>
      <c r="AB31" s="115">
        <v>1188</v>
      </c>
      <c r="AC31" s="48" t="s">
        <v>90</v>
      </c>
      <c r="AD31" s="48" t="s">
        <v>90</v>
      </c>
      <c r="AE31" s="48" t="s">
        <v>90</v>
      </c>
      <c r="AF31" s="114" t="s">
        <v>90</v>
      </c>
      <c r="AG31" s="123">
        <v>46648004</v>
      </c>
      <c r="AH31" s="49">
        <f t="shared" si="9"/>
        <v>1128</v>
      </c>
      <c r="AI31" s="50">
        <f t="shared" si="8"/>
        <v>201.35665833630844</v>
      </c>
      <c r="AJ31" s="98">
        <v>0</v>
      </c>
      <c r="AK31" s="98">
        <v>1</v>
      </c>
      <c r="AL31" s="98">
        <v>0</v>
      </c>
      <c r="AM31" s="98">
        <v>1</v>
      </c>
      <c r="AN31" s="98">
        <v>1</v>
      </c>
      <c r="AO31" s="98">
        <v>0</v>
      </c>
      <c r="AP31" s="115">
        <v>10812232</v>
      </c>
      <c r="AQ31" s="115">
        <f t="shared" si="2"/>
        <v>0</v>
      </c>
      <c r="AR31" s="51"/>
      <c r="AS31" s="52" t="s">
        <v>113</v>
      </c>
      <c r="AV31" s="59" t="s">
        <v>29</v>
      </c>
      <c r="AW31" s="59" t="s">
        <v>74</v>
      </c>
      <c r="AY31" s="101"/>
    </row>
    <row r="32" spans="1:51" x14ac:dyDescent="0.25">
      <c r="B32" s="40">
        <v>2.875</v>
      </c>
      <c r="C32" s="40">
        <v>0.91666666666667096</v>
      </c>
      <c r="D32" s="110">
        <v>4</v>
      </c>
      <c r="E32" s="41">
        <f t="shared" si="0"/>
        <v>2.8169014084507045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123</v>
      </c>
      <c r="P32" s="111">
        <v>128</v>
      </c>
      <c r="Q32" s="111">
        <v>1781998</v>
      </c>
      <c r="R32" s="46">
        <f t="shared" si="5"/>
        <v>5424</v>
      </c>
      <c r="S32" s="47">
        <f t="shared" si="6"/>
        <v>130.17599999999999</v>
      </c>
      <c r="T32" s="47">
        <f t="shared" si="7"/>
        <v>5.4240000000000004</v>
      </c>
      <c r="U32" s="112">
        <v>1.7</v>
      </c>
      <c r="V32" s="112">
        <f t="shared" si="1"/>
        <v>1.7</v>
      </c>
      <c r="W32" s="113" t="s">
        <v>134</v>
      </c>
      <c r="X32" s="115">
        <v>0</v>
      </c>
      <c r="Y32" s="115">
        <v>1149</v>
      </c>
      <c r="Z32" s="115">
        <v>0</v>
      </c>
      <c r="AA32" s="115">
        <v>1185</v>
      </c>
      <c r="AB32" s="115">
        <v>1187</v>
      </c>
      <c r="AC32" s="48" t="s">
        <v>90</v>
      </c>
      <c r="AD32" s="48" t="s">
        <v>90</v>
      </c>
      <c r="AE32" s="48" t="s">
        <v>90</v>
      </c>
      <c r="AF32" s="114" t="s">
        <v>90</v>
      </c>
      <c r="AG32" s="123">
        <v>46649108</v>
      </c>
      <c r="AH32" s="49">
        <f t="shared" si="9"/>
        <v>1104</v>
      </c>
      <c r="AI32" s="50">
        <f t="shared" si="8"/>
        <v>203.53982300884954</v>
      </c>
      <c r="AJ32" s="98">
        <v>0</v>
      </c>
      <c r="AK32" s="98">
        <v>1</v>
      </c>
      <c r="AL32" s="98">
        <v>0</v>
      </c>
      <c r="AM32" s="98">
        <v>1</v>
      </c>
      <c r="AN32" s="98">
        <v>1</v>
      </c>
      <c r="AO32" s="98">
        <v>0</v>
      </c>
      <c r="AP32" s="115">
        <v>10812232</v>
      </c>
      <c r="AQ32" s="115">
        <f t="shared" si="2"/>
        <v>0</v>
      </c>
      <c r="AR32" s="53">
        <v>1.1499999999999999</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136</v>
      </c>
      <c r="P33" s="111">
        <v>122</v>
      </c>
      <c r="Q33" s="111">
        <v>1786998</v>
      </c>
      <c r="R33" s="46">
        <f t="shared" si="5"/>
        <v>5000</v>
      </c>
      <c r="S33" s="47">
        <f t="shared" si="6"/>
        <v>120</v>
      </c>
      <c r="T33" s="47">
        <f t="shared" si="7"/>
        <v>5</v>
      </c>
      <c r="U33" s="112">
        <v>3</v>
      </c>
      <c r="V33" s="112">
        <f t="shared" si="1"/>
        <v>3</v>
      </c>
      <c r="W33" s="113" t="s">
        <v>190</v>
      </c>
      <c r="X33" s="115">
        <v>0</v>
      </c>
      <c r="Y33" s="115">
        <v>0</v>
      </c>
      <c r="Z33" s="115">
        <v>1147</v>
      </c>
      <c r="AA33" s="115">
        <v>1185</v>
      </c>
      <c r="AB33" s="115">
        <v>1147</v>
      </c>
      <c r="AC33" s="48" t="s">
        <v>90</v>
      </c>
      <c r="AD33" s="48" t="s">
        <v>90</v>
      </c>
      <c r="AE33" s="48" t="s">
        <v>90</v>
      </c>
      <c r="AF33" s="114" t="s">
        <v>90</v>
      </c>
      <c r="AG33" s="123">
        <v>46650188</v>
      </c>
      <c r="AH33" s="49">
        <f t="shared" si="9"/>
        <v>1080</v>
      </c>
      <c r="AI33" s="50">
        <f t="shared" si="8"/>
        <v>216</v>
      </c>
      <c r="AJ33" s="98">
        <v>0</v>
      </c>
      <c r="AK33" s="98">
        <v>0</v>
      </c>
      <c r="AL33" s="98">
        <v>1</v>
      </c>
      <c r="AM33" s="98">
        <v>1</v>
      </c>
      <c r="AN33" s="98">
        <v>1</v>
      </c>
      <c r="AO33" s="98">
        <v>0.7</v>
      </c>
      <c r="AP33" s="115">
        <v>10812862</v>
      </c>
      <c r="AQ33" s="115">
        <f t="shared" si="2"/>
        <v>630</v>
      </c>
      <c r="AR33" s="51"/>
      <c r="AS33" s="52" t="s">
        <v>113</v>
      </c>
      <c r="AY33" s="101"/>
    </row>
    <row r="34" spans="1:51" x14ac:dyDescent="0.25">
      <c r="B34" s="40">
        <v>2.9583333333333299</v>
      </c>
      <c r="C34" s="40">
        <v>1</v>
      </c>
      <c r="D34" s="110">
        <v>4</v>
      </c>
      <c r="E34" s="41">
        <f t="shared" si="0"/>
        <v>2.8169014084507045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145</v>
      </c>
      <c r="P34" s="111">
        <v>115</v>
      </c>
      <c r="Q34" s="111">
        <v>1791906</v>
      </c>
      <c r="R34" s="46">
        <f t="shared" si="5"/>
        <v>4908</v>
      </c>
      <c r="S34" s="47">
        <f t="shared" si="6"/>
        <v>117.792</v>
      </c>
      <c r="T34" s="47">
        <f t="shared" si="7"/>
        <v>4.9080000000000004</v>
      </c>
      <c r="U34" s="112">
        <v>4.8</v>
      </c>
      <c r="V34" s="112">
        <f t="shared" si="1"/>
        <v>4.8</v>
      </c>
      <c r="W34" s="113" t="s">
        <v>190</v>
      </c>
      <c r="X34" s="115">
        <v>0</v>
      </c>
      <c r="Y34" s="115">
        <v>0</v>
      </c>
      <c r="Z34" s="115">
        <v>1147</v>
      </c>
      <c r="AA34" s="115">
        <v>1185</v>
      </c>
      <c r="AB34" s="115">
        <v>1148</v>
      </c>
      <c r="AC34" s="48" t="s">
        <v>90</v>
      </c>
      <c r="AD34" s="48" t="s">
        <v>90</v>
      </c>
      <c r="AE34" s="48" t="s">
        <v>90</v>
      </c>
      <c r="AF34" s="114" t="s">
        <v>90</v>
      </c>
      <c r="AG34" s="123">
        <v>46651272</v>
      </c>
      <c r="AH34" s="49">
        <f t="shared" si="9"/>
        <v>1084</v>
      </c>
      <c r="AI34" s="50">
        <f t="shared" si="8"/>
        <v>220.86389568052158</v>
      </c>
      <c r="AJ34" s="98">
        <v>0</v>
      </c>
      <c r="AK34" s="98">
        <v>0</v>
      </c>
      <c r="AL34" s="98">
        <v>1</v>
      </c>
      <c r="AM34" s="98">
        <v>1</v>
      </c>
      <c r="AN34" s="98">
        <v>1</v>
      </c>
      <c r="AO34" s="98">
        <v>0.7</v>
      </c>
      <c r="AP34" s="115">
        <v>10813528</v>
      </c>
      <c r="AQ34" s="115">
        <f t="shared" si="2"/>
        <v>666</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133085</v>
      </c>
      <c r="S35" s="65">
        <f>AVERAGE(S11:S34)</f>
        <v>133.08500000000001</v>
      </c>
      <c r="T35" s="65">
        <f>SUM(T11:T34)</f>
        <v>133.08500000000001</v>
      </c>
      <c r="U35" s="112"/>
      <c r="V35" s="94"/>
      <c r="W35" s="57"/>
      <c r="X35" s="88"/>
      <c r="Y35" s="89"/>
      <c r="Z35" s="89"/>
      <c r="AA35" s="89"/>
      <c r="AB35" s="90"/>
      <c r="AC35" s="88"/>
      <c r="AD35" s="89"/>
      <c r="AE35" s="90"/>
      <c r="AF35" s="91"/>
      <c r="AG35" s="66">
        <f>AG34-AG10</f>
        <v>29720</v>
      </c>
      <c r="AH35" s="67">
        <f>SUM(AH11:AH34)</f>
        <v>29720</v>
      </c>
      <c r="AI35" s="68">
        <f>$AH$35/$T35</f>
        <v>223.3159259120111</v>
      </c>
      <c r="AJ35" s="98"/>
      <c r="AK35" s="98"/>
      <c r="AL35" s="98"/>
      <c r="AM35" s="98"/>
      <c r="AN35" s="98"/>
      <c r="AO35" s="69"/>
      <c r="AP35" s="70"/>
      <c r="AQ35" s="71">
        <f>SUM(AQ11:AQ34)</f>
        <v>4201</v>
      </c>
      <c r="AR35" s="72">
        <f>AVERAGE(AR11:AR34)</f>
        <v>1.1733333333333336</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212</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188</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235</v>
      </c>
      <c r="C41" s="137"/>
      <c r="D41" s="137"/>
      <c r="E41" s="109"/>
      <c r="F41" s="109"/>
      <c r="G41" s="109"/>
      <c r="H41" s="224"/>
      <c r="I41" s="106"/>
      <c r="J41" s="106"/>
      <c r="K41" s="106"/>
      <c r="L41" s="224"/>
      <c r="M41" s="224"/>
      <c r="N41" s="224"/>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71" t="s">
        <v>127</v>
      </c>
      <c r="C42" s="137"/>
      <c r="D42" s="225"/>
      <c r="E42" s="124"/>
      <c r="F42" s="124"/>
      <c r="G42" s="124"/>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71" t="s">
        <v>142</v>
      </c>
      <c r="C43" s="137"/>
      <c r="D43" s="137"/>
      <c r="E43" s="109"/>
      <c r="F43" s="109"/>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236</v>
      </c>
      <c r="C44" s="137"/>
      <c r="D44" s="225"/>
      <c r="E44" s="124"/>
      <c r="F44" s="124"/>
      <c r="G44" s="124"/>
      <c r="H44" s="124"/>
      <c r="I44" s="124"/>
      <c r="J44" s="125"/>
      <c r="K44" s="125"/>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71" t="s">
        <v>237</v>
      </c>
      <c r="C45" s="226"/>
      <c r="D45" s="227"/>
      <c r="E45" s="228"/>
      <c r="F45" s="228"/>
      <c r="G45" s="228"/>
      <c r="H45" s="228"/>
      <c r="I45" s="228"/>
      <c r="J45" s="135"/>
      <c r="K45" s="135"/>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71" t="s">
        <v>137</v>
      </c>
      <c r="C46" s="136"/>
      <c r="D46" s="229"/>
      <c r="E46" s="135"/>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138</v>
      </c>
      <c r="C47" s="137"/>
      <c r="D47" s="230"/>
      <c r="E47" s="124"/>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34" t="s">
        <v>186</v>
      </c>
      <c r="C48" s="105"/>
      <c r="D48" s="197"/>
      <c r="E48" s="124"/>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71" t="s">
        <v>139</v>
      </c>
      <c r="C49" s="105"/>
      <c r="D49" s="197"/>
      <c r="E49" s="124"/>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223</v>
      </c>
      <c r="C50" s="105"/>
      <c r="D50" s="197"/>
      <c r="E50" s="105"/>
      <c r="F50" s="105"/>
      <c r="G50" s="105"/>
      <c r="H50" s="105"/>
      <c r="I50" s="105"/>
      <c r="J50" s="203"/>
      <c r="K50" s="203"/>
      <c r="L50" s="203"/>
      <c r="M50" s="203"/>
      <c r="N50" s="203"/>
      <c r="O50" s="203"/>
      <c r="P50" s="203"/>
      <c r="Q50" s="203"/>
      <c r="R50" s="203"/>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230</v>
      </c>
      <c r="C51" s="105"/>
      <c r="D51" s="197"/>
      <c r="E51" s="124"/>
      <c r="F51" s="124"/>
      <c r="G51" s="124"/>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209" t="s">
        <v>205</v>
      </c>
      <c r="C52" s="210"/>
      <c r="D52" s="211"/>
      <c r="E52" s="212"/>
      <c r="F52" s="212"/>
      <c r="G52" s="212"/>
      <c r="H52" s="212"/>
      <c r="I52" s="212"/>
      <c r="J52" s="213"/>
      <c r="K52" s="213"/>
      <c r="L52" s="213"/>
      <c r="M52" s="213"/>
      <c r="N52" s="213"/>
      <c r="O52" s="213"/>
      <c r="P52" s="213"/>
      <c r="Q52" s="213"/>
      <c r="R52" s="213"/>
      <c r="S52" s="125"/>
      <c r="T52" s="237"/>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71" t="s">
        <v>207</v>
      </c>
      <c r="C53" s="105"/>
      <c r="D53" s="197"/>
      <c r="E53" s="124"/>
      <c r="F53" s="124"/>
      <c r="G53" s="124"/>
      <c r="H53" s="124"/>
      <c r="I53" s="124"/>
      <c r="J53" s="125"/>
      <c r="K53" s="125"/>
      <c r="L53" s="125"/>
      <c r="M53" s="125"/>
      <c r="N53" s="125"/>
      <c r="O53" s="125"/>
      <c r="P53" s="125"/>
      <c r="Q53" s="125"/>
      <c r="R53" s="125"/>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133" t="s">
        <v>174</v>
      </c>
      <c r="C54" s="105"/>
      <c r="D54" s="197"/>
      <c r="E54" s="124"/>
      <c r="F54" s="124"/>
      <c r="G54" s="124"/>
      <c r="H54" s="124"/>
      <c r="I54" s="124"/>
      <c r="J54" s="124"/>
      <c r="K54" s="125"/>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71"/>
      <c r="C55" s="105"/>
      <c r="D55" s="197"/>
      <c r="E55" s="148"/>
      <c r="F55" s="137"/>
      <c r="G55" s="137"/>
      <c r="H55" s="124"/>
      <c r="I55" s="124"/>
      <c r="J55" s="124"/>
      <c r="K55" s="125"/>
      <c r="L55" s="125"/>
      <c r="M55" s="125"/>
      <c r="N55" s="125"/>
      <c r="O55" s="125"/>
      <c r="P55" s="125"/>
      <c r="Q55" s="125"/>
      <c r="R55" s="125"/>
      <c r="S55" s="125"/>
      <c r="T55" s="125"/>
      <c r="U55" s="126"/>
      <c r="V55" s="126"/>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3"/>
      <c r="C56" s="105"/>
      <c r="D56" s="197"/>
      <c r="E56" s="145"/>
      <c r="F56" s="137"/>
      <c r="G56" s="137"/>
      <c r="H56" s="137"/>
      <c r="I56" s="135"/>
      <c r="J56" s="135"/>
      <c r="K56" s="135"/>
      <c r="L56" s="135"/>
      <c r="M56" s="135"/>
      <c r="N56" s="135"/>
      <c r="O56" s="135"/>
      <c r="P56" s="135"/>
      <c r="Q56" s="135"/>
      <c r="R56" s="135"/>
      <c r="S56" s="135"/>
      <c r="T56" s="135"/>
      <c r="U56" s="135"/>
      <c r="V56" s="135"/>
      <c r="W56" s="79"/>
      <c r="X56" s="102"/>
      <c r="Y56" s="102"/>
      <c r="Z56" s="102"/>
      <c r="AA56" s="80"/>
      <c r="AB56" s="102"/>
      <c r="AC56" s="102"/>
      <c r="AD56" s="102"/>
      <c r="AE56" s="102"/>
      <c r="AF56" s="102"/>
      <c r="AN56" s="103"/>
      <c r="AO56" s="103"/>
      <c r="AP56" s="103"/>
      <c r="AQ56" s="103"/>
      <c r="AR56" s="103"/>
      <c r="AS56" s="103"/>
      <c r="AT56" s="104"/>
      <c r="AW56" s="101"/>
      <c r="AX56" s="97"/>
      <c r="AY56" s="97"/>
    </row>
    <row r="57" spans="1:51" x14ac:dyDescent="0.25">
      <c r="B57" s="134"/>
      <c r="C57" s="134"/>
      <c r="D57" s="105"/>
      <c r="E57" s="156"/>
      <c r="F57" s="124"/>
      <c r="G57" s="124"/>
      <c r="H57" s="124"/>
      <c r="I57" s="135"/>
      <c r="J57" s="135"/>
      <c r="K57" s="135"/>
      <c r="L57" s="135"/>
      <c r="M57" s="135"/>
      <c r="N57" s="135"/>
      <c r="O57" s="135"/>
      <c r="P57" s="135"/>
      <c r="Q57" s="135"/>
      <c r="R57" s="135"/>
      <c r="S57" s="135"/>
      <c r="T57" s="135"/>
      <c r="U57" s="135"/>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B58" s="134"/>
      <c r="C58" s="171"/>
      <c r="D58" s="135"/>
      <c r="E58" s="153"/>
      <c r="F58" s="135"/>
      <c r="G58" s="135"/>
      <c r="H58" s="135"/>
      <c r="I58" s="124"/>
      <c r="J58" s="124"/>
      <c r="K58" s="124"/>
      <c r="L58" s="124"/>
      <c r="M58" s="124"/>
      <c r="N58" s="124"/>
      <c r="O58" s="124"/>
      <c r="P58" s="124"/>
      <c r="Q58" s="124"/>
      <c r="R58" s="124"/>
      <c r="S58" s="124"/>
      <c r="T58" s="124"/>
      <c r="U58" s="124"/>
      <c r="V58" s="79"/>
      <c r="W58" s="102"/>
      <c r="X58" s="102"/>
      <c r="Y58" s="102"/>
      <c r="Z58" s="80"/>
      <c r="AA58" s="102"/>
      <c r="AB58" s="102"/>
      <c r="AC58" s="102"/>
      <c r="AD58" s="102"/>
      <c r="AE58" s="102"/>
      <c r="AM58" s="103"/>
      <c r="AN58" s="103"/>
      <c r="AO58" s="103"/>
      <c r="AP58" s="103"/>
      <c r="AQ58" s="103"/>
      <c r="AR58" s="103"/>
      <c r="AS58" s="104"/>
      <c r="AV58" s="101"/>
      <c r="AW58" s="97"/>
      <c r="AX58" s="97"/>
      <c r="AY58" s="97"/>
    </row>
    <row r="59" spans="1:51" x14ac:dyDescent="0.25">
      <c r="A59" s="102"/>
      <c r="B59" s="171"/>
      <c r="C59" s="154"/>
      <c r="D59" s="153"/>
      <c r="E59" s="154"/>
      <c r="F59" s="135"/>
      <c r="G59" s="135"/>
      <c r="H59" s="13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54"/>
      <c r="D60" s="153"/>
      <c r="E60" s="154"/>
      <c r="F60" s="135"/>
      <c r="G60" s="124"/>
      <c r="H60" s="124"/>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71"/>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33"/>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71"/>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4"/>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71"/>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71"/>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3"/>
      <c r="C71" s="134"/>
      <c r="D71" s="117"/>
      <c r="E71" s="134"/>
      <c r="F71" s="134"/>
      <c r="G71" s="105"/>
      <c r="H71" s="105"/>
      <c r="I71" s="105"/>
      <c r="J71" s="106"/>
      <c r="K71" s="106"/>
      <c r="L71" s="106"/>
      <c r="M71" s="106"/>
      <c r="N71" s="106"/>
      <c r="O71" s="106"/>
      <c r="P71" s="106"/>
      <c r="Q71" s="106"/>
      <c r="R71" s="106"/>
      <c r="S71" s="106"/>
      <c r="T71" s="120"/>
      <c r="U71" s="122"/>
      <c r="V71" s="79"/>
      <c r="AS71" s="97"/>
      <c r="AT71" s="97"/>
      <c r="AU71" s="97"/>
      <c r="AV71" s="97"/>
      <c r="AW71" s="97"/>
      <c r="AX71" s="97"/>
      <c r="AY71" s="97"/>
    </row>
    <row r="72" spans="1:51" x14ac:dyDescent="0.25">
      <c r="A72" s="102"/>
      <c r="B72" s="136"/>
      <c r="C72" s="134"/>
      <c r="D72" s="117"/>
      <c r="E72" s="134"/>
      <c r="F72" s="134"/>
      <c r="G72" s="105"/>
      <c r="H72" s="105"/>
      <c r="I72" s="105"/>
      <c r="J72" s="106"/>
      <c r="K72" s="106"/>
      <c r="L72" s="106"/>
      <c r="M72" s="106"/>
      <c r="N72" s="106"/>
      <c r="O72" s="106"/>
      <c r="P72" s="106"/>
      <c r="Q72" s="106"/>
      <c r="R72" s="106"/>
      <c r="S72" s="106"/>
      <c r="T72" s="108"/>
      <c r="U72" s="79"/>
      <c r="V72" s="79"/>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A75" s="102"/>
      <c r="B75" s="138"/>
      <c r="C75" s="139"/>
      <c r="D75" s="140"/>
      <c r="E75" s="139"/>
      <c r="F75" s="139"/>
      <c r="G75" s="139"/>
      <c r="H75" s="139"/>
      <c r="I75" s="139"/>
      <c r="J75" s="141"/>
      <c r="K75" s="141"/>
      <c r="L75" s="141"/>
      <c r="M75" s="141"/>
      <c r="N75" s="141"/>
      <c r="O75" s="141"/>
      <c r="P75" s="141"/>
      <c r="Q75" s="141"/>
      <c r="R75" s="141"/>
      <c r="S75" s="141"/>
      <c r="T75" s="142"/>
      <c r="U75" s="143"/>
      <c r="V75" s="143"/>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AS78" s="97"/>
      <c r="AT78" s="97"/>
      <c r="AU78" s="97"/>
      <c r="AV78" s="97"/>
      <c r="AW78" s="97"/>
      <c r="AX78" s="97"/>
      <c r="AY78" s="97"/>
    </row>
    <row r="79" spans="1:51" x14ac:dyDescent="0.25">
      <c r="O79" s="12"/>
      <c r="P79" s="99"/>
      <c r="Q79" s="99"/>
      <c r="R79" s="99"/>
      <c r="S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T82" s="99"/>
      <c r="AS82" s="97"/>
      <c r="AT82" s="97"/>
      <c r="AU82" s="97"/>
      <c r="AV82" s="97"/>
      <c r="AW82" s="97"/>
      <c r="AX82" s="97"/>
      <c r="AY82" s="97"/>
    </row>
    <row r="83" spans="15:51" x14ac:dyDescent="0.25">
      <c r="O83" s="99"/>
      <c r="Q83" s="99"/>
      <c r="R83" s="99"/>
      <c r="S83" s="99"/>
      <c r="AS83" s="97"/>
      <c r="AT83" s="97"/>
      <c r="AU83" s="97"/>
      <c r="AV83" s="97"/>
      <c r="AW83" s="97"/>
      <c r="AX83" s="97"/>
      <c r="AY83" s="97"/>
    </row>
    <row r="84" spans="15:51" x14ac:dyDescent="0.25">
      <c r="O84" s="12"/>
      <c r="P84" s="99"/>
      <c r="Q84" s="99"/>
      <c r="R84" s="99"/>
      <c r="S84" s="99"/>
      <c r="T84" s="99"/>
      <c r="AS84" s="97"/>
      <c r="AT84" s="97"/>
      <c r="AU84" s="97"/>
      <c r="AV84" s="97"/>
      <c r="AW84" s="97"/>
      <c r="AX84" s="97"/>
      <c r="AY84" s="97"/>
    </row>
    <row r="85" spans="15:51" x14ac:dyDescent="0.25">
      <c r="O85" s="12"/>
      <c r="P85" s="99"/>
      <c r="Q85" s="99"/>
      <c r="R85" s="99"/>
      <c r="S85" s="99"/>
      <c r="T85" s="99"/>
      <c r="U85" s="99"/>
      <c r="AS85" s="97"/>
      <c r="AT85" s="97"/>
      <c r="AU85" s="97"/>
      <c r="AV85" s="97"/>
      <c r="AW85" s="97"/>
      <c r="AX85" s="97"/>
      <c r="AY85" s="97"/>
    </row>
    <row r="86" spans="15:51" x14ac:dyDescent="0.25">
      <c r="O86" s="12"/>
      <c r="P86" s="99"/>
      <c r="T86" s="99"/>
      <c r="U86" s="99"/>
      <c r="AS86" s="97"/>
      <c r="AT86" s="97"/>
      <c r="AU86" s="97"/>
      <c r="AV86" s="97"/>
      <c r="AW86" s="97"/>
      <c r="AX86" s="97"/>
      <c r="AY86" s="97"/>
    </row>
    <row r="98" spans="45:51" x14ac:dyDescent="0.25">
      <c r="AS98" s="97"/>
      <c r="AT98" s="97"/>
      <c r="AU98" s="97"/>
      <c r="AV98" s="97"/>
      <c r="AW98" s="97"/>
      <c r="AX98" s="97"/>
      <c r="AY98" s="97"/>
    </row>
  </sheetData>
  <protectedRanges>
    <protectedRange sqref="S59:T75"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4:AA56 Z57:Z58 Z46:Z53" name="Range2_2_1_10_1_1_1_2"/>
    <protectedRange sqref="N59:R75" name="Range2_12_1_6_1_1"/>
    <protectedRange sqref="L59:M75" name="Range2_2_12_1_7_1_1"/>
    <protectedRange sqref="AS11:AS15" name="Range1_4_1_1_1_1"/>
    <protectedRange sqref="J11:J15 J26:J34" name="Range1_1_2_1_10_1_1_1_1"/>
    <protectedRange sqref="T42" name="Range2_12_5_1_1_4"/>
    <protectedRange sqref="H42" name="Range2_2_12_1_7_1_1_1"/>
    <protectedRange sqref="L41 S38:S41" name="Range2_12_3_1_1_1_1"/>
    <protectedRange sqref="D38:H38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9:K75" name="Range2_2_12_1_4_1_1_1_1_1_1_1_1_1_1_1_1_1_1_1"/>
    <protectedRange sqref="I59:I75" name="Range2_2_12_1_7_1_1_2_2_1_2"/>
    <protectedRange sqref="F61:H75" name="Range2_2_12_1_3_1_2_1_1_1_1_2_1_1_1_1_1_1_1_1_1_1_1"/>
    <protectedRange sqref="E61: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6:V56 G58:H58 F59:G60" name="Range2_12_5_1_1_1_2_2_1_1_1_1_1_1_1_1_1_1_1_2_1_1_1_2_1_1_1_1_1_1_1_1_1_1_1_1_1_1_1_1_2_1_1_1_1_1_1_1_1_1_2_1_1_3_1_1_1_3_1_1_1_1_1_1_1_1_1_1_1_1_1_1_1_1_1_1_1_1_1_1_2_1_1_1_1_1_1_1_1_1_1_1_2_2_1_2_1_1_1_1_1_1_1_1_1_1_1_1_1"/>
    <protectedRange sqref="T54:U55 S47:T53" name="Range2_12_5_1_1_2_1_1_1_2_1_1_1_1_1_1_1_1_1_1_1_1_1"/>
    <protectedRange sqref="O54:S55 N47:R53" name="Range2_12_1_6_1_1_2_1_1_1_2_1_1_1_1_1_1_1_1_1_1_1_1_1"/>
    <protectedRange sqref="M54:N55 L47:M53" name="Range2_2_12_1_7_1_1_3_1_1_1_2_1_1_1_1_1_1_1_1_1_1_1_1_1"/>
    <protectedRange sqref="K54:L55 J47:K53" name="Range2_2_12_1_4_1_1_1_1_1_1_1_1_1_1_1_1_1_1_1_2_1_1_1_2_1_1_1_1_1_1_1_1_1_1_1_1_1"/>
    <protectedRange sqref="J54:J55 I47:I53" name="Range2_2_12_1_7_1_1_2_2_1_2_2_1_1_1_2_1_1_1_1_1_1_1_1_1_1_1_1_1"/>
    <protectedRange sqref="I54:I55 H56:H57 G47:H55" name="Range2_2_12_1_3_1_2_1_1_1_1_2_1_1_1_1_1_1_1_1_1_1_1_2_1_1_1_2_1_1_1_1_1_1_1_1_1_1_1_1_1"/>
    <protectedRange sqref="G56:G57 F47:F55" name="Range2_2_12_1_3_1_2_1_1_1_1_2_1_1_1_1_1_1_1_1_1_1_1_2_2_1_1_2_1_1_1_1_1_1_1_1_1_1_1_1_1"/>
    <protectedRange sqref="F56:F57 E47:E56"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1 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2 G44:H44" name="Range2_2_12_1_3_1_2_1_1_1_1_2_1_1_1_1_1_1_1_1_1_1_1_2_1_1_1_1_1_2_1_1_1_1_1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4"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8" name="Range2_12_5_1_1_1_2_2_1_1_1_1_1_1_1_1_1_1_1_2_1_1_1_1_1_1_1_1_1_3_1_3_1_2_1_1_1_1_1_1_1_1_1_1_1_1_1_2_1_1_1_1_1_2_1_1_1_1_1_1_1_1_2_1_1_3_1_1_1_2_1_1_1_1_1_1_1_1_1_1_1_1_1_1_1_1_1_2_1_1_1_1_1_1_1_1_1_1_1_1_1_1_1_1_1_1_1_2_3_1_2_1_1_1_2_2_1_3"/>
    <protectedRange sqref="B59" name="Range2_12_5_1_1_1_1_1_2_1_1_2_1_1_1_1_1_1_1_1_1_1_1_1_1_1_1_1_1_2_1_1_1_1_1_1_1_1_1_1_1_1_1_1_3_1_1_1_2_1_1_1_1_1_1_1_1_1_2_1_1_1_1_1_1_1_1_1_1_1_1_1_1_1_1_1_1_1_1_1_1_1_1_1_1_2_1_1_1_2_2_1_3"/>
    <protectedRange sqref="B60" name="Range2_12_5_1_1_1_2_2_1_1_1_1_1_1_1_1_1_1_1_2_1_1_1_2_1_1_1_1_1_1_1_1_1_1_1_1_1_1_1_1_2_1_1_1_1_1_1_1_1_1_2_1_1_3_1_1_1_3_1_1_1_1_1_1_1_1_1_1_1_1_1_1_1_1_1_1_1_1_1_1_2_1_1_1_1_1_1_1_1_1_2_2_1_1_1_2_2_1"/>
    <protectedRange sqref="B61" name="Range2_12_5_1_1_1_1_1_2_1_2_1_1_1_2_1_1_1_1_1_1_1_1_1_1_2_1_1_1_1_1_2_1_1_1_1_1_1_1_2_1_1_3_1_1_1_2_1_1_1_1_1_1_1_1_1_1_1_1_1_1_1_1_1_1_1_1_1_1_1_1_1_1_1_1_1_1_1_1_2_2_1_1_1_1_2_1"/>
    <protectedRange sqref="B55" name="Range2_12_5_1_1_1_1_1_2_1_2_1_1_1_2_1_1_1_1_1_1_1_1_1_1_2_1_1_1_1_1_2_1_1_1_1_1_1_1_2_1_1_3_1_1_1_2_1_1_1_1_1_1_1_1_1_1_1_1_1_1_1_1_1_1_1_1_1_1_1_1_1_1_1_1_1_1_1_1_2_2_1_1_1_1_2_1_1_2_1_1"/>
    <protectedRange sqref="B42" name="Range2_12_5_1_1_1_1_1_2_1_1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B47" name="Range2_12_5_1_1_1_1_1_2_1_1_1_1_1_1_1_1_1_1_1_1_1_1_1_1_1_1_1_1_2_1_1_1_1_1_1_1_1_1_1_1_1_1_3_1_1_1_2_1_1_1_1_1_1_1_1_1_1_1_1_2_1_1_1_1_1_1_1_1_1_1_1_1_1_1_1_1_1_1_1_1_1_1_1_1_1_1_1_1_3_1_2_1_1_1_2_2_1_1_1_2_2_1_1_1_1_1_1"/>
    <protectedRange sqref="B48" name="Range2_12_5_1_1_1_2_2_1_1_1_1_1_1_1_1_1_1_1_2_1_1_1_1_1_1_1_1_1_3_1_3_1_2_1_1_1_1_1_1_1_1_1_1_1_1_1_2_1_1_1_1_1_2_1_1_1_1_1_1_1_1_2_1_1_3_1_1_1_2_1_1_1_1_1_1_1_1_1_1_1_1_1_1_1_1_1_2_1_1_1_1_1_1_1_1_1_1_1_1_1_1_1_1_1_1_1_2_3_1_2_1_1_1_2_2_1_1_1_1"/>
    <protectedRange sqref="B49" name="Range2_12_5_1_1_1_1_1_2_1_1_2_1_1_1_1_1_1_1_1_1_1_1_1_1_1_1_1_1_2_1_1_1_1_1_1_1_1_1_1_1_1_1_1_3_1_1_1_2_1_1_1_1_1_1_1_1_1_2_1_1_1_1_1_1_1_1_1_1_1_1_1_1_1_1_1_1_1_1_1_1_1_1_1_1_2_1_1_1_2_2_1_1_1_1_1_1_1_1"/>
    <protectedRange sqref="B50" name="Range2_12_5_1_1_1_2_2_1_1_1_1_1_1_1_1_1_1_1_2_1_1_1_1_1_1_1_1_1_3_1_3_1_2_1_1_1_1_1_1_1_1_1_1_1_1_1_2_1_1_1_1_1_2_1_1_1_1_1_1_1_1_2_1_1_3_1_1_1_2_1_1_1_1_1_1_1_1_1_1_1_1_1_1_1_1_1_2_1_1_1_1_1_1_1_1_1_1_1_1_1_1_1_1_1_1_1_2_3_1_2_1_1_1_2_2_1_1_1_3_1_1"/>
    <protectedRange sqref="B52" name="Range2_12_5_1_1_1_2_2_1_1_1_1_1_1_1_1_1_1_1_2_1_1_1_1_1_1_1_1_1_3_1_3_1_2_1_1_1_1_1_1_1_1_1_1_1_1_1_2_1_1_1_1_1_2_1_1_1_1_1_1_1_1_2_1_1_3_1_1_1_2_1_1_1_1_1_1_1_1_1_1_1_1_1_1_1_1_1_2_1_1_1_1_1_1_1_1_1_1_1_1_1_1_1_1_1_1_1_2_3_1_2_1_1_1_2_2_1_3_1_1_1_1_1_1"/>
    <protectedRange sqref="B53" name="Range2_12_5_1_1_1_1_1_2_1_2_1_1_1_2_1_1_1_1_1_1_1_1_1_1_2_1_1_1_1_1_2_1_1_1_1_1_1_1_2_1_1_3_1_1_1_2_1_1_1_1_1_1_1_1_1_1_1_1_1_1_1_1_1_1_1_1_1_1_1_1_1_1_1_1_1_1_1_1_2_2_1_1_1_1_2_1_1_2_1_1_1_1_1_1"/>
    <protectedRange sqref="B51" name="Range2_12_5_1_1_1_2_2_1_1_1_1_1_1_1_1_1_1_1_2_1_1_1_2_1_1_1_1_1_1_1_1_1_1_1_1_1_1_1_1_2_1_1_1_1_1_1_1_1_1_2_1_1_3_1_1_1_3_1_1_1_1_1_1_1_1_1_1_1_1_1_1_1_1_1_1_1_1_1_1_2_1_1_1_1_1_1_1_1_1_2_2_1_1_1_2_2_1_1_1_1_1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AA11:AA15 X11:Y15 X16:AB34">
    <cfRule type="containsText" dxfId="1520" priority="108" operator="containsText" text="N/A">
      <formula>NOT(ISERROR(SEARCH("N/A",X11)))</formula>
    </cfRule>
    <cfRule type="cellIs" dxfId="1519" priority="121" operator="equal">
      <formula>0</formula>
    </cfRule>
  </conditionalFormatting>
  <conditionalFormatting sqref="AC11:AE34 AA11:AA15 X11:Y15 X16:AB34">
    <cfRule type="cellIs" dxfId="1518" priority="120" operator="greaterThanOrEqual">
      <formula>1185</formula>
    </cfRule>
  </conditionalFormatting>
  <conditionalFormatting sqref="AC11:AE34 AA11:AA15 X11:Y15 X16:AB34">
    <cfRule type="cellIs" dxfId="1517" priority="119" operator="between">
      <formula>0.1</formula>
      <formula>1184</formula>
    </cfRule>
  </conditionalFormatting>
  <conditionalFormatting sqref="X8">
    <cfRule type="cellIs" dxfId="1516" priority="118" operator="equal">
      <formula>0</formula>
    </cfRule>
  </conditionalFormatting>
  <conditionalFormatting sqref="X8">
    <cfRule type="cellIs" dxfId="1515" priority="117" operator="greaterThan">
      <formula>1179</formula>
    </cfRule>
  </conditionalFormatting>
  <conditionalFormatting sqref="X8">
    <cfRule type="cellIs" dxfId="1514" priority="116" operator="greaterThan">
      <formula>99</formula>
    </cfRule>
  </conditionalFormatting>
  <conditionalFormatting sqref="X8">
    <cfRule type="cellIs" dxfId="1513" priority="115" operator="greaterThan">
      <formula>0.99</formula>
    </cfRule>
  </conditionalFormatting>
  <conditionalFormatting sqref="AB8">
    <cfRule type="cellIs" dxfId="1512" priority="114" operator="equal">
      <formula>0</formula>
    </cfRule>
  </conditionalFormatting>
  <conditionalFormatting sqref="AB8">
    <cfRule type="cellIs" dxfId="1511" priority="113" operator="greaterThan">
      <formula>1179</formula>
    </cfRule>
  </conditionalFormatting>
  <conditionalFormatting sqref="AB8">
    <cfRule type="cellIs" dxfId="1510" priority="112" operator="greaterThan">
      <formula>99</formula>
    </cfRule>
  </conditionalFormatting>
  <conditionalFormatting sqref="AB8">
    <cfRule type="cellIs" dxfId="1509" priority="111" operator="greaterThan">
      <formula>0.99</formula>
    </cfRule>
  </conditionalFormatting>
  <conditionalFormatting sqref="AH11:AH31">
    <cfRule type="cellIs" dxfId="1508" priority="109" operator="greaterThan">
      <formula>$AH$8</formula>
    </cfRule>
    <cfRule type="cellIs" dxfId="1507" priority="110" operator="greaterThan">
      <formula>$AH$8</formula>
    </cfRule>
  </conditionalFormatting>
  <conditionalFormatting sqref="AO11:AO34 AN11:AN35">
    <cfRule type="cellIs" dxfId="1506" priority="107" operator="equal">
      <formula>0</formula>
    </cfRule>
  </conditionalFormatting>
  <conditionalFormatting sqref="AO11:AO34 AN11:AN35">
    <cfRule type="cellIs" dxfId="1505" priority="106" operator="greaterThan">
      <formula>1179</formula>
    </cfRule>
  </conditionalFormatting>
  <conditionalFormatting sqref="AO11:AO34 AN11:AN35">
    <cfRule type="cellIs" dxfId="1504" priority="105" operator="greaterThan">
      <formula>99</formula>
    </cfRule>
  </conditionalFormatting>
  <conditionalFormatting sqref="AO11:AO34 AN11:AN35">
    <cfRule type="cellIs" dxfId="1503" priority="104" operator="greaterThan">
      <formula>0.99</formula>
    </cfRule>
  </conditionalFormatting>
  <conditionalFormatting sqref="AQ11:AQ34">
    <cfRule type="cellIs" dxfId="1502" priority="103" operator="equal">
      <formula>0</formula>
    </cfRule>
  </conditionalFormatting>
  <conditionalFormatting sqref="AQ11:AQ34">
    <cfRule type="cellIs" dxfId="1501" priority="102" operator="greaterThan">
      <formula>1179</formula>
    </cfRule>
  </conditionalFormatting>
  <conditionalFormatting sqref="AQ11:AQ34">
    <cfRule type="cellIs" dxfId="1500" priority="101" operator="greaterThan">
      <formula>99</formula>
    </cfRule>
  </conditionalFormatting>
  <conditionalFormatting sqref="AQ11:AQ34">
    <cfRule type="cellIs" dxfId="1499" priority="100" operator="greaterThan">
      <formula>0.99</formula>
    </cfRule>
  </conditionalFormatting>
  <conditionalFormatting sqref="AJ11:AN35">
    <cfRule type="cellIs" dxfId="1498" priority="99" operator="equal">
      <formula>0</formula>
    </cfRule>
  </conditionalFormatting>
  <conditionalFormatting sqref="AJ11:AN35">
    <cfRule type="cellIs" dxfId="1497" priority="98" operator="greaterThan">
      <formula>1179</formula>
    </cfRule>
  </conditionalFormatting>
  <conditionalFormatting sqref="AJ11:AN35">
    <cfRule type="cellIs" dxfId="1496" priority="97" operator="greaterThan">
      <formula>99</formula>
    </cfRule>
  </conditionalFormatting>
  <conditionalFormatting sqref="AJ11:AN35">
    <cfRule type="cellIs" dxfId="1495" priority="96" operator="greaterThan">
      <formula>0.99</formula>
    </cfRule>
  </conditionalFormatting>
  <conditionalFormatting sqref="AP11:AP34">
    <cfRule type="cellIs" dxfId="1494" priority="95" operator="equal">
      <formula>0</formula>
    </cfRule>
  </conditionalFormatting>
  <conditionalFormatting sqref="AP11:AP34">
    <cfRule type="cellIs" dxfId="1493" priority="94" operator="greaterThan">
      <formula>1179</formula>
    </cfRule>
  </conditionalFormatting>
  <conditionalFormatting sqref="AP11:AP34">
    <cfRule type="cellIs" dxfId="1492" priority="93" operator="greaterThan">
      <formula>99</formula>
    </cfRule>
  </conditionalFormatting>
  <conditionalFormatting sqref="AP11:AP34">
    <cfRule type="cellIs" dxfId="1491" priority="92" operator="greaterThan">
      <formula>0.99</formula>
    </cfRule>
  </conditionalFormatting>
  <conditionalFormatting sqref="AH32:AH34">
    <cfRule type="cellIs" dxfId="1490" priority="90" operator="greaterThan">
      <formula>$AH$8</formula>
    </cfRule>
    <cfRule type="cellIs" dxfId="1489" priority="91" operator="greaterThan">
      <formula>$AH$8</formula>
    </cfRule>
  </conditionalFormatting>
  <conditionalFormatting sqref="AI11:AI34">
    <cfRule type="cellIs" dxfId="1488" priority="89" operator="greaterThan">
      <formula>$AI$8</formula>
    </cfRule>
  </conditionalFormatting>
  <conditionalFormatting sqref="AL11:AL34">
    <cfRule type="cellIs" dxfId="1487" priority="88" operator="equal">
      <formula>0</formula>
    </cfRule>
  </conditionalFormatting>
  <conditionalFormatting sqref="AL11:AL34">
    <cfRule type="cellIs" dxfId="1486" priority="87" operator="greaterThan">
      <formula>1179</formula>
    </cfRule>
  </conditionalFormatting>
  <conditionalFormatting sqref="AL11:AL34">
    <cfRule type="cellIs" dxfId="1485" priority="86" operator="greaterThan">
      <formula>99</formula>
    </cfRule>
  </conditionalFormatting>
  <conditionalFormatting sqref="AL11:AL34">
    <cfRule type="cellIs" dxfId="1484" priority="85" operator="greaterThan">
      <formula>0.99</formula>
    </cfRule>
  </conditionalFormatting>
  <conditionalFormatting sqref="AM16:AM34">
    <cfRule type="cellIs" dxfId="1483" priority="84" operator="equal">
      <formula>0</formula>
    </cfRule>
  </conditionalFormatting>
  <conditionalFormatting sqref="AM16:AM34">
    <cfRule type="cellIs" dxfId="1482" priority="83" operator="greaterThan">
      <formula>1179</formula>
    </cfRule>
  </conditionalFormatting>
  <conditionalFormatting sqref="AM16:AM34">
    <cfRule type="cellIs" dxfId="1481" priority="82" operator="greaterThan">
      <formula>99</formula>
    </cfRule>
  </conditionalFormatting>
  <conditionalFormatting sqref="AM16:AM34">
    <cfRule type="cellIs" dxfId="1480" priority="81" operator="greaterThan">
      <formula>0.99</formula>
    </cfRule>
  </conditionalFormatting>
  <conditionalFormatting sqref="AL11:AL34">
    <cfRule type="cellIs" dxfId="1479" priority="80" operator="equal">
      <formula>0</formula>
    </cfRule>
  </conditionalFormatting>
  <conditionalFormatting sqref="AL11:AL34">
    <cfRule type="cellIs" dxfId="1478" priority="79" operator="greaterThan">
      <formula>1179</formula>
    </cfRule>
  </conditionalFormatting>
  <conditionalFormatting sqref="AL11:AL34">
    <cfRule type="cellIs" dxfId="1477" priority="78" operator="greaterThan">
      <formula>99</formula>
    </cfRule>
  </conditionalFormatting>
  <conditionalFormatting sqref="AL11:AL34">
    <cfRule type="cellIs" dxfId="1476" priority="77" operator="greaterThan">
      <formula>0.99</formula>
    </cfRule>
  </conditionalFormatting>
  <conditionalFormatting sqref="AN11:AN34">
    <cfRule type="cellIs" dxfId="1475" priority="72" operator="equal">
      <formula>0</formula>
    </cfRule>
  </conditionalFormatting>
  <conditionalFormatting sqref="AN11:AN34">
    <cfRule type="cellIs" dxfId="1474" priority="71" operator="greaterThan">
      <formula>1179</formula>
    </cfRule>
  </conditionalFormatting>
  <conditionalFormatting sqref="AN11:AN34">
    <cfRule type="cellIs" dxfId="1473" priority="70" operator="greaterThan">
      <formula>99</formula>
    </cfRule>
  </conditionalFormatting>
  <conditionalFormatting sqref="AN11:AN34">
    <cfRule type="cellIs" dxfId="1472" priority="69" operator="greaterThan">
      <formula>0.99</formula>
    </cfRule>
  </conditionalFormatting>
  <conditionalFormatting sqref="AN11:AN34">
    <cfRule type="cellIs" dxfId="1471" priority="68" operator="equal">
      <formula>0</formula>
    </cfRule>
  </conditionalFormatting>
  <conditionalFormatting sqref="AN11:AN34">
    <cfRule type="cellIs" dxfId="1470" priority="67" operator="greaterThan">
      <formula>1179</formula>
    </cfRule>
  </conditionalFormatting>
  <conditionalFormatting sqref="AN11:AN34">
    <cfRule type="cellIs" dxfId="1469" priority="66" operator="greaterThan">
      <formula>99</formula>
    </cfRule>
  </conditionalFormatting>
  <conditionalFormatting sqref="AN11:AN34">
    <cfRule type="cellIs" dxfId="1468" priority="65" operator="greaterThan">
      <formula>0.99</formula>
    </cfRule>
  </conditionalFormatting>
  <conditionalFormatting sqref="Z11:Z15">
    <cfRule type="containsText" dxfId="1467" priority="61" operator="containsText" text="N/A">
      <formula>NOT(ISERROR(SEARCH("N/A",Z11)))</formula>
    </cfRule>
    <cfRule type="cellIs" dxfId="1466" priority="64" operator="equal">
      <formula>0</formula>
    </cfRule>
  </conditionalFormatting>
  <conditionalFormatting sqref="Z11:Z15">
    <cfRule type="cellIs" dxfId="1465" priority="63" operator="greaterThanOrEqual">
      <formula>1185</formula>
    </cfRule>
  </conditionalFormatting>
  <conditionalFormatting sqref="Z11:Z15">
    <cfRule type="cellIs" dxfId="1464" priority="62" operator="between">
      <formula>0.1</formula>
      <formula>1184</formula>
    </cfRule>
  </conditionalFormatting>
  <conditionalFormatting sqref="AL11:AL34">
    <cfRule type="cellIs" dxfId="1463" priority="60" operator="equal">
      <formula>0</formula>
    </cfRule>
  </conditionalFormatting>
  <conditionalFormatting sqref="AL11:AL34">
    <cfRule type="cellIs" dxfId="1462" priority="59" operator="greaterThan">
      <formula>1179</formula>
    </cfRule>
  </conditionalFormatting>
  <conditionalFormatting sqref="AL11:AL34">
    <cfRule type="cellIs" dxfId="1461" priority="58" operator="greaterThan">
      <formula>99</formula>
    </cfRule>
  </conditionalFormatting>
  <conditionalFormatting sqref="AL11:AL34">
    <cfRule type="cellIs" dxfId="1460" priority="57" operator="greaterThan">
      <formula>0.99</formula>
    </cfRule>
  </conditionalFormatting>
  <conditionalFormatting sqref="AL11:AL34">
    <cfRule type="cellIs" dxfId="1459" priority="56" operator="equal">
      <formula>0</formula>
    </cfRule>
  </conditionalFormatting>
  <conditionalFormatting sqref="AL11:AL34">
    <cfRule type="cellIs" dxfId="1458" priority="55" operator="greaterThan">
      <formula>1179</formula>
    </cfRule>
  </conditionalFormatting>
  <conditionalFormatting sqref="AL11:AL34">
    <cfRule type="cellIs" dxfId="1457" priority="54" operator="greaterThan">
      <formula>99</formula>
    </cfRule>
  </conditionalFormatting>
  <conditionalFormatting sqref="AL11:AL34">
    <cfRule type="cellIs" dxfId="1456" priority="53" operator="greaterThan">
      <formula>0.99</formula>
    </cfRule>
  </conditionalFormatting>
  <conditionalFormatting sqref="AL11:AL34">
    <cfRule type="cellIs" dxfId="1455" priority="52" operator="equal">
      <formula>0</formula>
    </cfRule>
  </conditionalFormatting>
  <conditionalFormatting sqref="AL11:AL34">
    <cfRule type="cellIs" dxfId="1454" priority="51" operator="greaterThan">
      <formula>1179</formula>
    </cfRule>
  </conditionalFormatting>
  <conditionalFormatting sqref="AL11:AL34">
    <cfRule type="cellIs" dxfId="1453" priority="50" operator="greaterThan">
      <formula>99</formula>
    </cfRule>
  </conditionalFormatting>
  <conditionalFormatting sqref="AL11:AL34">
    <cfRule type="cellIs" dxfId="1452" priority="49" operator="greaterThan">
      <formula>0.99</formula>
    </cfRule>
  </conditionalFormatting>
  <conditionalFormatting sqref="AN11:AN34">
    <cfRule type="cellIs" dxfId="1451" priority="48" operator="equal">
      <formula>0</formula>
    </cfRule>
  </conditionalFormatting>
  <conditionalFormatting sqref="AN11:AN34">
    <cfRule type="cellIs" dxfId="1450" priority="47" operator="greaterThan">
      <formula>1179</formula>
    </cfRule>
  </conditionalFormatting>
  <conditionalFormatting sqref="AN11:AN34">
    <cfRule type="cellIs" dxfId="1449" priority="46" operator="greaterThan">
      <formula>99</formula>
    </cfRule>
  </conditionalFormatting>
  <conditionalFormatting sqref="AN11:AN34">
    <cfRule type="cellIs" dxfId="1448" priority="45" operator="greaterThan">
      <formula>0.99</formula>
    </cfRule>
  </conditionalFormatting>
  <conditionalFormatting sqref="AN11:AN34">
    <cfRule type="cellIs" dxfId="1447" priority="44" operator="equal">
      <formula>0</formula>
    </cfRule>
  </conditionalFormatting>
  <conditionalFormatting sqref="AN11:AN34">
    <cfRule type="cellIs" dxfId="1446" priority="43" operator="greaterThan">
      <formula>1179</formula>
    </cfRule>
  </conditionalFormatting>
  <conditionalFormatting sqref="AN11:AN34">
    <cfRule type="cellIs" dxfId="1445" priority="42" operator="greaterThan">
      <formula>99</formula>
    </cfRule>
  </conditionalFormatting>
  <conditionalFormatting sqref="AN11:AN34">
    <cfRule type="cellIs" dxfId="1444" priority="41" operator="greaterThan">
      <formula>0.99</formula>
    </cfRule>
  </conditionalFormatting>
  <conditionalFormatting sqref="AN11:AN34">
    <cfRule type="cellIs" dxfId="1443" priority="40" operator="equal">
      <formula>0</formula>
    </cfRule>
  </conditionalFormatting>
  <conditionalFormatting sqref="AN11:AN34">
    <cfRule type="cellIs" dxfId="1442" priority="39" operator="greaterThan">
      <formula>1179</formula>
    </cfRule>
  </conditionalFormatting>
  <conditionalFormatting sqref="AN11:AN34">
    <cfRule type="cellIs" dxfId="1441" priority="38" operator="greaterThan">
      <formula>99</formula>
    </cfRule>
  </conditionalFormatting>
  <conditionalFormatting sqref="AN11:AN34">
    <cfRule type="cellIs" dxfId="1440" priority="37" operator="greaterThan">
      <formula>0.99</formula>
    </cfRule>
  </conditionalFormatting>
  <conditionalFormatting sqref="AN11:AN34">
    <cfRule type="cellIs" dxfId="1439" priority="36" operator="equal">
      <formula>0</formula>
    </cfRule>
  </conditionalFormatting>
  <conditionalFormatting sqref="AN11:AN34">
    <cfRule type="cellIs" dxfId="1438" priority="35" operator="greaterThan">
      <formula>1179</formula>
    </cfRule>
  </conditionalFormatting>
  <conditionalFormatting sqref="AN11:AN34">
    <cfRule type="cellIs" dxfId="1437" priority="34" operator="greaterThan">
      <formula>99</formula>
    </cfRule>
  </conditionalFormatting>
  <conditionalFormatting sqref="AN11:AN34">
    <cfRule type="cellIs" dxfId="1436" priority="33" operator="greaterThan">
      <formula>0.99</formula>
    </cfRule>
  </conditionalFormatting>
  <conditionalFormatting sqref="AN11:AN34">
    <cfRule type="cellIs" dxfId="1435" priority="32" operator="equal">
      <formula>0</formula>
    </cfRule>
  </conditionalFormatting>
  <conditionalFormatting sqref="AN11:AN34">
    <cfRule type="cellIs" dxfId="1434" priority="31" operator="greaterThan">
      <formula>1179</formula>
    </cfRule>
  </conditionalFormatting>
  <conditionalFormatting sqref="AN11:AN34">
    <cfRule type="cellIs" dxfId="1433" priority="30" operator="greaterThan">
      <formula>99</formula>
    </cfRule>
  </conditionalFormatting>
  <conditionalFormatting sqref="AN11:AN34">
    <cfRule type="cellIs" dxfId="1432" priority="29" operator="greaterThan">
      <formula>0.99</formula>
    </cfRule>
  </conditionalFormatting>
  <conditionalFormatting sqref="AB11:AB15">
    <cfRule type="containsText" dxfId="1431" priority="25" operator="containsText" text="N/A">
      <formula>NOT(ISERROR(SEARCH("N/A",AB11)))</formula>
    </cfRule>
    <cfRule type="cellIs" dxfId="1430" priority="28" operator="equal">
      <formula>0</formula>
    </cfRule>
  </conditionalFormatting>
  <conditionalFormatting sqref="AB11:AB15">
    <cfRule type="cellIs" dxfId="1429" priority="27" operator="greaterThanOrEqual">
      <formula>1185</formula>
    </cfRule>
  </conditionalFormatting>
  <conditionalFormatting sqref="AB11:AB15">
    <cfRule type="cellIs" dxfId="1428" priority="26" operator="between">
      <formula>0.1</formula>
      <formula>1184</formula>
    </cfRule>
  </conditionalFormatting>
  <conditionalFormatting sqref="AN11:AN32">
    <cfRule type="cellIs" dxfId="1427" priority="24" operator="equal">
      <formula>0</formula>
    </cfRule>
  </conditionalFormatting>
  <conditionalFormatting sqref="AN11:AN32">
    <cfRule type="cellIs" dxfId="1426" priority="23" operator="greaterThan">
      <formula>1179</formula>
    </cfRule>
  </conditionalFormatting>
  <conditionalFormatting sqref="AN11:AN32">
    <cfRule type="cellIs" dxfId="1425" priority="22" operator="greaterThan">
      <formula>99</formula>
    </cfRule>
  </conditionalFormatting>
  <conditionalFormatting sqref="AN11:AN32">
    <cfRule type="cellIs" dxfId="1424" priority="21" operator="greaterThan">
      <formula>0.99</formula>
    </cfRule>
  </conditionalFormatting>
  <conditionalFormatting sqref="AN11:AN32">
    <cfRule type="cellIs" dxfId="1423" priority="20" operator="equal">
      <formula>0</formula>
    </cfRule>
  </conditionalFormatting>
  <conditionalFormatting sqref="AN11:AN32">
    <cfRule type="cellIs" dxfId="1422" priority="19" operator="greaterThan">
      <formula>1179</formula>
    </cfRule>
  </conditionalFormatting>
  <conditionalFormatting sqref="AN11:AN32">
    <cfRule type="cellIs" dxfId="1421" priority="18" operator="greaterThan">
      <formula>99</formula>
    </cfRule>
  </conditionalFormatting>
  <conditionalFormatting sqref="AN11:AN32">
    <cfRule type="cellIs" dxfId="1420" priority="17" operator="greaterThan">
      <formula>0.99</formula>
    </cfRule>
  </conditionalFormatting>
  <conditionalFormatting sqref="AN11:AN32">
    <cfRule type="cellIs" dxfId="1419" priority="16" operator="equal">
      <formula>0</formula>
    </cfRule>
  </conditionalFormatting>
  <conditionalFormatting sqref="AN11:AN32">
    <cfRule type="cellIs" dxfId="1418" priority="15" operator="greaterThan">
      <formula>1179</formula>
    </cfRule>
  </conditionalFormatting>
  <conditionalFormatting sqref="AN11:AN32">
    <cfRule type="cellIs" dxfId="1417" priority="14" operator="greaterThan">
      <formula>99</formula>
    </cfRule>
  </conditionalFormatting>
  <conditionalFormatting sqref="AN11:AN32">
    <cfRule type="cellIs" dxfId="1416" priority="13" operator="greaterThan">
      <formula>0.99</formula>
    </cfRule>
  </conditionalFormatting>
  <conditionalFormatting sqref="AN11:AN32">
    <cfRule type="cellIs" dxfId="1415" priority="12" operator="equal">
      <formula>0</formula>
    </cfRule>
  </conditionalFormatting>
  <conditionalFormatting sqref="AN11:AN32">
    <cfRule type="cellIs" dxfId="1414" priority="11" operator="greaterThan">
      <formula>1179</formula>
    </cfRule>
  </conditionalFormatting>
  <conditionalFormatting sqref="AN11:AN32">
    <cfRule type="cellIs" dxfId="1413" priority="10" operator="greaterThan">
      <formula>99</formula>
    </cfRule>
  </conditionalFormatting>
  <conditionalFormatting sqref="AN11:AN32">
    <cfRule type="cellIs" dxfId="1412" priority="9" operator="greaterThan">
      <formula>0.99</formula>
    </cfRule>
  </conditionalFormatting>
  <conditionalFormatting sqref="AN11:AN32">
    <cfRule type="cellIs" dxfId="1411" priority="8" operator="equal">
      <formula>0</formula>
    </cfRule>
  </conditionalFormatting>
  <conditionalFormatting sqref="AN11:AN32">
    <cfRule type="cellIs" dxfId="1410" priority="7" operator="greaterThan">
      <formula>1179</formula>
    </cfRule>
  </conditionalFormatting>
  <conditionalFormatting sqref="AN11:AN32">
    <cfRule type="cellIs" dxfId="1409" priority="6" operator="greaterThan">
      <formula>99</formula>
    </cfRule>
  </conditionalFormatting>
  <conditionalFormatting sqref="AN11:AN32">
    <cfRule type="cellIs" dxfId="1408" priority="5" operator="greaterThan">
      <formula>0.99</formula>
    </cfRule>
  </conditionalFormatting>
  <conditionalFormatting sqref="AL16:AL32">
    <cfRule type="cellIs" dxfId="1407" priority="4" operator="equal">
      <formula>0</formula>
    </cfRule>
  </conditionalFormatting>
  <conditionalFormatting sqref="AL16:AL32">
    <cfRule type="cellIs" dxfId="1406" priority="3" operator="greaterThan">
      <formula>1179</formula>
    </cfRule>
  </conditionalFormatting>
  <conditionalFormatting sqref="AL16:AL32">
    <cfRule type="cellIs" dxfId="1405" priority="2" operator="greaterThan">
      <formula>99</formula>
    </cfRule>
  </conditionalFormatting>
  <conditionalFormatting sqref="AL16:AL32">
    <cfRule type="cellIs" dxfId="1404"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topLeftCell="A22" zoomScaleNormal="100" workbookViewId="0">
      <selection activeCell="B49" sqref="B49:B53"/>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133</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126</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170"/>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67" t="s">
        <v>10</v>
      </c>
      <c r="I7" s="116" t="s">
        <v>11</v>
      </c>
      <c r="J7" s="116" t="s">
        <v>12</v>
      </c>
      <c r="K7" s="116" t="s">
        <v>13</v>
      </c>
      <c r="L7" s="12"/>
      <c r="M7" s="12"/>
      <c r="N7" s="12"/>
      <c r="O7" s="167"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42492</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28600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172" t="s">
        <v>51</v>
      </c>
      <c r="V9" s="172" t="s">
        <v>52</v>
      </c>
      <c r="W9" s="283" t="s">
        <v>53</v>
      </c>
      <c r="X9" s="284" t="s">
        <v>54</v>
      </c>
      <c r="Y9" s="285"/>
      <c r="Z9" s="285"/>
      <c r="AA9" s="285"/>
      <c r="AB9" s="285"/>
      <c r="AC9" s="285"/>
      <c r="AD9" s="285"/>
      <c r="AE9" s="286"/>
      <c r="AF9" s="169" t="s">
        <v>55</v>
      </c>
      <c r="AG9" s="169" t="s">
        <v>56</v>
      </c>
      <c r="AH9" s="272" t="s">
        <v>57</v>
      </c>
      <c r="AI9" s="287" t="s">
        <v>58</v>
      </c>
      <c r="AJ9" s="172" t="s">
        <v>59</v>
      </c>
      <c r="AK9" s="172" t="s">
        <v>60</v>
      </c>
      <c r="AL9" s="172" t="s">
        <v>61</v>
      </c>
      <c r="AM9" s="172" t="s">
        <v>62</v>
      </c>
      <c r="AN9" s="172" t="s">
        <v>63</v>
      </c>
      <c r="AO9" s="172" t="s">
        <v>64</v>
      </c>
      <c r="AP9" s="172" t="s">
        <v>65</v>
      </c>
      <c r="AQ9" s="270" t="s">
        <v>66</v>
      </c>
      <c r="AR9" s="172" t="s">
        <v>67</v>
      </c>
      <c r="AS9" s="272" t="s">
        <v>68</v>
      </c>
      <c r="AV9" s="35" t="s">
        <v>69</v>
      </c>
      <c r="AW9" s="35" t="s">
        <v>70</v>
      </c>
      <c r="AY9" s="36" t="s">
        <v>71</v>
      </c>
    </row>
    <row r="10" spans="2:51" x14ac:dyDescent="0.25">
      <c r="B10" s="172" t="s">
        <v>72</v>
      </c>
      <c r="C10" s="172" t="s">
        <v>73</v>
      </c>
      <c r="D10" s="172" t="s">
        <v>74</v>
      </c>
      <c r="E10" s="172" t="s">
        <v>75</v>
      </c>
      <c r="F10" s="172" t="s">
        <v>74</v>
      </c>
      <c r="G10" s="172" t="s">
        <v>75</v>
      </c>
      <c r="H10" s="266"/>
      <c r="I10" s="172" t="s">
        <v>75</v>
      </c>
      <c r="J10" s="172" t="s">
        <v>75</v>
      </c>
      <c r="K10" s="172" t="s">
        <v>75</v>
      </c>
      <c r="L10" s="28" t="s">
        <v>29</v>
      </c>
      <c r="M10" s="269"/>
      <c r="N10" s="28" t="s">
        <v>29</v>
      </c>
      <c r="O10" s="271"/>
      <c r="P10" s="271"/>
      <c r="Q10" s="1">
        <f>'MAY 1'!Q34</f>
        <v>80524473</v>
      </c>
      <c r="R10" s="280"/>
      <c r="S10" s="281"/>
      <c r="T10" s="282"/>
      <c r="U10" s="172" t="s">
        <v>75</v>
      </c>
      <c r="V10" s="172" t="s">
        <v>75</v>
      </c>
      <c r="W10" s="283"/>
      <c r="X10" s="37" t="s">
        <v>76</v>
      </c>
      <c r="Y10" s="37" t="s">
        <v>77</v>
      </c>
      <c r="Z10" s="37" t="s">
        <v>78</v>
      </c>
      <c r="AA10" s="37" t="s">
        <v>79</v>
      </c>
      <c r="AB10" s="37" t="s">
        <v>80</v>
      </c>
      <c r="AC10" s="37" t="s">
        <v>81</v>
      </c>
      <c r="AD10" s="37" t="s">
        <v>82</v>
      </c>
      <c r="AE10" s="37" t="s">
        <v>83</v>
      </c>
      <c r="AF10" s="38"/>
      <c r="AG10" s="1">
        <f>'MAY 1'!AG34</f>
        <v>46129172</v>
      </c>
      <c r="AH10" s="272"/>
      <c r="AI10" s="288"/>
      <c r="AJ10" s="172" t="s">
        <v>84</v>
      </c>
      <c r="AK10" s="172" t="s">
        <v>84</v>
      </c>
      <c r="AL10" s="172" t="s">
        <v>84</v>
      </c>
      <c r="AM10" s="172" t="s">
        <v>84</v>
      </c>
      <c r="AN10" s="172" t="s">
        <v>84</v>
      </c>
      <c r="AO10" s="172" t="s">
        <v>84</v>
      </c>
      <c r="AP10" s="1">
        <f>'MAY 1'!AP34</f>
        <v>10740621</v>
      </c>
      <c r="AQ10" s="271"/>
      <c r="AR10" s="168" t="s">
        <v>85</v>
      </c>
      <c r="AS10" s="272"/>
      <c r="AV10" s="39" t="s">
        <v>86</v>
      </c>
      <c r="AW10" s="39" t="s">
        <v>87</v>
      </c>
      <c r="AY10" s="81" t="s">
        <v>129</v>
      </c>
    </row>
    <row r="11" spans="2:51" x14ac:dyDescent="0.25">
      <c r="B11" s="40">
        <v>2</v>
      </c>
      <c r="C11" s="40">
        <v>4.1666666666666664E-2</v>
      </c>
      <c r="D11" s="110">
        <v>5</v>
      </c>
      <c r="E11" s="41">
        <f t="shared" ref="E11:E34" si="0">D11/1.42</f>
        <v>3.5211267605633805</v>
      </c>
      <c r="F11" s="100">
        <v>75</v>
      </c>
      <c r="G11" s="41">
        <f>F11/1.42</f>
        <v>52.816901408450704</v>
      </c>
      <c r="H11" s="42" t="s">
        <v>88</v>
      </c>
      <c r="I11" s="42">
        <f>J11-(2/1.42)</f>
        <v>47.887323943661976</v>
      </c>
      <c r="J11" s="43">
        <f>(F11-5)/1.42</f>
        <v>49.295774647887328</v>
      </c>
      <c r="K11" s="42">
        <f>J11+(6/1.42)</f>
        <v>53.521126760563384</v>
      </c>
      <c r="L11" s="44">
        <v>14</v>
      </c>
      <c r="M11" s="45" t="s">
        <v>89</v>
      </c>
      <c r="N11" s="45">
        <v>11.4</v>
      </c>
      <c r="O11" s="111">
        <v>132</v>
      </c>
      <c r="P11" s="111">
        <v>107</v>
      </c>
      <c r="Q11" s="111">
        <v>80529313</v>
      </c>
      <c r="R11" s="46">
        <f>IF(ISBLANK(Q11),"-",Q11-Q10)</f>
        <v>4840</v>
      </c>
      <c r="S11" s="47">
        <f>R11*24/1000</f>
        <v>116.16</v>
      </c>
      <c r="T11" s="47">
        <f>R11/1000</f>
        <v>4.84</v>
      </c>
      <c r="U11" s="112">
        <v>4.3</v>
      </c>
      <c r="V11" s="112">
        <f t="shared" ref="V11:V14" si="1">U11</f>
        <v>4.3</v>
      </c>
      <c r="W11" s="113" t="s">
        <v>124</v>
      </c>
      <c r="X11" s="115">
        <v>0</v>
      </c>
      <c r="Y11" s="115">
        <v>0</v>
      </c>
      <c r="Z11" s="115">
        <v>1188</v>
      </c>
      <c r="AA11" s="115">
        <v>1185</v>
      </c>
      <c r="AB11" s="115">
        <v>0</v>
      </c>
      <c r="AC11" s="48" t="s">
        <v>90</v>
      </c>
      <c r="AD11" s="48" t="s">
        <v>90</v>
      </c>
      <c r="AE11" s="48" t="s">
        <v>90</v>
      </c>
      <c r="AF11" s="114" t="s">
        <v>90</v>
      </c>
      <c r="AG11" s="123">
        <v>46130116</v>
      </c>
      <c r="AH11" s="49">
        <f>IF(ISBLANK(AG11),"-",AG11-AG10)</f>
        <v>944</v>
      </c>
      <c r="AI11" s="50">
        <f>AH11/T11</f>
        <v>195.04132231404958</v>
      </c>
      <c r="AJ11" s="98">
        <v>0</v>
      </c>
      <c r="AK11" s="98">
        <v>0</v>
      </c>
      <c r="AL11" s="98">
        <v>1</v>
      </c>
      <c r="AM11" s="98">
        <v>1</v>
      </c>
      <c r="AN11" s="98">
        <v>0</v>
      </c>
      <c r="AO11" s="98">
        <v>0.7</v>
      </c>
      <c r="AP11" s="115">
        <v>10741433</v>
      </c>
      <c r="AQ11" s="115">
        <f t="shared" ref="AQ11:AQ34" si="2">AP11-AP10</f>
        <v>812</v>
      </c>
      <c r="AR11" s="51"/>
      <c r="AS11" s="52" t="s">
        <v>113</v>
      </c>
      <c r="AV11" s="39" t="s">
        <v>88</v>
      </c>
      <c r="AW11" s="39" t="s">
        <v>91</v>
      </c>
      <c r="AY11" s="81" t="s">
        <v>128</v>
      </c>
    </row>
    <row r="12" spans="2:51" x14ac:dyDescent="0.25">
      <c r="B12" s="40">
        <v>2.0416666666666701</v>
      </c>
      <c r="C12" s="40">
        <v>8.3333333333333329E-2</v>
      </c>
      <c r="D12" s="110">
        <v>6</v>
      </c>
      <c r="E12" s="41">
        <f t="shared" si="0"/>
        <v>4.2253521126760569</v>
      </c>
      <c r="F12" s="100">
        <v>75</v>
      </c>
      <c r="G12" s="41">
        <f t="shared" ref="G12:G34" si="3">F12/1.42</f>
        <v>52.816901408450704</v>
      </c>
      <c r="H12" s="42" t="s">
        <v>88</v>
      </c>
      <c r="I12" s="42">
        <f t="shared" ref="I12:I34" si="4">J12-(2/1.42)</f>
        <v>47.887323943661976</v>
      </c>
      <c r="J12" s="43">
        <f>(F12-5)/1.42</f>
        <v>49.295774647887328</v>
      </c>
      <c r="K12" s="42">
        <f>J12+(6/1.42)</f>
        <v>53.521126760563384</v>
      </c>
      <c r="L12" s="44">
        <v>14</v>
      </c>
      <c r="M12" s="45" t="s">
        <v>89</v>
      </c>
      <c r="N12" s="45">
        <v>11.2</v>
      </c>
      <c r="O12" s="111">
        <v>134</v>
      </c>
      <c r="P12" s="111">
        <v>103</v>
      </c>
      <c r="Q12" s="111">
        <v>80534213</v>
      </c>
      <c r="R12" s="46">
        <f t="shared" ref="R12:R34" si="5">IF(ISBLANK(Q12),"-",Q12-Q11)</f>
        <v>4900</v>
      </c>
      <c r="S12" s="47">
        <f t="shared" ref="S12:S34" si="6">R12*24/1000</f>
        <v>117.6</v>
      </c>
      <c r="T12" s="47">
        <f t="shared" ref="T12:T34" si="7">R12/1000</f>
        <v>4.9000000000000004</v>
      </c>
      <c r="U12" s="112">
        <v>5.3</v>
      </c>
      <c r="V12" s="112">
        <f t="shared" si="1"/>
        <v>5.3</v>
      </c>
      <c r="W12" s="113" t="s">
        <v>124</v>
      </c>
      <c r="X12" s="115">
        <v>0</v>
      </c>
      <c r="Y12" s="115">
        <v>0</v>
      </c>
      <c r="Z12" s="115">
        <v>1188</v>
      </c>
      <c r="AA12" s="115">
        <v>1185</v>
      </c>
      <c r="AB12" s="115">
        <v>0</v>
      </c>
      <c r="AC12" s="48" t="s">
        <v>90</v>
      </c>
      <c r="AD12" s="48" t="s">
        <v>90</v>
      </c>
      <c r="AE12" s="48" t="s">
        <v>90</v>
      </c>
      <c r="AF12" s="114" t="s">
        <v>90</v>
      </c>
      <c r="AG12" s="123">
        <v>46131020</v>
      </c>
      <c r="AH12" s="49">
        <f>IF(ISBLANK(AG12),"-",AG12-AG11)</f>
        <v>904</v>
      </c>
      <c r="AI12" s="50">
        <f t="shared" ref="AI12:AI34" si="8">AH12/T12</f>
        <v>184.48979591836732</v>
      </c>
      <c r="AJ12" s="98">
        <v>0</v>
      </c>
      <c r="AK12" s="98">
        <v>0</v>
      </c>
      <c r="AL12" s="98">
        <v>1</v>
      </c>
      <c r="AM12" s="98">
        <v>1</v>
      </c>
      <c r="AN12" s="98">
        <v>0</v>
      </c>
      <c r="AO12" s="98">
        <v>0.7</v>
      </c>
      <c r="AP12" s="115">
        <v>10742156</v>
      </c>
      <c r="AQ12" s="115">
        <f t="shared" si="2"/>
        <v>723</v>
      </c>
      <c r="AR12" s="118">
        <v>1.08</v>
      </c>
      <c r="AS12" s="52" t="s">
        <v>113</v>
      </c>
      <c r="AV12" s="39" t="s">
        <v>92</v>
      </c>
      <c r="AW12" s="39" t="s">
        <v>93</v>
      </c>
      <c r="AY12" s="81" t="s">
        <v>126</v>
      </c>
    </row>
    <row r="13" spans="2:51" x14ac:dyDescent="0.25">
      <c r="B13" s="40">
        <v>2.0833333333333299</v>
      </c>
      <c r="C13" s="40">
        <v>0.125</v>
      </c>
      <c r="D13" s="110">
        <v>7</v>
      </c>
      <c r="E13" s="41">
        <f t="shared" si="0"/>
        <v>4.9295774647887329</v>
      </c>
      <c r="F13" s="100">
        <v>75</v>
      </c>
      <c r="G13" s="41">
        <f t="shared" si="3"/>
        <v>52.816901408450704</v>
      </c>
      <c r="H13" s="42" t="s">
        <v>88</v>
      </c>
      <c r="I13" s="42">
        <f t="shared" si="4"/>
        <v>47.887323943661976</v>
      </c>
      <c r="J13" s="43">
        <f>(F13-5)/1.42</f>
        <v>49.295774647887328</v>
      </c>
      <c r="K13" s="42">
        <f>J13+(6/1.42)</f>
        <v>53.521126760563384</v>
      </c>
      <c r="L13" s="44">
        <v>14</v>
      </c>
      <c r="M13" s="45" t="s">
        <v>89</v>
      </c>
      <c r="N13" s="45">
        <v>11.2</v>
      </c>
      <c r="O13" s="111">
        <v>135</v>
      </c>
      <c r="P13" s="111">
        <v>102</v>
      </c>
      <c r="Q13" s="111">
        <v>80539014</v>
      </c>
      <c r="R13" s="46">
        <f t="shared" si="5"/>
        <v>4801</v>
      </c>
      <c r="S13" s="47">
        <f t="shared" si="6"/>
        <v>115.224</v>
      </c>
      <c r="T13" s="47">
        <f t="shared" si="7"/>
        <v>4.8010000000000002</v>
      </c>
      <c r="U13" s="112">
        <v>6.5</v>
      </c>
      <c r="V13" s="112">
        <f t="shared" si="1"/>
        <v>6.5</v>
      </c>
      <c r="W13" s="113" t="s">
        <v>124</v>
      </c>
      <c r="X13" s="115">
        <v>0</v>
      </c>
      <c r="Y13" s="115">
        <v>0</v>
      </c>
      <c r="Z13" s="115">
        <v>1188</v>
      </c>
      <c r="AA13" s="115">
        <v>1185</v>
      </c>
      <c r="AB13" s="115">
        <v>0</v>
      </c>
      <c r="AC13" s="48" t="s">
        <v>90</v>
      </c>
      <c r="AD13" s="48" t="s">
        <v>90</v>
      </c>
      <c r="AE13" s="48" t="s">
        <v>90</v>
      </c>
      <c r="AF13" s="114" t="s">
        <v>90</v>
      </c>
      <c r="AG13" s="123">
        <v>46131948</v>
      </c>
      <c r="AH13" s="49">
        <f>IF(ISBLANK(AG13),"-",AG13-AG12)</f>
        <v>928</v>
      </c>
      <c r="AI13" s="50">
        <f t="shared" si="8"/>
        <v>193.29306394501145</v>
      </c>
      <c r="AJ13" s="98">
        <v>0</v>
      </c>
      <c r="AK13" s="98">
        <v>0</v>
      </c>
      <c r="AL13" s="98">
        <v>1</v>
      </c>
      <c r="AM13" s="98">
        <v>1</v>
      </c>
      <c r="AN13" s="98">
        <v>0</v>
      </c>
      <c r="AO13" s="98">
        <v>0.7</v>
      </c>
      <c r="AP13" s="115">
        <v>10742995</v>
      </c>
      <c r="AQ13" s="115">
        <f t="shared" si="2"/>
        <v>839</v>
      </c>
      <c r="AR13" s="51"/>
      <c r="AS13" s="52" t="s">
        <v>113</v>
      </c>
      <c r="AV13" s="39" t="s">
        <v>94</v>
      </c>
      <c r="AW13" s="39" t="s">
        <v>95</v>
      </c>
      <c r="AY13" s="81" t="s">
        <v>133</v>
      </c>
    </row>
    <row r="14" spans="2:51" x14ac:dyDescent="0.25">
      <c r="B14" s="40">
        <v>2.125</v>
      </c>
      <c r="C14" s="40">
        <v>0.16666666666666699</v>
      </c>
      <c r="D14" s="110">
        <v>8</v>
      </c>
      <c r="E14" s="41">
        <f t="shared" si="0"/>
        <v>5.6338028169014089</v>
      </c>
      <c r="F14" s="100">
        <v>75</v>
      </c>
      <c r="G14" s="41">
        <f t="shared" si="3"/>
        <v>52.816901408450704</v>
      </c>
      <c r="H14" s="42" t="s">
        <v>88</v>
      </c>
      <c r="I14" s="42">
        <f t="shared" si="4"/>
        <v>47.887323943661976</v>
      </c>
      <c r="J14" s="43">
        <f>(F14-5)/1.42</f>
        <v>49.295774647887328</v>
      </c>
      <c r="K14" s="42">
        <f>J14+(6/1.42)</f>
        <v>53.521126760563384</v>
      </c>
      <c r="L14" s="44">
        <v>14</v>
      </c>
      <c r="M14" s="45" t="s">
        <v>89</v>
      </c>
      <c r="N14" s="45">
        <v>12.8</v>
      </c>
      <c r="O14" s="111">
        <v>121</v>
      </c>
      <c r="P14" s="111">
        <v>104</v>
      </c>
      <c r="Q14" s="111">
        <v>80543914</v>
      </c>
      <c r="R14" s="46">
        <f t="shared" si="5"/>
        <v>4900</v>
      </c>
      <c r="S14" s="47">
        <f t="shared" si="6"/>
        <v>117.6</v>
      </c>
      <c r="T14" s="47">
        <f t="shared" si="7"/>
        <v>4.9000000000000004</v>
      </c>
      <c r="U14" s="112">
        <v>7.2</v>
      </c>
      <c r="V14" s="112">
        <f t="shared" si="1"/>
        <v>7.2</v>
      </c>
      <c r="W14" s="113" t="s">
        <v>124</v>
      </c>
      <c r="X14" s="115">
        <v>0</v>
      </c>
      <c r="Y14" s="115">
        <v>0</v>
      </c>
      <c r="Z14" s="115">
        <v>1188</v>
      </c>
      <c r="AA14" s="115">
        <v>1185</v>
      </c>
      <c r="AB14" s="115">
        <v>0</v>
      </c>
      <c r="AC14" s="48" t="s">
        <v>90</v>
      </c>
      <c r="AD14" s="48" t="s">
        <v>90</v>
      </c>
      <c r="AE14" s="48" t="s">
        <v>90</v>
      </c>
      <c r="AF14" s="114" t="s">
        <v>90</v>
      </c>
      <c r="AG14" s="123">
        <v>46132872</v>
      </c>
      <c r="AH14" s="49">
        <f t="shared" ref="AH14:AH34" si="9">IF(ISBLANK(AG14),"-",AG14-AG13)</f>
        <v>924</v>
      </c>
      <c r="AI14" s="50">
        <f t="shared" si="8"/>
        <v>188.57142857142856</v>
      </c>
      <c r="AJ14" s="98">
        <v>0</v>
      </c>
      <c r="AK14" s="98">
        <v>0</v>
      </c>
      <c r="AL14" s="98">
        <v>1</v>
      </c>
      <c r="AM14" s="98">
        <v>1</v>
      </c>
      <c r="AN14" s="98">
        <v>0</v>
      </c>
      <c r="AO14" s="98">
        <v>0.7</v>
      </c>
      <c r="AP14" s="115">
        <v>10743426</v>
      </c>
      <c r="AQ14" s="115">
        <f t="shared" si="2"/>
        <v>431</v>
      </c>
      <c r="AR14" s="51"/>
      <c r="AS14" s="52" t="s">
        <v>113</v>
      </c>
      <c r="AT14" s="54"/>
      <c r="AV14" s="39" t="s">
        <v>96</v>
      </c>
      <c r="AW14" s="39" t="s">
        <v>97</v>
      </c>
      <c r="AY14" s="81"/>
    </row>
    <row r="15" spans="2:51" ht="14.25" customHeight="1" x14ac:dyDescent="0.25">
      <c r="B15" s="40">
        <v>2.1666666666666701</v>
      </c>
      <c r="C15" s="40">
        <v>0.20833333333333301</v>
      </c>
      <c r="D15" s="110">
        <v>8</v>
      </c>
      <c r="E15" s="41">
        <f t="shared" si="0"/>
        <v>5.6338028169014089</v>
      </c>
      <c r="F15" s="100">
        <v>75</v>
      </c>
      <c r="G15" s="41">
        <f t="shared" si="3"/>
        <v>52.816901408450704</v>
      </c>
      <c r="H15" s="42" t="s">
        <v>88</v>
      </c>
      <c r="I15" s="42">
        <f t="shared" si="4"/>
        <v>47.887323943661976</v>
      </c>
      <c r="J15" s="43">
        <f>(F15-5)/1.42</f>
        <v>49.295774647887328</v>
      </c>
      <c r="K15" s="42">
        <f>J15+(6/1.42)</f>
        <v>53.521126760563384</v>
      </c>
      <c r="L15" s="44">
        <v>18</v>
      </c>
      <c r="M15" s="45" t="s">
        <v>89</v>
      </c>
      <c r="N15" s="45">
        <v>13.1</v>
      </c>
      <c r="O15" s="111">
        <v>137</v>
      </c>
      <c r="P15" s="111">
        <v>110</v>
      </c>
      <c r="Q15" s="111">
        <v>80549736</v>
      </c>
      <c r="R15" s="46">
        <f t="shared" si="5"/>
        <v>5822</v>
      </c>
      <c r="S15" s="47">
        <f t="shared" si="6"/>
        <v>139.72800000000001</v>
      </c>
      <c r="T15" s="47">
        <f t="shared" si="7"/>
        <v>5.8220000000000001</v>
      </c>
      <c r="U15" s="112">
        <v>7.5</v>
      </c>
      <c r="V15" s="112">
        <f t="shared" ref="V15:V34" si="10">U15</f>
        <v>7.5</v>
      </c>
      <c r="W15" s="113" t="s">
        <v>124</v>
      </c>
      <c r="X15" s="115">
        <v>0</v>
      </c>
      <c r="Y15" s="115">
        <v>0</v>
      </c>
      <c r="Z15" s="115">
        <v>1188</v>
      </c>
      <c r="AA15" s="115">
        <v>1185</v>
      </c>
      <c r="AB15" s="115">
        <v>0</v>
      </c>
      <c r="AC15" s="48" t="s">
        <v>90</v>
      </c>
      <c r="AD15" s="48" t="s">
        <v>90</v>
      </c>
      <c r="AE15" s="48" t="s">
        <v>90</v>
      </c>
      <c r="AF15" s="114" t="s">
        <v>90</v>
      </c>
      <c r="AG15" s="123">
        <v>46133796</v>
      </c>
      <c r="AH15" s="49">
        <f t="shared" si="9"/>
        <v>924</v>
      </c>
      <c r="AI15" s="50">
        <f t="shared" si="8"/>
        <v>158.70834764685674</v>
      </c>
      <c r="AJ15" s="98">
        <v>0</v>
      </c>
      <c r="AK15" s="98">
        <v>0</v>
      </c>
      <c r="AL15" s="98">
        <v>1</v>
      </c>
      <c r="AM15" s="98">
        <v>1</v>
      </c>
      <c r="AN15" s="98">
        <v>0</v>
      </c>
      <c r="AO15" s="98">
        <v>0.7</v>
      </c>
      <c r="AP15" s="115">
        <v>10743471</v>
      </c>
      <c r="AQ15" s="115">
        <f t="shared" si="2"/>
        <v>45</v>
      </c>
      <c r="AR15" s="51"/>
      <c r="AS15" s="52" t="s">
        <v>113</v>
      </c>
      <c r="AV15" s="39" t="s">
        <v>98</v>
      </c>
      <c r="AW15" s="39" t="s">
        <v>99</v>
      </c>
      <c r="AY15" s="97"/>
    </row>
    <row r="16" spans="2:51" x14ac:dyDescent="0.25">
      <c r="B16" s="40">
        <v>2.2083333333333299</v>
      </c>
      <c r="C16" s="40">
        <v>0.25</v>
      </c>
      <c r="D16" s="110">
        <v>8</v>
      </c>
      <c r="E16" s="41">
        <f t="shared" si="0"/>
        <v>5.6338028169014089</v>
      </c>
      <c r="F16" s="100">
        <v>75</v>
      </c>
      <c r="G16" s="41">
        <f t="shared" si="3"/>
        <v>52.816901408450704</v>
      </c>
      <c r="H16" s="42" t="s">
        <v>88</v>
      </c>
      <c r="I16" s="42">
        <f t="shared" si="4"/>
        <v>51.408450704225352</v>
      </c>
      <c r="J16" s="43">
        <f t="shared" ref="J16:J25" si="11">F16/1.42</f>
        <v>52.816901408450704</v>
      </c>
      <c r="K16" s="42">
        <f>J16+1.42</f>
        <v>54.236901408450706</v>
      </c>
      <c r="L16" s="44">
        <v>19</v>
      </c>
      <c r="M16" s="45" t="s">
        <v>100</v>
      </c>
      <c r="N16" s="45">
        <v>13.1</v>
      </c>
      <c r="O16" s="111">
        <v>131</v>
      </c>
      <c r="P16" s="111">
        <v>129</v>
      </c>
      <c r="Q16" s="111">
        <v>80555736</v>
      </c>
      <c r="R16" s="46">
        <f t="shared" si="5"/>
        <v>6000</v>
      </c>
      <c r="S16" s="47">
        <f t="shared" si="6"/>
        <v>144</v>
      </c>
      <c r="T16" s="47">
        <f t="shared" si="7"/>
        <v>6</v>
      </c>
      <c r="U16" s="112">
        <v>9</v>
      </c>
      <c r="V16" s="112">
        <f t="shared" si="10"/>
        <v>9</v>
      </c>
      <c r="W16" s="113" t="s">
        <v>124</v>
      </c>
      <c r="X16" s="115">
        <v>0</v>
      </c>
      <c r="Y16" s="115">
        <v>0</v>
      </c>
      <c r="Z16" s="115">
        <v>1188</v>
      </c>
      <c r="AA16" s="115">
        <v>1185</v>
      </c>
      <c r="AB16" s="115">
        <v>0</v>
      </c>
      <c r="AC16" s="48" t="s">
        <v>90</v>
      </c>
      <c r="AD16" s="48" t="s">
        <v>90</v>
      </c>
      <c r="AE16" s="48" t="s">
        <v>90</v>
      </c>
      <c r="AF16" s="114" t="s">
        <v>90</v>
      </c>
      <c r="AG16" s="123">
        <v>46134756</v>
      </c>
      <c r="AH16" s="49">
        <f t="shared" si="9"/>
        <v>960</v>
      </c>
      <c r="AI16" s="50">
        <f t="shared" si="8"/>
        <v>160</v>
      </c>
      <c r="AJ16" s="98">
        <v>0</v>
      </c>
      <c r="AK16" s="98">
        <v>0</v>
      </c>
      <c r="AL16" s="98">
        <v>1</v>
      </c>
      <c r="AM16" s="98">
        <v>1</v>
      </c>
      <c r="AN16" s="98">
        <v>0</v>
      </c>
      <c r="AO16" s="98">
        <v>0</v>
      </c>
      <c r="AP16" s="115">
        <v>10743471</v>
      </c>
      <c r="AQ16" s="115">
        <f t="shared" si="2"/>
        <v>0</v>
      </c>
      <c r="AR16" s="53">
        <v>1.1499999999999999</v>
      </c>
      <c r="AS16" s="52" t="s">
        <v>101</v>
      </c>
      <c r="AV16" s="39" t="s">
        <v>102</v>
      </c>
      <c r="AW16" s="39" t="s">
        <v>103</v>
      </c>
      <c r="AY16" s="97"/>
    </row>
    <row r="17" spans="1:51" x14ac:dyDescent="0.25">
      <c r="B17" s="40">
        <v>2.25</v>
      </c>
      <c r="C17" s="40">
        <v>0.29166666666666702</v>
      </c>
      <c r="D17" s="110">
        <v>5</v>
      </c>
      <c r="E17" s="41">
        <f t="shared" si="0"/>
        <v>3.5211267605633805</v>
      </c>
      <c r="F17" s="87">
        <v>83</v>
      </c>
      <c r="G17" s="41">
        <f t="shared" si="3"/>
        <v>58.450704225352112</v>
      </c>
      <c r="H17" s="42" t="s">
        <v>88</v>
      </c>
      <c r="I17" s="42">
        <f t="shared" si="4"/>
        <v>57.04225352112676</v>
      </c>
      <c r="J17" s="43">
        <f t="shared" si="11"/>
        <v>58.450704225352112</v>
      </c>
      <c r="K17" s="42">
        <f t="shared" ref="K17:K22" si="12">J17+1.42</f>
        <v>59.870704225352114</v>
      </c>
      <c r="L17" s="44">
        <v>19</v>
      </c>
      <c r="M17" s="45" t="s">
        <v>100</v>
      </c>
      <c r="N17" s="45">
        <v>16.7</v>
      </c>
      <c r="O17" s="111">
        <v>132</v>
      </c>
      <c r="P17" s="111">
        <v>140</v>
      </c>
      <c r="Q17" s="111">
        <v>80561836</v>
      </c>
      <c r="R17" s="46">
        <f t="shared" si="5"/>
        <v>6100</v>
      </c>
      <c r="S17" s="47">
        <f t="shared" si="6"/>
        <v>146.4</v>
      </c>
      <c r="T17" s="47">
        <f t="shared" si="7"/>
        <v>6.1</v>
      </c>
      <c r="U17" s="112">
        <v>8.5</v>
      </c>
      <c r="V17" s="112">
        <f t="shared" si="10"/>
        <v>8.5</v>
      </c>
      <c r="W17" s="113" t="s">
        <v>130</v>
      </c>
      <c r="X17" s="115">
        <v>0</v>
      </c>
      <c r="Y17" s="115">
        <v>1068</v>
      </c>
      <c r="Z17" s="115">
        <v>1186</v>
      </c>
      <c r="AA17" s="115">
        <v>1185</v>
      </c>
      <c r="AB17" s="115">
        <v>1187</v>
      </c>
      <c r="AC17" s="48" t="s">
        <v>90</v>
      </c>
      <c r="AD17" s="48" t="s">
        <v>90</v>
      </c>
      <c r="AE17" s="48" t="s">
        <v>90</v>
      </c>
      <c r="AF17" s="114" t="s">
        <v>90</v>
      </c>
      <c r="AG17" s="123">
        <v>46136076</v>
      </c>
      <c r="AH17" s="49">
        <f t="shared" si="9"/>
        <v>1320</v>
      </c>
      <c r="AI17" s="50">
        <f t="shared" si="8"/>
        <v>216.39344262295083</v>
      </c>
      <c r="AJ17" s="98">
        <v>0</v>
      </c>
      <c r="AK17" s="98">
        <v>1</v>
      </c>
      <c r="AL17" s="98">
        <v>1</v>
      </c>
      <c r="AM17" s="98">
        <v>1</v>
      </c>
      <c r="AN17" s="98">
        <v>1</v>
      </c>
      <c r="AO17" s="98">
        <v>0</v>
      </c>
      <c r="AP17" s="115">
        <v>10743471</v>
      </c>
      <c r="AQ17" s="115">
        <f t="shared" si="2"/>
        <v>0</v>
      </c>
      <c r="AR17" s="51"/>
      <c r="AS17" s="52" t="s">
        <v>101</v>
      </c>
      <c r="AT17" s="54"/>
      <c r="AV17" s="39" t="s">
        <v>104</v>
      </c>
      <c r="AW17" s="39" t="s">
        <v>105</v>
      </c>
      <c r="AY17" s="101"/>
    </row>
    <row r="18" spans="1:51" x14ac:dyDescent="0.25">
      <c r="B18" s="40">
        <v>2.2916666666666701</v>
      </c>
      <c r="C18" s="40">
        <v>0.33333333333333298</v>
      </c>
      <c r="D18" s="110">
        <v>5</v>
      </c>
      <c r="E18" s="41">
        <f t="shared" si="0"/>
        <v>3.5211267605633805</v>
      </c>
      <c r="F18" s="87">
        <v>83</v>
      </c>
      <c r="G18" s="41">
        <f t="shared" si="3"/>
        <v>58.450704225352112</v>
      </c>
      <c r="H18" s="42" t="s">
        <v>88</v>
      </c>
      <c r="I18" s="42">
        <f t="shared" si="4"/>
        <v>57.04225352112676</v>
      </c>
      <c r="J18" s="43">
        <f t="shared" si="11"/>
        <v>58.450704225352112</v>
      </c>
      <c r="K18" s="42">
        <f t="shared" si="12"/>
        <v>59.870704225352114</v>
      </c>
      <c r="L18" s="44">
        <v>19</v>
      </c>
      <c r="M18" s="45" t="s">
        <v>100</v>
      </c>
      <c r="N18" s="45">
        <v>17.3</v>
      </c>
      <c r="O18" s="111">
        <v>137</v>
      </c>
      <c r="P18" s="111">
        <v>146</v>
      </c>
      <c r="Q18" s="111">
        <v>80567846</v>
      </c>
      <c r="R18" s="46">
        <f t="shared" si="5"/>
        <v>6010</v>
      </c>
      <c r="S18" s="47">
        <f t="shared" si="6"/>
        <v>144.24</v>
      </c>
      <c r="T18" s="47">
        <f t="shared" si="7"/>
        <v>6.01</v>
      </c>
      <c r="U18" s="112">
        <v>8</v>
      </c>
      <c r="V18" s="112">
        <f t="shared" si="10"/>
        <v>8</v>
      </c>
      <c r="W18" s="113" t="s">
        <v>130</v>
      </c>
      <c r="X18" s="115">
        <v>0</v>
      </c>
      <c r="Y18" s="115">
        <v>1068</v>
      </c>
      <c r="Z18" s="115">
        <v>1187</v>
      </c>
      <c r="AA18" s="115">
        <v>1185</v>
      </c>
      <c r="AB18" s="115">
        <v>1187</v>
      </c>
      <c r="AC18" s="48" t="s">
        <v>90</v>
      </c>
      <c r="AD18" s="48" t="s">
        <v>90</v>
      </c>
      <c r="AE18" s="48" t="s">
        <v>90</v>
      </c>
      <c r="AF18" s="114" t="s">
        <v>90</v>
      </c>
      <c r="AG18" s="123">
        <v>46137444</v>
      </c>
      <c r="AH18" s="49">
        <f t="shared" si="9"/>
        <v>1368</v>
      </c>
      <c r="AI18" s="50">
        <f t="shared" si="8"/>
        <v>227.62063227953411</v>
      </c>
      <c r="AJ18" s="98">
        <v>0</v>
      </c>
      <c r="AK18" s="98">
        <v>1</v>
      </c>
      <c r="AL18" s="98">
        <v>1</v>
      </c>
      <c r="AM18" s="98">
        <v>1</v>
      </c>
      <c r="AN18" s="98">
        <v>1</v>
      </c>
      <c r="AO18" s="98">
        <v>0</v>
      </c>
      <c r="AP18" s="115">
        <v>10743471</v>
      </c>
      <c r="AQ18" s="115">
        <f t="shared" si="2"/>
        <v>0</v>
      </c>
      <c r="AR18" s="51"/>
      <c r="AS18" s="52" t="s">
        <v>101</v>
      </c>
      <c r="AV18" s="39" t="s">
        <v>106</v>
      </c>
      <c r="AW18" s="39" t="s">
        <v>107</v>
      </c>
      <c r="AY18" s="101"/>
    </row>
    <row r="19" spans="1:51" x14ac:dyDescent="0.25">
      <c r="B19" s="40">
        <v>2.3333333333333299</v>
      </c>
      <c r="C19" s="40">
        <v>0.375</v>
      </c>
      <c r="D19" s="110">
        <v>5</v>
      </c>
      <c r="E19" s="41">
        <f t="shared" si="0"/>
        <v>3.5211267605633805</v>
      </c>
      <c r="F19" s="87">
        <v>83</v>
      </c>
      <c r="G19" s="41">
        <f t="shared" si="3"/>
        <v>58.450704225352112</v>
      </c>
      <c r="H19" s="42" t="s">
        <v>88</v>
      </c>
      <c r="I19" s="42">
        <f t="shared" si="4"/>
        <v>57.04225352112676</v>
      </c>
      <c r="J19" s="43">
        <f t="shared" si="11"/>
        <v>58.450704225352112</v>
      </c>
      <c r="K19" s="42">
        <f t="shared" si="12"/>
        <v>59.870704225352114</v>
      </c>
      <c r="L19" s="44">
        <v>19</v>
      </c>
      <c r="M19" s="45" t="s">
        <v>100</v>
      </c>
      <c r="N19" s="45">
        <v>18.399999999999999</v>
      </c>
      <c r="O19" s="111">
        <v>136</v>
      </c>
      <c r="P19" s="111">
        <v>143</v>
      </c>
      <c r="Q19" s="111">
        <v>80573756</v>
      </c>
      <c r="R19" s="46">
        <f t="shared" si="5"/>
        <v>5910</v>
      </c>
      <c r="S19" s="47">
        <f t="shared" si="6"/>
        <v>141.84</v>
      </c>
      <c r="T19" s="47">
        <f t="shared" si="7"/>
        <v>5.91</v>
      </c>
      <c r="U19" s="112">
        <v>7.4</v>
      </c>
      <c r="V19" s="112">
        <f t="shared" si="10"/>
        <v>7.4</v>
      </c>
      <c r="W19" s="113" t="s">
        <v>130</v>
      </c>
      <c r="X19" s="115">
        <v>0</v>
      </c>
      <c r="Y19" s="115">
        <v>1097</v>
      </c>
      <c r="Z19" s="115">
        <v>1187</v>
      </c>
      <c r="AA19" s="115">
        <v>1185</v>
      </c>
      <c r="AB19" s="115">
        <v>1187</v>
      </c>
      <c r="AC19" s="48" t="s">
        <v>90</v>
      </c>
      <c r="AD19" s="48" t="s">
        <v>90</v>
      </c>
      <c r="AE19" s="48" t="s">
        <v>90</v>
      </c>
      <c r="AF19" s="114" t="s">
        <v>90</v>
      </c>
      <c r="AG19" s="123">
        <v>46138820</v>
      </c>
      <c r="AH19" s="49">
        <f t="shared" si="9"/>
        <v>1376</v>
      </c>
      <c r="AI19" s="50">
        <f t="shared" si="8"/>
        <v>232.82571912013535</v>
      </c>
      <c r="AJ19" s="98">
        <v>0</v>
      </c>
      <c r="AK19" s="98">
        <v>1</v>
      </c>
      <c r="AL19" s="98">
        <v>1</v>
      </c>
      <c r="AM19" s="98">
        <v>1</v>
      </c>
      <c r="AN19" s="98">
        <v>1</v>
      </c>
      <c r="AO19" s="98">
        <v>0</v>
      </c>
      <c r="AP19" s="115">
        <v>10743471</v>
      </c>
      <c r="AQ19" s="115">
        <f t="shared" si="2"/>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3"/>
        <v>58.450704225352112</v>
      </c>
      <c r="H20" s="42" t="s">
        <v>88</v>
      </c>
      <c r="I20" s="42">
        <f t="shared" si="4"/>
        <v>57.04225352112676</v>
      </c>
      <c r="J20" s="43">
        <f t="shared" si="11"/>
        <v>58.450704225352112</v>
      </c>
      <c r="K20" s="42">
        <f t="shared" si="12"/>
        <v>59.870704225352114</v>
      </c>
      <c r="L20" s="44">
        <v>19</v>
      </c>
      <c r="M20" s="45" t="s">
        <v>100</v>
      </c>
      <c r="N20" s="45">
        <v>17.7</v>
      </c>
      <c r="O20" s="111">
        <v>136</v>
      </c>
      <c r="P20" s="111">
        <v>108</v>
      </c>
      <c r="Q20" s="111">
        <v>80579866</v>
      </c>
      <c r="R20" s="46">
        <f t="shared" si="5"/>
        <v>6110</v>
      </c>
      <c r="S20" s="47">
        <f t="shared" si="6"/>
        <v>146.63999999999999</v>
      </c>
      <c r="T20" s="47">
        <f t="shared" si="7"/>
        <v>6.11</v>
      </c>
      <c r="U20" s="112">
        <v>6.8</v>
      </c>
      <c r="V20" s="112">
        <f t="shared" si="10"/>
        <v>6.8</v>
      </c>
      <c r="W20" s="113" t="s">
        <v>130</v>
      </c>
      <c r="X20" s="115">
        <v>0</v>
      </c>
      <c r="Y20" s="115">
        <v>1098</v>
      </c>
      <c r="Z20" s="115">
        <v>1187</v>
      </c>
      <c r="AA20" s="115">
        <v>1185</v>
      </c>
      <c r="AB20" s="115">
        <v>1187</v>
      </c>
      <c r="AC20" s="48" t="s">
        <v>90</v>
      </c>
      <c r="AD20" s="48" t="s">
        <v>90</v>
      </c>
      <c r="AE20" s="48" t="s">
        <v>90</v>
      </c>
      <c r="AF20" s="114" t="s">
        <v>90</v>
      </c>
      <c r="AG20" s="123">
        <v>46140220</v>
      </c>
      <c r="AH20" s="49">
        <f t="shared" si="9"/>
        <v>1400</v>
      </c>
      <c r="AI20" s="50">
        <f t="shared" si="8"/>
        <v>229.13256955810147</v>
      </c>
      <c r="AJ20" s="98">
        <v>0</v>
      </c>
      <c r="AK20" s="98">
        <v>1</v>
      </c>
      <c r="AL20" s="98">
        <v>1</v>
      </c>
      <c r="AM20" s="98">
        <v>1</v>
      </c>
      <c r="AN20" s="98">
        <v>1</v>
      </c>
      <c r="AO20" s="98">
        <v>0</v>
      </c>
      <c r="AP20" s="115">
        <v>10743471</v>
      </c>
      <c r="AQ20" s="115">
        <f t="shared" si="2"/>
        <v>0</v>
      </c>
      <c r="AR20" s="53">
        <v>1.27</v>
      </c>
      <c r="AS20" s="52" t="s">
        <v>135</v>
      </c>
      <c r="AY20" s="101"/>
    </row>
    <row r="21" spans="1:51" x14ac:dyDescent="0.25">
      <c r="B21" s="40">
        <v>2.4166666666666701</v>
      </c>
      <c r="C21" s="40">
        <v>0.45833333333333298</v>
      </c>
      <c r="D21" s="110">
        <v>5</v>
      </c>
      <c r="E21" s="41">
        <f t="shared" si="0"/>
        <v>3.5211267605633805</v>
      </c>
      <c r="F21" s="87">
        <v>83</v>
      </c>
      <c r="G21" s="41">
        <f t="shared" si="3"/>
        <v>58.450704225352112</v>
      </c>
      <c r="H21" s="42" t="s">
        <v>88</v>
      </c>
      <c r="I21" s="42">
        <f t="shared" si="4"/>
        <v>57.04225352112676</v>
      </c>
      <c r="J21" s="43">
        <f t="shared" si="11"/>
        <v>58.450704225352112</v>
      </c>
      <c r="K21" s="42">
        <f t="shared" si="12"/>
        <v>59.870704225352114</v>
      </c>
      <c r="L21" s="44">
        <v>19</v>
      </c>
      <c r="M21" s="45" t="s">
        <v>100</v>
      </c>
      <c r="N21" s="45">
        <v>17.7</v>
      </c>
      <c r="O21" s="111">
        <v>137</v>
      </c>
      <c r="P21" s="111">
        <v>107</v>
      </c>
      <c r="Q21" s="111">
        <v>80585876</v>
      </c>
      <c r="R21" s="46">
        <f t="shared" si="5"/>
        <v>6010</v>
      </c>
      <c r="S21" s="47">
        <f t="shared" si="6"/>
        <v>144.24</v>
      </c>
      <c r="T21" s="47">
        <f t="shared" si="7"/>
        <v>6.01</v>
      </c>
      <c r="U21" s="112">
        <v>6.1</v>
      </c>
      <c r="V21" s="112">
        <f t="shared" si="10"/>
        <v>6.1</v>
      </c>
      <c r="W21" s="113" t="s">
        <v>130</v>
      </c>
      <c r="X21" s="115">
        <v>0</v>
      </c>
      <c r="Y21" s="115">
        <v>1087</v>
      </c>
      <c r="Z21" s="115">
        <v>1187</v>
      </c>
      <c r="AA21" s="115">
        <v>1185</v>
      </c>
      <c r="AB21" s="115">
        <v>1187</v>
      </c>
      <c r="AC21" s="48" t="s">
        <v>90</v>
      </c>
      <c r="AD21" s="48" t="s">
        <v>90</v>
      </c>
      <c r="AE21" s="48" t="s">
        <v>90</v>
      </c>
      <c r="AF21" s="114" t="s">
        <v>90</v>
      </c>
      <c r="AG21" s="123">
        <v>46141632</v>
      </c>
      <c r="AH21" s="49">
        <f t="shared" si="9"/>
        <v>1412</v>
      </c>
      <c r="AI21" s="50">
        <f t="shared" si="8"/>
        <v>234.94176372712147</v>
      </c>
      <c r="AJ21" s="98">
        <v>0</v>
      </c>
      <c r="AK21" s="98">
        <v>1</v>
      </c>
      <c r="AL21" s="98">
        <v>1</v>
      </c>
      <c r="AM21" s="98">
        <v>1</v>
      </c>
      <c r="AN21" s="98">
        <v>1</v>
      </c>
      <c r="AO21" s="98">
        <v>0</v>
      </c>
      <c r="AP21" s="115">
        <v>10743471</v>
      </c>
      <c r="AQ21" s="115">
        <f t="shared" si="2"/>
        <v>0</v>
      </c>
      <c r="AR21" s="51"/>
      <c r="AS21" s="52" t="s">
        <v>101</v>
      </c>
      <c r="AY21" s="101"/>
    </row>
    <row r="22" spans="1:51" x14ac:dyDescent="0.25">
      <c r="B22" s="40">
        <v>2.4583333333333299</v>
      </c>
      <c r="C22" s="40">
        <v>0.5</v>
      </c>
      <c r="D22" s="110">
        <v>5</v>
      </c>
      <c r="E22" s="41">
        <f t="shared" si="0"/>
        <v>3.5211267605633805</v>
      </c>
      <c r="F22" s="87">
        <v>83</v>
      </c>
      <c r="G22" s="41">
        <f t="shared" si="3"/>
        <v>58.450704225352112</v>
      </c>
      <c r="H22" s="42" t="s">
        <v>88</v>
      </c>
      <c r="I22" s="42">
        <f t="shared" si="4"/>
        <v>57.04225352112676</v>
      </c>
      <c r="J22" s="43">
        <f t="shared" si="11"/>
        <v>58.450704225352112</v>
      </c>
      <c r="K22" s="42">
        <f t="shared" si="12"/>
        <v>59.870704225352114</v>
      </c>
      <c r="L22" s="44">
        <v>19</v>
      </c>
      <c r="M22" s="45" t="s">
        <v>100</v>
      </c>
      <c r="N22" s="45">
        <v>17.3</v>
      </c>
      <c r="O22" s="111">
        <v>131</v>
      </c>
      <c r="P22" s="111">
        <v>143</v>
      </c>
      <c r="Q22" s="111">
        <v>80591796</v>
      </c>
      <c r="R22" s="46">
        <f t="shared" si="5"/>
        <v>5920</v>
      </c>
      <c r="S22" s="47">
        <f t="shared" si="6"/>
        <v>142.08000000000001</v>
      </c>
      <c r="T22" s="47">
        <f t="shared" si="7"/>
        <v>5.92</v>
      </c>
      <c r="U22" s="112">
        <v>5.5</v>
      </c>
      <c r="V22" s="112">
        <f t="shared" si="10"/>
        <v>5.5</v>
      </c>
      <c r="W22" s="113" t="s">
        <v>130</v>
      </c>
      <c r="X22" s="115">
        <v>0</v>
      </c>
      <c r="Y22" s="115">
        <v>1099</v>
      </c>
      <c r="Z22" s="115">
        <v>1187</v>
      </c>
      <c r="AA22" s="115">
        <v>1185</v>
      </c>
      <c r="AB22" s="115">
        <v>1187</v>
      </c>
      <c r="AC22" s="48" t="s">
        <v>90</v>
      </c>
      <c r="AD22" s="48" t="s">
        <v>90</v>
      </c>
      <c r="AE22" s="48" t="s">
        <v>90</v>
      </c>
      <c r="AF22" s="114" t="s">
        <v>90</v>
      </c>
      <c r="AG22" s="123">
        <v>46143009</v>
      </c>
      <c r="AH22" s="49">
        <f t="shared" si="9"/>
        <v>1377</v>
      </c>
      <c r="AI22" s="50">
        <f t="shared" si="8"/>
        <v>232.60135135135135</v>
      </c>
      <c r="AJ22" s="98">
        <v>0</v>
      </c>
      <c r="AK22" s="98">
        <v>1</v>
      </c>
      <c r="AL22" s="98">
        <v>1</v>
      </c>
      <c r="AM22" s="98">
        <v>1</v>
      </c>
      <c r="AN22" s="98">
        <v>1</v>
      </c>
      <c r="AO22" s="98">
        <v>0</v>
      </c>
      <c r="AP22" s="115">
        <v>10743471</v>
      </c>
      <c r="AQ22" s="115">
        <f t="shared" si="2"/>
        <v>0</v>
      </c>
      <c r="AR22" s="51"/>
      <c r="AS22" s="52" t="s">
        <v>101</v>
      </c>
      <c r="AV22" s="55" t="s">
        <v>110</v>
      </c>
      <c r="AY22" s="101"/>
    </row>
    <row r="23" spans="1:51" x14ac:dyDescent="0.25">
      <c r="A23" s="97" t="s">
        <v>125</v>
      </c>
      <c r="B23" s="40">
        <v>2.5</v>
      </c>
      <c r="C23" s="40">
        <v>0.54166666666666696</v>
      </c>
      <c r="D23" s="110">
        <v>4</v>
      </c>
      <c r="E23" s="41">
        <f t="shared" si="0"/>
        <v>2.8169014084507045</v>
      </c>
      <c r="F23" s="173">
        <v>81</v>
      </c>
      <c r="G23" s="41">
        <f t="shared" si="3"/>
        <v>57.04225352112676</v>
      </c>
      <c r="H23" s="42" t="s">
        <v>88</v>
      </c>
      <c r="I23" s="42">
        <f t="shared" si="4"/>
        <v>55.633802816901408</v>
      </c>
      <c r="J23" s="43">
        <f t="shared" si="11"/>
        <v>57.04225352112676</v>
      </c>
      <c r="K23" s="42">
        <f>J23+(6/1.42)</f>
        <v>61.267605633802816</v>
      </c>
      <c r="L23" s="44">
        <v>19</v>
      </c>
      <c r="M23" s="45" t="s">
        <v>100</v>
      </c>
      <c r="N23" s="45">
        <v>17.5</v>
      </c>
      <c r="O23" s="111">
        <v>135</v>
      </c>
      <c r="P23" s="111">
        <v>103</v>
      </c>
      <c r="Q23" s="111">
        <v>80597916</v>
      </c>
      <c r="R23" s="46">
        <f t="shared" si="5"/>
        <v>6120</v>
      </c>
      <c r="S23" s="47">
        <f t="shared" si="6"/>
        <v>146.88</v>
      </c>
      <c r="T23" s="47">
        <f t="shared" si="7"/>
        <v>6.12</v>
      </c>
      <c r="U23" s="112">
        <v>4.9000000000000004</v>
      </c>
      <c r="V23" s="112">
        <f t="shared" si="10"/>
        <v>4.9000000000000004</v>
      </c>
      <c r="W23" s="113" t="s">
        <v>130</v>
      </c>
      <c r="X23" s="115">
        <v>0</v>
      </c>
      <c r="Y23" s="115">
        <v>1078</v>
      </c>
      <c r="Z23" s="115">
        <v>1187</v>
      </c>
      <c r="AA23" s="115">
        <v>1185</v>
      </c>
      <c r="AB23" s="115">
        <v>1187</v>
      </c>
      <c r="AC23" s="48" t="s">
        <v>90</v>
      </c>
      <c r="AD23" s="48" t="s">
        <v>90</v>
      </c>
      <c r="AE23" s="48" t="s">
        <v>90</v>
      </c>
      <c r="AF23" s="114" t="s">
        <v>90</v>
      </c>
      <c r="AG23" s="123">
        <v>46144372</v>
      </c>
      <c r="AH23" s="49">
        <f t="shared" si="9"/>
        <v>1363</v>
      </c>
      <c r="AI23" s="50">
        <f t="shared" si="8"/>
        <v>222.71241830065358</v>
      </c>
      <c r="AJ23" s="98">
        <v>0</v>
      </c>
      <c r="AK23" s="98">
        <v>1</v>
      </c>
      <c r="AL23" s="98">
        <v>1</v>
      </c>
      <c r="AM23" s="98">
        <v>1</v>
      </c>
      <c r="AN23" s="98">
        <v>1</v>
      </c>
      <c r="AO23" s="98">
        <v>0</v>
      </c>
      <c r="AP23" s="115">
        <v>10743471</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1"/>
        <v>57.04225352112676</v>
      </c>
      <c r="K24" s="42">
        <f t="shared" ref="K24:K34" si="13">J24+(6/1.42)</f>
        <v>61.267605633802816</v>
      </c>
      <c r="L24" s="44">
        <v>18</v>
      </c>
      <c r="M24" s="45" t="s">
        <v>100</v>
      </c>
      <c r="N24" s="45">
        <v>17.3</v>
      </c>
      <c r="O24" s="111">
        <v>138</v>
      </c>
      <c r="P24" s="111">
        <v>102</v>
      </c>
      <c r="Q24" s="111">
        <v>80604049</v>
      </c>
      <c r="R24" s="46">
        <f t="shared" si="5"/>
        <v>6133</v>
      </c>
      <c r="S24" s="47">
        <f t="shared" si="6"/>
        <v>147.19200000000001</v>
      </c>
      <c r="T24" s="47">
        <f t="shared" si="7"/>
        <v>6.133</v>
      </c>
      <c r="U24" s="112">
        <v>4.3</v>
      </c>
      <c r="V24" s="112">
        <f t="shared" si="10"/>
        <v>4.3</v>
      </c>
      <c r="W24" s="113" t="s">
        <v>130</v>
      </c>
      <c r="X24" s="115">
        <v>0</v>
      </c>
      <c r="Y24" s="115">
        <v>1017</v>
      </c>
      <c r="Z24" s="115">
        <v>1187</v>
      </c>
      <c r="AA24" s="115">
        <v>1185</v>
      </c>
      <c r="AB24" s="115">
        <v>1188</v>
      </c>
      <c r="AC24" s="48" t="s">
        <v>90</v>
      </c>
      <c r="AD24" s="48" t="s">
        <v>90</v>
      </c>
      <c r="AE24" s="48" t="s">
        <v>90</v>
      </c>
      <c r="AF24" s="114" t="s">
        <v>90</v>
      </c>
      <c r="AG24" s="123">
        <v>46145758</v>
      </c>
      <c r="AH24" s="49">
        <f>IF(ISBLANK(AG24),"-",AG24-AG23)</f>
        <v>1386</v>
      </c>
      <c r="AI24" s="50">
        <f t="shared" si="8"/>
        <v>225.99054296429154</v>
      </c>
      <c r="AJ24" s="98">
        <v>0</v>
      </c>
      <c r="AK24" s="98">
        <v>1</v>
      </c>
      <c r="AL24" s="98">
        <v>1</v>
      </c>
      <c r="AM24" s="98">
        <v>1</v>
      </c>
      <c r="AN24" s="98">
        <v>1</v>
      </c>
      <c r="AO24" s="98">
        <v>0</v>
      </c>
      <c r="AP24" s="115">
        <v>10743471</v>
      </c>
      <c r="AQ24" s="115">
        <f t="shared" si="2"/>
        <v>0</v>
      </c>
      <c r="AR24" s="53">
        <v>1.32</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1"/>
        <v>57.04225352112676</v>
      </c>
      <c r="K25" s="42">
        <f t="shared" si="13"/>
        <v>61.267605633802816</v>
      </c>
      <c r="L25" s="44">
        <v>18</v>
      </c>
      <c r="M25" s="45" t="s">
        <v>100</v>
      </c>
      <c r="N25" s="45">
        <v>16.899999999999999</v>
      </c>
      <c r="O25" s="111">
        <v>138</v>
      </c>
      <c r="P25" s="111">
        <v>139</v>
      </c>
      <c r="Q25" s="111">
        <v>80610192</v>
      </c>
      <c r="R25" s="46">
        <f t="shared" si="5"/>
        <v>6143</v>
      </c>
      <c r="S25" s="47">
        <f t="shared" si="6"/>
        <v>147.43199999999999</v>
      </c>
      <c r="T25" s="47">
        <f t="shared" si="7"/>
        <v>6.1429999999999998</v>
      </c>
      <c r="U25" s="112">
        <v>3.9</v>
      </c>
      <c r="V25" s="112">
        <f t="shared" si="10"/>
        <v>3.9</v>
      </c>
      <c r="W25" s="113" t="s">
        <v>130</v>
      </c>
      <c r="X25" s="115">
        <v>0</v>
      </c>
      <c r="Y25" s="115">
        <v>1015</v>
      </c>
      <c r="Z25" s="115">
        <v>1187</v>
      </c>
      <c r="AA25" s="115">
        <v>1185</v>
      </c>
      <c r="AB25" s="115">
        <v>1186</v>
      </c>
      <c r="AC25" s="48" t="s">
        <v>90</v>
      </c>
      <c r="AD25" s="48" t="s">
        <v>90</v>
      </c>
      <c r="AE25" s="48" t="s">
        <v>90</v>
      </c>
      <c r="AF25" s="114" t="s">
        <v>90</v>
      </c>
      <c r="AG25" s="123">
        <v>46147074</v>
      </c>
      <c r="AH25" s="49">
        <f t="shared" si="9"/>
        <v>1316</v>
      </c>
      <c r="AI25" s="50">
        <f t="shared" si="8"/>
        <v>214.22757610288133</v>
      </c>
      <c r="AJ25" s="98">
        <v>0</v>
      </c>
      <c r="AK25" s="98">
        <v>1</v>
      </c>
      <c r="AL25" s="98">
        <v>1</v>
      </c>
      <c r="AM25" s="98">
        <v>1</v>
      </c>
      <c r="AN25" s="98">
        <v>1</v>
      </c>
      <c r="AO25" s="98">
        <v>0</v>
      </c>
      <c r="AP25" s="115">
        <v>10743471</v>
      </c>
      <c r="AQ25" s="115">
        <f t="shared" si="2"/>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3"/>
        <v>57.04225352112676</v>
      </c>
      <c r="H26" s="42" t="s">
        <v>88</v>
      </c>
      <c r="I26" s="42">
        <f t="shared" si="4"/>
        <v>53.521126760563384</v>
      </c>
      <c r="J26" s="43">
        <f>(F26-3)/1.42</f>
        <v>54.929577464788736</v>
      </c>
      <c r="K26" s="42">
        <f t="shared" si="13"/>
        <v>59.154929577464792</v>
      </c>
      <c r="L26" s="44">
        <v>18</v>
      </c>
      <c r="M26" s="45" t="s">
        <v>100</v>
      </c>
      <c r="N26" s="45">
        <v>16.7</v>
      </c>
      <c r="O26" s="111">
        <v>138</v>
      </c>
      <c r="P26" s="111">
        <v>142</v>
      </c>
      <c r="Q26" s="111">
        <v>80616237</v>
      </c>
      <c r="R26" s="46">
        <f t="shared" si="5"/>
        <v>6045</v>
      </c>
      <c r="S26" s="47">
        <f t="shared" si="6"/>
        <v>145.08000000000001</v>
      </c>
      <c r="T26" s="47">
        <f t="shared" si="7"/>
        <v>6.0449999999999999</v>
      </c>
      <c r="U26" s="112">
        <v>3.5</v>
      </c>
      <c r="V26" s="112">
        <f t="shared" si="10"/>
        <v>3.5</v>
      </c>
      <c r="W26" s="113" t="s">
        <v>130</v>
      </c>
      <c r="X26" s="115">
        <v>0</v>
      </c>
      <c r="Y26" s="115">
        <v>1015</v>
      </c>
      <c r="Z26" s="115">
        <v>1187</v>
      </c>
      <c r="AA26" s="115">
        <v>1185</v>
      </c>
      <c r="AB26" s="115">
        <v>1187</v>
      </c>
      <c r="AC26" s="48" t="s">
        <v>90</v>
      </c>
      <c r="AD26" s="48" t="s">
        <v>90</v>
      </c>
      <c r="AE26" s="48" t="s">
        <v>90</v>
      </c>
      <c r="AF26" s="114" t="s">
        <v>90</v>
      </c>
      <c r="AG26" s="123">
        <v>46148436</v>
      </c>
      <c r="AH26" s="49">
        <f t="shared" si="9"/>
        <v>1362</v>
      </c>
      <c r="AI26" s="50">
        <f t="shared" si="8"/>
        <v>225.31017369727047</v>
      </c>
      <c r="AJ26" s="98">
        <v>0</v>
      </c>
      <c r="AK26" s="98">
        <v>1</v>
      </c>
      <c r="AL26" s="98">
        <v>1</v>
      </c>
      <c r="AM26" s="98">
        <v>1</v>
      </c>
      <c r="AN26" s="98">
        <v>1</v>
      </c>
      <c r="AO26" s="98">
        <v>0</v>
      </c>
      <c r="AP26" s="115">
        <v>10743471</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4">(F27-3)/1.42</f>
        <v>54.929577464788736</v>
      </c>
      <c r="K27" s="42">
        <f t="shared" si="13"/>
        <v>59.154929577464792</v>
      </c>
      <c r="L27" s="44">
        <v>18</v>
      </c>
      <c r="M27" s="45" t="s">
        <v>100</v>
      </c>
      <c r="N27" s="45">
        <v>16.7</v>
      </c>
      <c r="O27" s="111">
        <v>139</v>
      </c>
      <c r="P27" s="111">
        <v>109</v>
      </c>
      <c r="Q27" s="111">
        <v>80622392</v>
      </c>
      <c r="R27" s="46">
        <f t="shared" si="5"/>
        <v>6155</v>
      </c>
      <c r="S27" s="47">
        <f t="shared" si="6"/>
        <v>147.72</v>
      </c>
      <c r="T27" s="47">
        <f t="shared" si="7"/>
        <v>6.1550000000000002</v>
      </c>
      <c r="U27" s="112">
        <v>3.2</v>
      </c>
      <c r="V27" s="112">
        <f t="shared" si="10"/>
        <v>3.2</v>
      </c>
      <c r="W27" s="113" t="s">
        <v>130</v>
      </c>
      <c r="X27" s="115">
        <v>0</v>
      </c>
      <c r="Y27" s="115">
        <v>1006</v>
      </c>
      <c r="Z27" s="115">
        <v>1187</v>
      </c>
      <c r="AA27" s="115">
        <v>1185</v>
      </c>
      <c r="AB27" s="115">
        <v>1188</v>
      </c>
      <c r="AC27" s="48" t="s">
        <v>90</v>
      </c>
      <c r="AD27" s="48" t="s">
        <v>90</v>
      </c>
      <c r="AE27" s="48" t="s">
        <v>90</v>
      </c>
      <c r="AF27" s="114" t="s">
        <v>90</v>
      </c>
      <c r="AG27" s="123">
        <v>46149768</v>
      </c>
      <c r="AH27" s="49">
        <f t="shared" si="9"/>
        <v>1332</v>
      </c>
      <c r="AI27" s="50">
        <f t="shared" si="8"/>
        <v>216.40942323314377</v>
      </c>
      <c r="AJ27" s="98">
        <v>0</v>
      </c>
      <c r="AK27" s="98">
        <v>1</v>
      </c>
      <c r="AL27" s="98">
        <v>1</v>
      </c>
      <c r="AM27" s="98">
        <v>1</v>
      </c>
      <c r="AN27" s="98">
        <v>1</v>
      </c>
      <c r="AO27" s="98">
        <v>0</v>
      </c>
      <c r="AP27" s="115">
        <v>10743471</v>
      </c>
      <c r="AQ27" s="115">
        <f t="shared" si="2"/>
        <v>0</v>
      </c>
      <c r="AR27" s="51"/>
      <c r="AS27" s="52" t="s">
        <v>113</v>
      </c>
      <c r="AV27" s="58" t="s">
        <v>115</v>
      </c>
      <c r="AW27" s="58">
        <v>1</v>
      </c>
      <c r="AY27" s="101"/>
    </row>
    <row r="28" spans="1:51" x14ac:dyDescent="0.25">
      <c r="B28" s="40">
        <v>2.7083333333333299</v>
      </c>
      <c r="C28" s="40">
        <v>0.750000000000002</v>
      </c>
      <c r="D28" s="110">
        <v>3</v>
      </c>
      <c r="E28" s="41">
        <f t="shared" si="0"/>
        <v>2.1126760563380285</v>
      </c>
      <c r="F28" s="174">
        <v>78</v>
      </c>
      <c r="G28" s="41">
        <f t="shared" si="3"/>
        <v>54.929577464788736</v>
      </c>
      <c r="H28" s="42" t="s">
        <v>88</v>
      </c>
      <c r="I28" s="42">
        <f t="shared" si="4"/>
        <v>51.408450704225352</v>
      </c>
      <c r="J28" s="43">
        <f t="shared" si="14"/>
        <v>52.816901408450704</v>
      </c>
      <c r="K28" s="42">
        <f t="shared" si="13"/>
        <v>57.04225352112676</v>
      </c>
      <c r="L28" s="44">
        <v>18</v>
      </c>
      <c r="M28" s="45" t="s">
        <v>100</v>
      </c>
      <c r="N28" s="45">
        <v>16.7</v>
      </c>
      <c r="O28" s="111">
        <v>140</v>
      </c>
      <c r="P28" s="111">
        <v>100</v>
      </c>
      <c r="Q28" s="111">
        <v>80628559</v>
      </c>
      <c r="R28" s="46">
        <f t="shared" si="5"/>
        <v>6167</v>
      </c>
      <c r="S28" s="47">
        <f t="shared" si="6"/>
        <v>148.00800000000001</v>
      </c>
      <c r="T28" s="47">
        <f t="shared" si="7"/>
        <v>6.1669999999999998</v>
      </c>
      <c r="U28" s="112">
        <v>2.9</v>
      </c>
      <c r="V28" s="112">
        <f t="shared" si="10"/>
        <v>2.9</v>
      </c>
      <c r="W28" s="113" t="s">
        <v>130</v>
      </c>
      <c r="X28" s="115">
        <v>0</v>
      </c>
      <c r="Y28" s="115">
        <v>1006</v>
      </c>
      <c r="Z28" s="115">
        <v>1187</v>
      </c>
      <c r="AA28" s="115">
        <v>1185</v>
      </c>
      <c r="AB28" s="115">
        <v>1187</v>
      </c>
      <c r="AC28" s="48" t="s">
        <v>90</v>
      </c>
      <c r="AD28" s="48" t="s">
        <v>90</v>
      </c>
      <c r="AE28" s="48" t="s">
        <v>90</v>
      </c>
      <c r="AF28" s="114" t="s">
        <v>90</v>
      </c>
      <c r="AG28" s="123">
        <v>46151140</v>
      </c>
      <c r="AH28" s="49">
        <f t="shared" si="9"/>
        <v>1372</v>
      </c>
      <c r="AI28" s="50">
        <f t="shared" si="8"/>
        <v>222.47446083995462</v>
      </c>
      <c r="AJ28" s="98">
        <v>0</v>
      </c>
      <c r="AK28" s="98">
        <v>1</v>
      </c>
      <c r="AL28" s="98">
        <v>1</v>
      </c>
      <c r="AM28" s="98">
        <v>1</v>
      </c>
      <c r="AN28" s="98">
        <v>1</v>
      </c>
      <c r="AO28" s="98">
        <v>0</v>
      </c>
      <c r="AP28" s="115">
        <v>10743471</v>
      </c>
      <c r="AQ28" s="115">
        <f t="shared" si="2"/>
        <v>0</v>
      </c>
      <c r="AR28" s="53">
        <v>1.29</v>
      </c>
      <c r="AS28" s="52" t="s">
        <v>113</v>
      </c>
      <c r="AV28" s="58" t="s">
        <v>116</v>
      </c>
      <c r="AW28" s="58">
        <v>101.325</v>
      </c>
      <c r="AY28" s="101"/>
    </row>
    <row r="29" spans="1:51" x14ac:dyDescent="0.25">
      <c r="A29" s="97" t="s">
        <v>135</v>
      </c>
      <c r="B29" s="40">
        <v>2.75</v>
      </c>
      <c r="C29" s="40">
        <v>0.79166666666666896</v>
      </c>
      <c r="D29" s="110">
        <v>3</v>
      </c>
      <c r="E29" s="41">
        <f t="shared" si="0"/>
        <v>2.1126760563380285</v>
      </c>
      <c r="F29" s="174">
        <v>78</v>
      </c>
      <c r="G29" s="41">
        <f t="shared" si="3"/>
        <v>54.929577464788736</v>
      </c>
      <c r="H29" s="42" t="s">
        <v>88</v>
      </c>
      <c r="I29" s="42">
        <f t="shared" si="4"/>
        <v>51.408450704225352</v>
      </c>
      <c r="J29" s="43">
        <f t="shared" si="14"/>
        <v>52.816901408450704</v>
      </c>
      <c r="K29" s="42">
        <f t="shared" si="13"/>
        <v>57.04225352112676</v>
      </c>
      <c r="L29" s="44">
        <v>18</v>
      </c>
      <c r="M29" s="45" t="s">
        <v>100</v>
      </c>
      <c r="N29" s="45">
        <v>16.600000000000001</v>
      </c>
      <c r="O29" s="111">
        <v>136</v>
      </c>
      <c r="P29" s="111">
        <v>98</v>
      </c>
      <c r="Q29" s="111">
        <v>80634735</v>
      </c>
      <c r="R29" s="46">
        <f t="shared" si="5"/>
        <v>6176</v>
      </c>
      <c r="S29" s="47">
        <f t="shared" si="6"/>
        <v>148.22399999999999</v>
      </c>
      <c r="T29" s="47">
        <f t="shared" si="7"/>
        <v>6.1760000000000002</v>
      </c>
      <c r="U29" s="112">
        <v>2.6</v>
      </c>
      <c r="V29" s="112">
        <f t="shared" si="10"/>
        <v>2.6</v>
      </c>
      <c r="W29" s="113" t="s">
        <v>130</v>
      </c>
      <c r="X29" s="115">
        <v>0</v>
      </c>
      <c r="Y29" s="115">
        <v>1026</v>
      </c>
      <c r="Z29" s="115">
        <v>1187</v>
      </c>
      <c r="AA29" s="115">
        <v>1185</v>
      </c>
      <c r="AB29" s="115">
        <v>1187</v>
      </c>
      <c r="AC29" s="48" t="s">
        <v>90</v>
      </c>
      <c r="AD29" s="48" t="s">
        <v>90</v>
      </c>
      <c r="AE29" s="48" t="s">
        <v>90</v>
      </c>
      <c r="AF29" s="114" t="s">
        <v>90</v>
      </c>
      <c r="AG29" s="123">
        <v>46152468</v>
      </c>
      <c r="AH29" s="49">
        <f t="shared" si="9"/>
        <v>1328</v>
      </c>
      <c r="AI29" s="50">
        <f t="shared" si="8"/>
        <v>215.02590673575128</v>
      </c>
      <c r="AJ29" s="98">
        <v>0</v>
      </c>
      <c r="AK29" s="98">
        <v>1</v>
      </c>
      <c r="AL29" s="98">
        <v>1</v>
      </c>
      <c r="AM29" s="98">
        <v>1</v>
      </c>
      <c r="AN29" s="98">
        <v>1</v>
      </c>
      <c r="AO29" s="98">
        <v>0</v>
      </c>
      <c r="AP29" s="115">
        <v>10743471</v>
      </c>
      <c r="AQ29" s="115">
        <f t="shared" si="2"/>
        <v>0</v>
      </c>
      <c r="AR29" s="51"/>
      <c r="AS29" s="52" t="s">
        <v>113</v>
      </c>
      <c r="AY29" s="101"/>
    </row>
    <row r="30" spans="1:51" x14ac:dyDescent="0.25">
      <c r="B30" s="40">
        <v>2.7916666666666701</v>
      </c>
      <c r="C30" s="40">
        <v>0.83333333333333703</v>
      </c>
      <c r="D30" s="110">
        <v>3</v>
      </c>
      <c r="E30" s="41">
        <f t="shared" si="0"/>
        <v>2.1126760563380285</v>
      </c>
      <c r="F30" s="175">
        <v>76</v>
      </c>
      <c r="G30" s="41">
        <f t="shared" si="3"/>
        <v>53.521126760563384</v>
      </c>
      <c r="H30" s="42" t="s">
        <v>88</v>
      </c>
      <c r="I30" s="42">
        <f t="shared" si="4"/>
        <v>50</v>
      </c>
      <c r="J30" s="43">
        <f t="shared" si="14"/>
        <v>51.408450704225352</v>
      </c>
      <c r="K30" s="42">
        <f t="shared" si="13"/>
        <v>55.633802816901408</v>
      </c>
      <c r="L30" s="44">
        <v>18</v>
      </c>
      <c r="M30" s="45" t="s">
        <v>100</v>
      </c>
      <c r="N30" s="45">
        <v>16.600000000000001</v>
      </c>
      <c r="O30" s="111">
        <v>135</v>
      </c>
      <c r="P30" s="111">
        <v>90</v>
      </c>
      <c r="Q30" s="111">
        <v>80640611</v>
      </c>
      <c r="R30" s="46">
        <f t="shared" si="5"/>
        <v>5876</v>
      </c>
      <c r="S30" s="47">
        <f t="shared" si="6"/>
        <v>141.024</v>
      </c>
      <c r="T30" s="47">
        <f t="shared" si="7"/>
        <v>5.8760000000000003</v>
      </c>
      <c r="U30" s="112">
        <v>2.2000000000000002</v>
      </c>
      <c r="V30" s="112">
        <f t="shared" si="10"/>
        <v>2.2000000000000002</v>
      </c>
      <c r="W30" s="113" t="s">
        <v>130</v>
      </c>
      <c r="X30" s="115">
        <v>0</v>
      </c>
      <c r="Y30" s="115">
        <v>1016</v>
      </c>
      <c r="Z30" s="115">
        <v>1187</v>
      </c>
      <c r="AA30" s="115">
        <v>1185</v>
      </c>
      <c r="AB30" s="115">
        <v>1187</v>
      </c>
      <c r="AC30" s="48" t="s">
        <v>90</v>
      </c>
      <c r="AD30" s="48" t="s">
        <v>90</v>
      </c>
      <c r="AE30" s="48" t="s">
        <v>90</v>
      </c>
      <c r="AF30" s="114" t="s">
        <v>90</v>
      </c>
      <c r="AG30" s="123">
        <v>46153808</v>
      </c>
      <c r="AH30" s="49">
        <f t="shared" si="9"/>
        <v>1340</v>
      </c>
      <c r="AI30" s="50">
        <f t="shared" si="8"/>
        <v>228.04628999319263</v>
      </c>
      <c r="AJ30" s="98">
        <v>0</v>
      </c>
      <c r="AK30" s="98">
        <v>1</v>
      </c>
      <c r="AL30" s="98">
        <v>1</v>
      </c>
      <c r="AM30" s="98">
        <v>1</v>
      </c>
      <c r="AN30" s="98">
        <v>1</v>
      </c>
      <c r="AO30" s="98">
        <v>0</v>
      </c>
      <c r="AP30" s="115">
        <v>10743471</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4"/>
        <v>51.408450704225352</v>
      </c>
      <c r="K31" s="42">
        <f t="shared" si="13"/>
        <v>55.633802816901408</v>
      </c>
      <c r="L31" s="44">
        <v>18</v>
      </c>
      <c r="M31" s="45" t="s">
        <v>100</v>
      </c>
      <c r="N31" s="45">
        <v>16.100000000000001</v>
      </c>
      <c r="O31" s="111">
        <v>115</v>
      </c>
      <c r="P31" s="111">
        <v>133</v>
      </c>
      <c r="Q31" s="111">
        <v>80646387</v>
      </c>
      <c r="R31" s="46">
        <f t="shared" si="5"/>
        <v>5776</v>
      </c>
      <c r="S31" s="47">
        <f t="shared" si="6"/>
        <v>138.624</v>
      </c>
      <c r="T31" s="47">
        <f t="shared" si="7"/>
        <v>5.7759999999999998</v>
      </c>
      <c r="U31" s="112">
        <v>1.5</v>
      </c>
      <c r="V31" s="112">
        <f t="shared" si="10"/>
        <v>1.5</v>
      </c>
      <c r="W31" s="113" t="s">
        <v>134</v>
      </c>
      <c r="X31" s="115">
        <v>0</v>
      </c>
      <c r="Y31" s="115">
        <v>1098</v>
      </c>
      <c r="Z31" s="115">
        <v>0</v>
      </c>
      <c r="AA31" s="115">
        <v>1185</v>
      </c>
      <c r="AB31" s="115">
        <v>1188</v>
      </c>
      <c r="AC31" s="48" t="s">
        <v>90</v>
      </c>
      <c r="AD31" s="48" t="s">
        <v>90</v>
      </c>
      <c r="AE31" s="48" t="s">
        <v>90</v>
      </c>
      <c r="AF31" s="114" t="s">
        <v>90</v>
      </c>
      <c r="AG31" s="123">
        <v>46154956</v>
      </c>
      <c r="AH31" s="49">
        <f t="shared" si="9"/>
        <v>1148</v>
      </c>
      <c r="AI31" s="50">
        <f t="shared" si="8"/>
        <v>198.75346260387812</v>
      </c>
      <c r="AJ31" s="98">
        <v>0</v>
      </c>
      <c r="AK31" s="98">
        <v>1</v>
      </c>
      <c r="AL31" s="98">
        <v>0</v>
      </c>
      <c r="AM31" s="98">
        <v>1</v>
      </c>
      <c r="AN31" s="98">
        <v>1</v>
      </c>
      <c r="AO31" s="98">
        <v>0</v>
      </c>
      <c r="AP31" s="115">
        <v>10743471</v>
      </c>
      <c r="AQ31" s="115">
        <f t="shared" si="2"/>
        <v>0</v>
      </c>
      <c r="AR31" s="51"/>
      <c r="AS31" s="52" t="s">
        <v>113</v>
      </c>
      <c r="AV31" s="59" t="s">
        <v>29</v>
      </c>
      <c r="AW31" s="59" t="s">
        <v>74</v>
      </c>
      <c r="AY31" s="101"/>
    </row>
    <row r="32" spans="1:51" x14ac:dyDescent="0.25">
      <c r="B32" s="40">
        <v>2.875</v>
      </c>
      <c r="C32" s="40">
        <v>0.91666666666667096</v>
      </c>
      <c r="D32" s="110">
        <v>4</v>
      </c>
      <c r="E32" s="41">
        <f t="shared" si="0"/>
        <v>2.8169014084507045</v>
      </c>
      <c r="F32" s="175">
        <v>76</v>
      </c>
      <c r="G32" s="41">
        <f t="shared" si="3"/>
        <v>53.521126760563384</v>
      </c>
      <c r="H32" s="42" t="s">
        <v>88</v>
      </c>
      <c r="I32" s="42">
        <f t="shared" si="4"/>
        <v>50</v>
      </c>
      <c r="J32" s="43">
        <f t="shared" si="14"/>
        <v>51.408450704225352</v>
      </c>
      <c r="K32" s="42">
        <f t="shared" si="13"/>
        <v>55.633802816901408</v>
      </c>
      <c r="L32" s="44">
        <v>14</v>
      </c>
      <c r="M32" s="45" t="s">
        <v>118</v>
      </c>
      <c r="N32" s="45">
        <v>12.6</v>
      </c>
      <c r="O32" s="111">
        <v>123</v>
      </c>
      <c r="P32" s="111">
        <v>118</v>
      </c>
      <c r="Q32" s="111">
        <v>80652063</v>
      </c>
      <c r="R32" s="46">
        <f t="shared" si="5"/>
        <v>5676</v>
      </c>
      <c r="S32" s="47">
        <f t="shared" si="6"/>
        <v>136.22399999999999</v>
      </c>
      <c r="T32" s="47">
        <f t="shared" si="7"/>
        <v>5.6760000000000002</v>
      </c>
      <c r="U32" s="112">
        <v>1.3</v>
      </c>
      <c r="V32" s="112">
        <f t="shared" si="10"/>
        <v>1.3</v>
      </c>
      <c r="W32" s="113" t="s">
        <v>134</v>
      </c>
      <c r="X32" s="115">
        <v>0</v>
      </c>
      <c r="Y32" s="115">
        <v>0</v>
      </c>
      <c r="Z32" s="115">
        <v>0</v>
      </c>
      <c r="AA32" s="115">
        <v>1185</v>
      </c>
      <c r="AB32" s="115">
        <v>1188</v>
      </c>
      <c r="AC32" s="48" t="s">
        <v>90</v>
      </c>
      <c r="AD32" s="48" t="s">
        <v>90</v>
      </c>
      <c r="AE32" s="48" t="s">
        <v>90</v>
      </c>
      <c r="AF32" s="114" t="s">
        <v>90</v>
      </c>
      <c r="AG32" s="123">
        <v>46155924</v>
      </c>
      <c r="AH32" s="49">
        <f t="shared" si="9"/>
        <v>968</v>
      </c>
      <c r="AI32" s="50">
        <f t="shared" si="8"/>
        <v>170.54263565891472</v>
      </c>
      <c r="AJ32" s="98">
        <v>0</v>
      </c>
      <c r="AK32" s="98">
        <v>0</v>
      </c>
      <c r="AL32" s="98">
        <v>0</v>
      </c>
      <c r="AM32" s="98">
        <v>1</v>
      </c>
      <c r="AN32" s="98">
        <v>1</v>
      </c>
      <c r="AO32" s="98">
        <v>0</v>
      </c>
      <c r="AP32" s="115">
        <v>10743471</v>
      </c>
      <c r="AQ32" s="115">
        <f t="shared" si="2"/>
        <v>0</v>
      </c>
      <c r="AR32" s="53">
        <v>1.2</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3</v>
      </c>
      <c r="E33" s="41">
        <f t="shared" si="0"/>
        <v>2.1126760563380285</v>
      </c>
      <c r="F33" s="100">
        <v>75</v>
      </c>
      <c r="G33" s="41">
        <f t="shared" si="3"/>
        <v>52.816901408450704</v>
      </c>
      <c r="H33" s="42" t="s">
        <v>88</v>
      </c>
      <c r="I33" s="42">
        <f>J33-(2/1.42)</f>
        <v>47.887323943661976</v>
      </c>
      <c r="J33" s="43">
        <f>(F33-5)/1.42</f>
        <v>49.295774647887328</v>
      </c>
      <c r="K33" s="42">
        <f t="shared" si="13"/>
        <v>53.521126760563384</v>
      </c>
      <c r="L33" s="44">
        <v>14</v>
      </c>
      <c r="M33" s="45" t="s">
        <v>118</v>
      </c>
      <c r="N33" s="45">
        <v>11.9</v>
      </c>
      <c r="O33" s="111">
        <v>135</v>
      </c>
      <c r="P33" s="111">
        <v>114</v>
      </c>
      <c r="Q33" s="111">
        <v>80656439</v>
      </c>
      <c r="R33" s="46">
        <f t="shared" si="5"/>
        <v>4376</v>
      </c>
      <c r="S33" s="47">
        <f t="shared" si="6"/>
        <v>105.024</v>
      </c>
      <c r="T33" s="47">
        <f t="shared" si="7"/>
        <v>4.3760000000000003</v>
      </c>
      <c r="U33" s="112">
        <v>1.8</v>
      </c>
      <c r="V33" s="112">
        <f t="shared" si="10"/>
        <v>1.8</v>
      </c>
      <c r="W33" s="113" t="s">
        <v>124</v>
      </c>
      <c r="X33" s="115">
        <v>0</v>
      </c>
      <c r="Y33" s="115">
        <v>0</v>
      </c>
      <c r="Z33" s="115">
        <v>0</v>
      </c>
      <c r="AA33" s="115">
        <v>1185</v>
      </c>
      <c r="AB33" s="115">
        <v>1188</v>
      </c>
      <c r="AC33" s="48" t="s">
        <v>90</v>
      </c>
      <c r="AD33" s="48" t="s">
        <v>90</v>
      </c>
      <c r="AE33" s="48" t="s">
        <v>90</v>
      </c>
      <c r="AF33" s="114" t="s">
        <v>90</v>
      </c>
      <c r="AG33" s="123">
        <v>46156856</v>
      </c>
      <c r="AH33" s="49">
        <f t="shared" si="9"/>
        <v>932</v>
      </c>
      <c r="AI33" s="50">
        <f t="shared" si="8"/>
        <v>212.97989031078609</v>
      </c>
      <c r="AJ33" s="98">
        <v>0</v>
      </c>
      <c r="AK33" s="98">
        <v>0</v>
      </c>
      <c r="AL33" s="98">
        <v>0</v>
      </c>
      <c r="AM33" s="98">
        <v>1</v>
      </c>
      <c r="AN33" s="98">
        <v>1</v>
      </c>
      <c r="AO33" s="98">
        <v>0.6</v>
      </c>
      <c r="AP33" s="115">
        <v>10744005</v>
      </c>
      <c r="AQ33" s="115">
        <f t="shared" si="2"/>
        <v>534</v>
      </c>
      <c r="AR33" s="51"/>
      <c r="AS33" s="52" t="s">
        <v>113</v>
      </c>
      <c r="AY33" s="101"/>
    </row>
    <row r="34" spans="1:51" x14ac:dyDescent="0.25">
      <c r="B34" s="40">
        <v>2.9583333333333299</v>
      </c>
      <c r="C34" s="40">
        <v>1</v>
      </c>
      <c r="D34" s="110">
        <v>4</v>
      </c>
      <c r="E34" s="41">
        <f t="shared" si="0"/>
        <v>2.8169014084507045</v>
      </c>
      <c r="F34" s="100">
        <v>75</v>
      </c>
      <c r="G34" s="41">
        <f t="shared" si="3"/>
        <v>52.816901408450704</v>
      </c>
      <c r="H34" s="42" t="s">
        <v>88</v>
      </c>
      <c r="I34" s="42">
        <f t="shared" si="4"/>
        <v>47.887323943661976</v>
      </c>
      <c r="J34" s="43">
        <f>(F34-5)/1.42</f>
        <v>49.295774647887328</v>
      </c>
      <c r="K34" s="42">
        <f t="shared" si="13"/>
        <v>53.521126760563384</v>
      </c>
      <c r="L34" s="44">
        <v>14</v>
      </c>
      <c r="M34" s="45" t="s">
        <v>118</v>
      </c>
      <c r="N34" s="61">
        <v>11.5</v>
      </c>
      <c r="O34" s="111">
        <v>136</v>
      </c>
      <c r="P34" s="111">
        <v>107</v>
      </c>
      <c r="Q34" s="111">
        <v>80660115</v>
      </c>
      <c r="R34" s="46">
        <f t="shared" si="5"/>
        <v>3676</v>
      </c>
      <c r="S34" s="47">
        <f t="shared" si="6"/>
        <v>88.224000000000004</v>
      </c>
      <c r="T34" s="47">
        <f t="shared" si="7"/>
        <v>3.6760000000000002</v>
      </c>
      <c r="U34" s="112">
        <v>2.6</v>
      </c>
      <c r="V34" s="112">
        <f t="shared" si="10"/>
        <v>2.6</v>
      </c>
      <c r="W34" s="113" t="s">
        <v>124</v>
      </c>
      <c r="X34" s="115">
        <v>0</v>
      </c>
      <c r="Y34" s="115">
        <v>0</v>
      </c>
      <c r="Z34" s="115">
        <v>0</v>
      </c>
      <c r="AA34" s="115">
        <v>1185</v>
      </c>
      <c r="AB34" s="115">
        <v>1188</v>
      </c>
      <c r="AC34" s="48" t="s">
        <v>90</v>
      </c>
      <c r="AD34" s="48" t="s">
        <v>90</v>
      </c>
      <c r="AE34" s="48" t="s">
        <v>90</v>
      </c>
      <c r="AF34" s="114" t="s">
        <v>90</v>
      </c>
      <c r="AG34" s="123">
        <v>46157772</v>
      </c>
      <c r="AH34" s="49">
        <f t="shared" si="9"/>
        <v>916</v>
      </c>
      <c r="AI34" s="50">
        <f t="shared" si="8"/>
        <v>249.18389553862895</v>
      </c>
      <c r="AJ34" s="98">
        <v>0</v>
      </c>
      <c r="AK34" s="98">
        <v>0</v>
      </c>
      <c r="AL34" s="98">
        <v>0</v>
      </c>
      <c r="AM34" s="98">
        <v>1</v>
      </c>
      <c r="AN34" s="98">
        <v>1</v>
      </c>
      <c r="AO34" s="98">
        <v>0.6</v>
      </c>
      <c r="AP34" s="115">
        <v>10744813</v>
      </c>
      <c r="AQ34" s="115">
        <f t="shared" si="2"/>
        <v>808</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135642</v>
      </c>
      <c r="S35" s="65">
        <f>AVERAGE(S11:S34)</f>
        <v>135.64199999999997</v>
      </c>
      <c r="T35" s="65">
        <f>SUM(T11:T34)</f>
        <v>135.642</v>
      </c>
      <c r="U35" s="112"/>
      <c r="V35" s="94"/>
      <c r="W35" s="57"/>
      <c r="X35" s="88"/>
      <c r="Y35" s="89"/>
      <c r="Z35" s="89"/>
      <c r="AA35" s="89"/>
      <c r="AB35" s="90"/>
      <c r="AC35" s="88"/>
      <c r="AD35" s="89"/>
      <c r="AE35" s="90"/>
      <c r="AF35" s="91"/>
      <c r="AG35" s="66">
        <f>AG34-AG10</f>
        <v>28600</v>
      </c>
      <c r="AH35" s="67">
        <f>SUM(AH11:AH34)</f>
        <v>28600</v>
      </c>
      <c r="AI35" s="68">
        <f>$AH$35/$T35</f>
        <v>210.8491470193598</v>
      </c>
      <c r="AJ35" s="98"/>
      <c r="AK35" s="98"/>
      <c r="AL35" s="98"/>
      <c r="AM35" s="98"/>
      <c r="AN35" s="98"/>
      <c r="AO35" s="69"/>
      <c r="AP35" s="70">
        <f>AP34-AP10</f>
        <v>4192</v>
      </c>
      <c r="AQ35" s="71">
        <f>SUM(AQ11:AQ34)</f>
        <v>4192</v>
      </c>
      <c r="AR35" s="72">
        <f>AVERAGE(AR11:AR34)</f>
        <v>1.2183333333333335</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155</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147</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158</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71" t="s">
        <v>127</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71" t="s">
        <v>142</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141</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33" t="s">
        <v>156</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71" t="s">
        <v>157</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137</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71" t="s">
        <v>138</v>
      </c>
      <c r="C48" s="148"/>
      <c r="D48" s="14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34" t="s">
        <v>145</v>
      </c>
      <c r="C49" s="148"/>
      <c r="D49" s="14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71" t="s">
        <v>139</v>
      </c>
      <c r="C50" s="148"/>
      <c r="D50" s="147"/>
      <c r="E50" s="148"/>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160</v>
      </c>
      <c r="C51" s="145"/>
      <c r="D51" s="156"/>
      <c r="E51" s="145"/>
      <c r="F51" s="137"/>
      <c r="G51" s="137"/>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71" t="s">
        <v>154</v>
      </c>
      <c r="C52" s="157"/>
      <c r="D52" s="145"/>
      <c r="E52" s="156"/>
      <c r="F52" s="137"/>
      <c r="G52" s="137"/>
      <c r="H52" s="137"/>
      <c r="I52" s="124"/>
      <c r="J52" s="124"/>
      <c r="K52" s="125"/>
      <c r="L52" s="125"/>
      <c r="M52" s="125"/>
      <c r="N52" s="125"/>
      <c r="O52" s="125"/>
      <c r="P52" s="125"/>
      <c r="Q52" s="125"/>
      <c r="R52" s="125"/>
      <c r="S52" s="125"/>
      <c r="T52" s="125"/>
      <c r="U52" s="126"/>
      <c r="V52" s="126"/>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33" t="s">
        <v>159</v>
      </c>
      <c r="C53" s="158"/>
      <c r="D53" s="148"/>
      <c r="E53" s="147"/>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c r="C54" s="157"/>
      <c r="D54" s="154"/>
      <c r="E54" s="153"/>
      <c r="F54" s="135"/>
      <c r="G54" s="135"/>
      <c r="H54" s="135"/>
      <c r="I54" s="135"/>
      <c r="J54" s="135"/>
      <c r="K54" s="135"/>
      <c r="L54" s="135"/>
      <c r="M54" s="135"/>
      <c r="N54" s="135"/>
      <c r="O54" s="135"/>
      <c r="P54" s="135"/>
      <c r="Q54" s="135"/>
      <c r="R54" s="135"/>
      <c r="S54" s="135"/>
      <c r="T54" s="135"/>
      <c r="U54" s="135"/>
      <c r="V54" s="135"/>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44"/>
      <c r="C55" s="154"/>
      <c r="D55" s="153"/>
      <c r="E55" s="154"/>
      <c r="F55" s="135"/>
      <c r="G55" s="135"/>
      <c r="H55" s="135"/>
      <c r="I55" s="135"/>
      <c r="J55" s="135"/>
      <c r="K55" s="135"/>
      <c r="L55" s="135"/>
      <c r="M55" s="135"/>
      <c r="N55" s="135"/>
      <c r="O55" s="135"/>
      <c r="P55" s="135"/>
      <c r="Q55" s="135"/>
      <c r="R55" s="135"/>
      <c r="S55" s="135"/>
      <c r="T55" s="135"/>
      <c r="U55" s="135"/>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B56" s="144"/>
      <c r="C56" s="154"/>
      <c r="D56" s="153"/>
      <c r="E56" s="154"/>
      <c r="F56" s="135"/>
      <c r="G56" s="124"/>
      <c r="H56" s="124"/>
      <c r="I56" s="124"/>
      <c r="J56" s="124"/>
      <c r="K56" s="124"/>
      <c r="L56" s="124"/>
      <c r="M56" s="124"/>
      <c r="N56" s="124"/>
      <c r="O56" s="124"/>
      <c r="P56" s="124"/>
      <c r="Q56" s="124"/>
      <c r="R56" s="124"/>
      <c r="S56" s="124"/>
      <c r="T56" s="124"/>
      <c r="U56" s="124"/>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A57" s="102"/>
      <c r="B57" s="144"/>
      <c r="C57" s="159"/>
      <c r="D57" s="160"/>
      <c r="E57" s="159"/>
      <c r="F57" s="134"/>
      <c r="G57" s="105"/>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71"/>
      <c r="C58" s="134"/>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71"/>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71"/>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4"/>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71"/>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71"/>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6"/>
      <c r="C70" s="134"/>
      <c r="D70" s="117"/>
      <c r="E70" s="134"/>
      <c r="F70" s="134"/>
      <c r="G70" s="105"/>
      <c r="H70" s="105"/>
      <c r="I70" s="105"/>
      <c r="J70" s="106"/>
      <c r="K70" s="106"/>
      <c r="L70" s="106"/>
      <c r="M70" s="106"/>
      <c r="N70" s="106"/>
      <c r="O70" s="106"/>
      <c r="P70" s="106"/>
      <c r="Q70" s="106"/>
      <c r="R70" s="106"/>
      <c r="S70" s="106"/>
      <c r="T70" s="108"/>
      <c r="U70" s="79"/>
      <c r="V70" s="79"/>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R77" s="99"/>
      <c r="S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T80" s="99"/>
      <c r="AS80" s="97"/>
      <c r="AT80" s="97"/>
      <c r="AU80" s="97"/>
      <c r="AV80" s="97"/>
      <c r="AW80" s="97"/>
      <c r="AX80" s="97"/>
      <c r="AY80" s="97"/>
    </row>
    <row r="81" spans="15:51" x14ac:dyDescent="0.25">
      <c r="O81" s="99"/>
      <c r="Q81" s="99"/>
      <c r="R81" s="99"/>
      <c r="S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Q83" s="99"/>
      <c r="R83" s="99"/>
      <c r="S83" s="99"/>
      <c r="T83" s="99"/>
      <c r="U83" s="99"/>
      <c r="AS83" s="97"/>
      <c r="AT83" s="97"/>
      <c r="AU83" s="97"/>
      <c r="AV83" s="97"/>
      <c r="AW83" s="97"/>
      <c r="AX83" s="97"/>
      <c r="AY83" s="97"/>
    </row>
    <row r="84" spans="15:51" x14ac:dyDescent="0.25">
      <c r="O84" s="12"/>
      <c r="P84" s="99"/>
      <c r="T84" s="99"/>
      <c r="U84" s="99"/>
      <c r="AS84" s="97"/>
      <c r="AT84" s="97"/>
      <c r="AU84" s="97"/>
      <c r="AV84" s="97"/>
      <c r="AW84" s="97"/>
      <c r="AX84" s="97"/>
      <c r="AY84" s="97"/>
    </row>
    <row r="96" spans="15:51" x14ac:dyDescent="0.25">
      <c r="AS96" s="97"/>
      <c r="AT96" s="97"/>
      <c r="AU96" s="97"/>
      <c r="AV96" s="97"/>
      <c r="AW96" s="97"/>
      <c r="AX96" s="97"/>
      <c r="AY96" s="97"/>
    </row>
  </sheetData>
  <protectedRanges>
    <protectedRange sqref="S57:T73"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AA54 Z46:Z51 Z55:Z56" name="Range2_2_1_10_1_1_1_2"/>
    <protectedRange sqref="N57:R73" name="Range2_12_1_6_1_1"/>
    <protectedRange sqref="L57:M73"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7:K73" name="Range2_2_12_1_4_1_1_1_1_1_1_1_1_1_1_1_1_1_1_1"/>
    <protectedRange sqref="I57:I73" name="Range2_2_12_1_7_1_1_2_2_1_2"/>
    <protectedRange sqref="F57:H73" name="Range2_2_12_1_3_1_2_1_1_1_1_2_1_1_1_1_1_1_1_1_1_1_1"/>
    <protectedRange sqref="E57:E73"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4:V54 F55:G56" name="Range2_12_5_1_1_1_2_2_1_1_1_1_1_1_1_1_1_1_1_2_1_1_1_2_1_1_1_1_1_1_1_1_1_1_1_1_1_1_1_1_2_1_1_1_1_1_1_1_1_1_2_1_1_3_1_1_1_3_1_1_1_1_1_1_1_1_1_1_1_1_1_1_1_1_1_1_1_1_1_1_2_1_1_1_1_1_1_1_1_1_1_1_2_2_1_2_1_1_1_1_1_1_1_1_1_1_1_1_1"/>
    <protectedRange sqref="T52:U53 S47:T51" name="Range2_12_5_1_1_2_1_1_1_2_1_1_1_1_1_1_1_1_1_1_1_1_1"/>
    <protectedRange sqref="O52:S53 N47:R51" name="Range2_12_1_6_1_1_2_1_1_1_2_1_1_1_1_1_1_1_1_1_1_1_1_1"/>
    <protectedRange sqref="M52:N53 L47:M51" name="Range2_2_12_1_7_1_1_3_1_1_1_2_1_1_1_1_1_1_1_1_1_1_1_1_1"/>
    <protectedRange sqref="K52:L53 J47:K51" name="Range2_2_12_1_4_1_1_1_1_1_1_1_1_1_1_1_1_1_1_1_2_1_1_1_2_1_1_1_1_1_1_1_1_1_1_1_1_1"/>
    <protectedRange sqref="J52:J53 I47:I51" name="Range2_2_12_1_7_1_1_2_2_1_2_2_1_1_1_2_1_1_1_1_1_1_1_1_1_1_1_1_1"/>
    <protectedRange sqref="H52:I53 G47:H51" name="Range2_2_12_1_3_1_2_1_1_1_1_2_1_1_1_1_1_1_1_1_1_1_1_2_1_1_1_2_1_1_1_1_1_1_1_1_1_1_1_1_1"/>
    <protectedRange sqref="G52:G53 F47:F51" name="Range2_2_12_1_3_1_2_1_1_1_1_2_1_1_1_1_1_1_1_1_1_1_1_2_2_1_1_2_1_1_1_1_1_1_1_1_1_1_1_1_1"/>
    <protectedRange sqref="F52:F53 E47:E51"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C53"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B42" name="Range2_12_5_1_1_1_1_1_2_1_1_1"/>
    <protectedRange sqref="B58"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60" name="Range2_12_5_1_1_1_2_2_1_1_1_1_1_1_1_1_1_1_1_2_1_1_1_1_1_1_1_1_1_1_1_1_1_1_1_1_1_1_1_1_1_1_1_1_1_1_1_1_1_1_1_1_1_1_1_1_1_1_1_1_1_1_1_1_1_1_1_1_1_1_1_1_1_2_1_1_1_1_1_1_1_1_1_1_1_2_1_1_1_1_1_2_1_1_1_1_1_1_1_1_1_1_1_1_1_1_1_1_1_1_1_1_1_1_1_1_1_1_1_1_1_1_2__4"/>
    <protectedRange sqref="B61"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3"/>
    <protectedRange sqref="B47" name="Range2_12_5_1_1_1_2_1_1_1_1_1_1_1_1_1_1_1_2_1_2_1_1_1_1_1_1_1_1_1_2_1_1_1_1_1_1_1_1_1_1_1_1_1_1_1_1_1_1_1_1_1_1_1_1_1_1_1_1_1_1_1_1_1_1_1_1_1_1_1_1_1_1_1_2_1_1_1_1_1_1_1_1_1_2_1_2_1_1_1_1_1_2_1_1_1_1_1_1_1_1_2_1_1_1_1_1_1_1_1_2_1_1_1_1_1_2_1_1_1_1_1_2__5"/>
    <protectedRange sqref="B48" name="Range2_12_5_1_1_1_1_1_2_1_1_1_1_1_1_1_1_1_1_1_1_1_1_1_1_1_1_1_1_2_1_1_1_1_1_1_1_1_1_1_1_1_1_3_1_1_1_2_1_1_1_1_1_1_1_1_1_1_1_1_2_1_1_1_1_1_1_1_1_1_1_1_1_1_1_1_1_1_1_1_1_1_1_1_1_1_1_1_1_3_1_2_1_1_1_2_2_1_1"/>
    <protectedRange sqref="B49" name="Range2_12_5_1_1_1_2_2_1_1_1_1_1_1_1_1_1_1_1_2_1_1_1_1_1_1_1_1_1_3_1_3_1_2_1_1_1_1_1_1_1_1_1_1_1_1_1_2_1_1_1_1_1_2_1_1_1_1_1_1_1_1_2_1_1_3_1_1_1_2_1_1_1_1_1_1_1_1_1_1_1_1_1_1_1_1_1_2_1_1_1_1_1_1_1_1_1_1_1_1_1_1_1_1_1_1_1_2_3_1_2_1_1_1_2_2_1"/>
    <protectedRange sqref="B50" name="Range2_12_5_1_1_1_1_1_2_1_1_2_1_1_1_1_1_1_1_1_1_1_1_1_1_1_1_1_1_2_1_1_1_1_1_1_1_1_1_1_1_1_1_1_3_1_1_1_2_1_1_1_1_1_1_1_1_1_2_1_1_1_1_1_1_1_1_1_1_1_1_1_1_1_1_1_1_1_1_1_1_1_1_1_1_2_1_1_1_2_2_1"/>
    <protectedRange sqref="B51" name="Range2_12_5_1_1_1_2_2_1_1_1_1_1_1_1_1_1_1_1_2_1_1_1_2_1_1_1_1_1_1_1_1_1_1_1_1_1_1_1_1_2_1_1_1_1_1_1_1_1_1_2_1_1_3_1_1_1_3_1_1_1_1_1_1_1_1_1_1_1_1_1_1_1_1_1_1_1_1_1_1_2_1_1_1_1_1_1_1_1_1_2_2_1_1_1_2_2_1"/>
    <protectedRange sqref="B52" name="Range2_12_5_1_1_1_1_1_2_1_2_1_1_1_2_1_1_1_1_1_1_1_1_1_1_2_1_1_1_1_1_2_1_1_1_1_1_1_1_2_1_1_3_1_1_1_2_1_1_1_1_1_1_1_1_1_1_1_1_1_1_1_1_1_1_1_1_1_1_1_1_1_1_1_1_1_1_1_1_2_2_1_1_1_1_2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3077" priority="36" operator="containsText" text="N/A">
      <formula>NOT(ISERROR(SEARCH("N/A",X11)))</formula>
    </cfRule>
    <cfRule type="cellIs" dxfId="3076" priority="49" operator="equal">
      <formula>0</formula>
    </cfRule>
  </conditionalFormatting>
  <conditionalFormatting sqref="AC11:AE34 X11:Y34 AA11:AA34">
    <cfRule type="cellIs" dxfId="3075" priority="48" operator="greaterThanOrEqual">
      <formula>1185</formula>
    </cfRule>
  </conditionalFormatting>
  <conditionalFormatting sqref="AC11:AE34 X11:Y34 AA11:AA34">
    <cfRule type="cellIs" dxfId="3074" priority="47" operator="between">
      <formula>0.1</formula>
      <formula>1184</formula>
    </cfRule>
  </conditionalFormatting>
  <conditionalFormatting sqref="X8">
    <cfRule type="cellIs" dxfId="3073" priority="46" operator="equal">
      <formula>0</formula>
    </cfRule>
  </conditionalFormatting>
  <conditionalFormatting sqref="X8">
    <cfRule type="cellIs" dxfId="3072" priority="45" operator="greaterThan">
      <formula>1179</formula>
    </cfRule>
  </conditionalFormatting>
  <conditionalFormatting sqref="X8">
    <cfRule type="cellIs" dxfId="3071" priority="44" operator="greaterThan">
      <formula>99</formula>
    </cfRule>
  </conditionalFormatting>
  <conditionalFormatting sqref="X8">
    <cfRule type="cellIs" dxfId="3070" priority="43" operator="greaterThan">
      <formula>0.99</formula>
    </cfRule>
  </conditionalFormatting>
  <conditionalFormatting sqref="AB8">
    <cfRule type="cellIs" dxfId="3069" priority="42" operator="equal">
      <formula>0</formula>
    </cfRule>
  </conditionalFormatting>
  <conditionalFormatting sqref="AB8">
    <cfRule type="cellIs" dxfId="3068" priority="41" operator="greaterThan">
      <formula>1179</formula>
    </cfRule>
  </conditionalFormatting>
  <conditionalFormatting sqref="AB8">
    <cfRule type="cellIs" dxfId="3067" priority="40" operator="greaterThan">
      <formula>99</formula>
    </cfRule>
  </conditionalFormatting>
  <conditionalFormatting sqref="AB8">
    <cfRule type="cellIs" dxfId="3066" priority="39" operator="greaterThan">
      <formula>0.99</formula>
    </cfRule>
  </conditionalFormatting>
  <conditionalFormatting sqref="AH11:AH31">
    <cfRule type="cellIs" dxfId="3065" priority="37" operator="greaterThan">
      <formula>$AH$8</formula>
    </cfRule>
    <cfRule type="cellIs" dxfId="3064" priority="38" operator="greaterThan">
      <formula>$AH$8</formula>
    </cfRule>
  </conditionalFormatting>
  <conditionalFormatting sqref="AB11:AB34">
    <cfRule type="containsText" dxfId="3063" priority="32" operator="containsText" text="N/A">
      <formula>NOT(ISERROR(SEARCH("N/A",AB11)))</formula>
    </cfRule>
    <cfRule type="cellIs" dxfId="3062" priority="35" operator="equal">
      <formula>0</formula>
    </cfRule>
  </conditionalFormatting>
  <conditionalFormatting sqref="AB11:AB34">
    <cfRule type="cellIs" dxfId="3061" priority="34" operator="greaterThanOrEqual">
      <formula>1185</formula>
    </cfRule>
  </conditionalFormatting>
  <conditionalFormatting sqref="AB11:AB34">
    <cfRule type="cellIs" dxfId="3060" priority="33" operator="between">
      <formula>0.1</formula>
      <formula>1184</formula>
    </cfRule>
  </conditionalFormatting>
  <conditionalFormatting sqref="AN11:AN35 AO11:AO34">
    <cfRule type="cellIs" dxfId="3059" priority="31" operator="equal">
      <formula>0</formula>
    </cfRule>
  </conditionalFormatting>
  <conditionalFormatting sqref="AN11:AN35 AO11:AO34">
    <cfRule type="cellIs" dxfId="3058" priority="30" operator="greaterThan">
      <formula>1179</formula>
    </cfRule>
  </conditionalFormatting>
  <conditionalFormatting sqref="AN11:AN35 AO11:AO34">
    <cfRule type="cellIs" dxfId="3057" priority="29" operator="greaterThan">
      <formula>99</formula>
    </cfRule>
  </conditionalFormatting>
  <conditionalFormatting sqref="AN11:AN35 AO11:AO34">
    <cfRule type="cellIs" dxfId="3056" priority="28" operator="greaterThan">
      <formula>0.99</formula>
    </cfRule>
  </conditionalFormatting>
  <conditionalFormatting sqref="AQ11:AQ34">
    <cfRule type="cellIs" dxfId="3055" priority="27" operator="equal">
      <formula>0</formula>
    </cfRule>
  </conditionalFormatting>
  <conditionalFormatting sqref="AQ11:AQ34">
    <cfRule type="cellIs" dxfId="3054" priority="26" operator="greaterThan">
      <formula>1179</formula>
    </cfRule>
  </conditionalFormatting>
  <conditionalFormatting sqref="AQ11:AQ34">
    <cfRule type="cellIs" dxfId="3053" priority="25" operator="greaterThan">
      <formula>99</formula>
    </cfRule>
  </conditionalFormatting>
  <conditionalFormatting sqref="AQ11:AQ34">
    <cfRule type="cellIs" dxfId="3052" priority="24" operator="greaterThan">
      <formula>0.99</formula>
    </cfRule>
  </conditionalFormatting>
  <conditionalFormatting sqref="Z11:Z34">
    <cfRule type="containsText" dxfId="3051" priority="20" operator="containsText" text="N/A">
      <formula>NOT(ISERROR(SEARCH("N/A",Z11)))</formula>
    </cfRule>
    <cfRule type="cellIs" dxfId="3050" priority="23" operator="equal">
      <formula>0</formula>
    </cfRule>
  </conditionalFormatting>
  <conditionalFormatting sqref="Z11:Z34">
    <cfRule type="cellIs" dxfId="3049" priority="22" operator="greaterThanOrEqual">
      <formula>1185</formula>
    </cfRule>
  </conditionalFormatting>
  <conditionalFormatting sqref="Z11:Z34">
    <cfRule type="cellIs" dxfId="3048" priority="21" operator="between">
      <formula>0.1</formula>
      <formula>1184</formula>
    </cfRule>
  </conditionalFormatting>
  <conditionalFormatting sqref="AJ11:AN35">
    <cfRule type="cellIs" dxfId="3047" priority="19" operator="equal">
      <formula>0</formula>
    </cfRule>
  </conditionalFormatting>
  <conditionalFormatting sqref="AJ11:AN35">
    <cfRule type="cellIs" dxfId="3046" priority="18" operator="greaterThan">
      <formula>1179</formula>
    </cfRule>
  </conditionalFormatting>
  <conditionalFormatting sqref="AJ11:AN35">
    <cfRule type="cellIs" dxfId="3045" priority="17" operator="greaterThan">
      <formula>99</formula>
    </cfRule>
  </conditionalFormatting>
  <conditionalFormatting sqref="AJ11:AN35">
    <cfRule type="cellIs" dxfId="3044" priority="16" operator="greaterThan">
      <formula>0.99</formula>
    </cfRule>
  </conditionalFormatting>
  <conditionalFormatting sqref="AP11:AP34">
    <cfRule type="cellIs" dxfId="3043" priority="15" operator="equal">
      <formula>0</formula>
    </cfRule>
  </conditionalFormatting>
  <conditionalFormatting sqref="AP11:AP34">
    <cfRule type="cellIs" dxfId="3042" priority="14" operator="greaterThan">
      <formula>1179</formula>
    </cfRule>
  </conditionalFormatting>
  <conditionalFormatting sqref="AP11:AP34">
    <cfRule type="cellIs" dxfId="3041" priority="13" operator="greaterThan">
      <formula>99</formula>
    </cfRule>
  </conditionalFormatting>
  <conditionalFormatting sqref="AP11:AP34">
    <cfRule type="cellIs" dxfId="3040" priority="12" operator="greaterThan">
      <formula>0.99</formula>
    </cfRule>
  </conditionalFormatting>
  <conditionalFormatting sqref="AH32:AH34">
    <cfRule type="cellIs" dxfId="3039" priority="10" operator="greaterThan">
      <formula>$AH$8</formula>
    </cfRule>
    <cfRule type="cellIs" dxfId="3038" priority="11" operator="greaterThan">
      <formula>$AH$8</formula>
    </cfRule>
  </conditionalFormatting>
  <conditionalFormatting sqref="AI11:AI34">
    <cfRule type="cellIs" dxfId="3037" priority="9" operator="greaterThan">
      <formula>$AI$8</formula>
    </cfRule>
  </conditionalFormatting>
  <conditionalFormatting sqref="AL11:AL34">
    <cfRule type="cellIs" dxfId="3036" priority="8" operator="equal">
      <formula>0</formula>
    </cfRule>
  </conditionalFormatting>
  <conditionalFormatting sqref="AL11:AL34">
    <cfRule type="cellIs" dxfId="3035" priority="7" operator="greaterThan">
      <formula>1179</formula>
    </cfRule>
  </conditionalFormatting>
  <conditionalFormatting sqref="AL11:AL34">
    <cfRule type="cellIs" dxfId="3034" priority="6" operator="greaterThan">
      <formula>99</formula>
    </cfRule>
  </conditionalFormatting>
  <conditionalFormatting sqref="AL11:AL34">
    <cfRule type="cellIs" dxfId="3033" priority="5" operator="greaterThan">
      <formula>0.99</formula>
    </cfRule>
  </conditionalFormatting>
  <conditionalFormatting sqref="AM16:AM34">
    <cfRule type="cellIs" dxfId="3032" priority="4" operator="equal">
      <formula>0</formula>
    </cfRule>
  </conditionalFormatting>
  <conditionalFormatting sqref="AM16:AM34">
    <cfRule type="cellIs" dxfId="3031" priority="3" operator="greaterThan">
      <formula>1179</formula>
    </cfRule>
  </conditionalFormatting>
  <conditionalFormatting sqref="AM16:AM34">
    <cfRule type="cellIs" dxfId="3030" priority="2" operator="greaterThan">
      <formula>99</formula>
    </cfRule>
  </conditionalFormatting>
  <conditionalFormatting sqref="AM16:AM34">
    <cfRule type="cellIs" dxfId="3029"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topLeftCell="S25" zoomScaleNormal="100" workbookViewId="0">
      <selection activeCell="B49" sqref="B49"/>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129</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222"/>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19" t="s">
        <v>10</v>
      </c>
      <c r="I7" s="116" t="s">
        <v>11</v>
      </c>
      <c r="J7" s="116" t="s">
        <v>12</v>
      </c>
      <c r="K7" s="116" t="s">
        <v>13</v>
      </c>
      <c r="L7" s="12"/>
      <c r="M7" s="12"/>
      <c r="N7" s="12"/>
      <c r="O7" s="219"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42510</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29564</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223" t="s">
        <v>51</v>
      </c>
      <c r="V9" s="223" t="s">
        <v>52</v>
      </c>
      <c r="W9" s="283" t="s">
        <v>53</v>
      </c>
      <c r="X9" s="284" t="s">
        <v>54</v>
      </c>
      <c r="Y9" s="285"/>
      <c r="Z9" s="285"/>
      <c r="AA9" s="285"/>
      <c r="AB9" s="285"/>
      <c r="AC9" s="285"/>
      <c r="AD9" s="285"/>
      <c r="AE9" s="286"/>
      <c r="AF9" s="221" t="s">
        <v>55</v>
      </c>
      <c r="AG9" s="221" t="s">
        <v>56</v>
      </c>
      <c r="AH9" s="272" t="s">
        <v>57</v>
      </c>
      <c r="AI9" s="287" t="s">
        <v>58</v>
      </c>
      <c r="AJ9" s="223" t="s">
        <v>59</v>
      </c>
      <c r="AK9" s="223" t="s">
        <v>60</v>
      </c>
      <c r="AL9" s="223" t="s">
        <v>61</v>
      </c>
      <c r="AM9" s="223" t="s">
        <v>62</v>
      </c>
      <c r="AN9" s="223" t="s">
        <v>63</v>
      </c>
      <c r="AO9" s="223" t="s">
        <v>64</v>
      </c>
      <c r="AP9" s="223" t="s">
        <v>65</v>
      </c>
      <c r="AQ9" s="270" t="s">
        <v>66</v>
      </c>
      <c r="AR9" s="223" t="s">
        <v>67</v>
      </c>
      <c r="AS9" s="272" t="s">
        <v>68</v>
      </c>
      <c r="AV9" s="35" t="s">
        <v>69</v>
      </c>
      <c r="AW9" s="35" t="s">
        <v>70</v>
      </c>
      <c r="AY9" s="36" t="s">
        <v>71</v>
      </c>
    </row>
    <row r="10" spans="2:51" x14ac:dyDescent="0.25">
      <c r="B10" s="223" t="s">
        <v>72</v>
      </c>
      <c r="C10" s="223" t="s">
        <v>73</v>
      </c>
      <c r="D10" s="223" t="s">
        <v>74</v>
      </c>
      <c r="E10" s="223" t="s">
        <v>75</v>
      </c>
      <c r="F10" s="223" t="s">
        <v>74</v>
      </c>
      <c r="G10" s="223" t="s">
        <v>75</v>
      </c>
      <c r="H10" s="266"/>
      <c r="I10" s="223" t="s">
        <v>75</v>
      </c>
      <c r="J10" s="223" t="s">
        <v>75</v>
      </c>
      <c r="K10" s="223" t="s">
        <v>75</v>
      </c>
      <c r="L10" s="28" t="s">
        <v>29</v>
      </c>
      <c r="M10" s="269"/>
      <c r="N10" s="28" t="s">
        <v>29</v>
      </c>
      <c r="O10" s="271"/>
      <c r="P10" s="271"/>
      <c r="Q10" s="1">
        <f>'MAY 19'!Q34</f>
        <v>1791906</v>
      </c>
      <c r="R10" s="280"/>
      <c r="S10" s="281"/>
      <c r="T10" s="282"/>
      <c r="U10" s="223" t="s">
        <v>75</v>
      </c>
      <c r="V10" s="223" t="s">
        <v>75</v>
      </c>
      <c r="W10" s="283"/>
      <c r="X10" s="37" t="s">
        <v>76</v>
      </c>
      <c r="Y10" s="37" t="s">
        <v>77</v>
      </c>
      <c r="Z10" s="37" t="s">
        <v>78</v>
      </c>
      <c r="AA10" s="37" t="s">
        <v>79</v>
      </c>
      <c r="AB10" s="37" t="s">
        <v>80</v>
      </c>
      <c r="AC10" s="37" t="s">
        <v>81</v>
      </c>
      <c r="AD10" s="37" t="s">
        <v>82</v>
      </c>
      <c r="AE10" s="37" t="s">
        <v>83</v>
      </c>
      <c r="AF10" s="38"/>
      <c r="AG10" s="1">
        <f>'MAY 19'!AG34</f>
        <v>46651272</v>
      </c>
      <c r="AH10" s="272"/>
      <c r="AI10" s="288"/>
      <c r="AJ10" s="223" t="s">
        <v>84</v>
      </c>
      <c r="AK10" s="223" t="s">
        <v>84</v>
      </c>
      <c r="AL10" s="223" t="s">
        <v>84</v>
      </c>
      <c r="AM10" s="223" t="s">
        <v>84</v>
      </c>
      <c r="AN10" s="223" t="s">
        <v>84</v>
      </c>
      <c r="AO10" s="223" t="s">
        <v>84</v>
      </c>
      <c r="AP10" s="1">
        <f>'MAY 19'!AP34</f>
        <v>10813528</v>
      </c>
      <c r="AQ10" s="271"/>
      <c r="AR10" s="220" t="s">
        <v>85</v>
      </c>
      <c r="AS10" s="272"/>
      <c r="AV10" s="39" t="s">
        <v>86</v>
      </c>
      <c r="AW10" s="39" t="s">
        <v>87</v>
      </c>
      <c r="AY10" s="81" t="s">
        <v>129</v>
      </c>
    </row>
    <row r="11" spans="2:51" x14ac:dyDescent="0.25">
      <c r="B11" s="40">
        <v>2</v>
      </c>
      <c r="C11" s="40">
        <v>4.1666666666666664E-2</v>
      </c>
      <c r="D11" s="110">
        <v>4</v>
      </c>
      <c r="E11" s="41">
        <f t="shared" ref="E11:E34" si="0">D11/1.42</f>
        <v>2.8169014084507045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133</v>
      </c>
      <c r="P11" s="111">
        <v>112</v>
      </c>
      <c r="Q11" s="111">
        <v>1796665</v>
      </c>
      <c r="R11" s="46">
        <f>IF(ISBLANK(Q11),"-",Q11-Q10)</f>
        <v>4759</v>
      </c>
      <c r="S11" s="47">
        <f>R11*24/1000</f>
        <v>114.21599999999999</v>
      </c>
      <c r="T11" s="47">
        <f>R11/1000</f>
        <v>4.7590000000000003</v>
      </c>
      <c r="U11" s="112">
        <v>5.9</v>
      </c>
      <c r="V11" s="112">
        <f t="shared" ref="V11:V34" si="1">U11</f>
        <v>5.9</v>
      </c>
      <c r="W11" s="113" t="s">
        <v>190</v>
      </c>
      <c r="X11" s="115">
        <v>0</v>
      </c>
      <c r="Y11" s="115">
        <v>0</v>
      </c>
      <c r="Z11" s="115">
        <v>1097</v>
      </c>
      <c r="AA11" s="115">
        <v>1185</v>
      </c>
      <c r="AB11" s="115">
        <v>1097</v>
      </c>
      <c r="AC11" s="48" t="s">
        <v>90</v>
      </c>
      <c r="AD11" s="48" t="s">
        <v>90</v>
      </c>
      <c r="AE11" s="48" t="s">
        <v>90</v>
      </c>
      <c r="AF11" s="114" t="s">
        <v>90</v>
      </c>
      <c r="AG11" s="123">
        <v>46652332</v>
      </c>
      <c r="AH11" s="49">
        <f>IF(ISBLANK(AG11),"-",AG11-AG10)</f>
        <v>1060</v>
      </c>
      <c r="AI11" s="50">
        <f>AH11/T11</f>
        <v>222.7358688800168</v>
      </c>
      <c r="AJ11" s="98">
        <v>0</v>
      </c>
      <c r="AK11" s="98">
        <v>0</v>
      </c>
      <c r="AL11" s="98">
        <v>1</v>
      </c>
      <c r="AM11" s="98">
        <v>1</v>
      </c>
      <c r="AN11" s="98">
        <v>1</v>
      </c>
      <c r="AO11" s="98">
        <v>0.75</v>
      </c>
      <c r="AP11" s="115">
        <v>10814123</v>
      </c>
      <c r="AQ11" s="115">
        <f t="shared" ref="AQ11:AQ34" si="2">AP11-AP10</f>
        <v>595</v>
      </c>
      <c r="AR11" s="51"/>
      <c r="AS11" s="52" t="s">
        <v>113</v>
      </c>
      <c r="AV11" s="39" t="s">
        <v>88</v>
      </c>
      <c r="AW11" s="39" t="s">
        <v>91</v>
      </c>
      <c r="AY11" s="81" t="s">
        <v>128</v>
      </c>
    </row>
    <row r="12" spans="2:51" x14ac:dyDescent="0.25">
      <c r="B12" s="40">
        <v>2.0416666666666701</v>
      </c>
      <c r="C12" s="40">
        <v>8.3333333333333329E-2</v>
      </c>
      <c r="D12" s="110">
        <v>4</v>
      </c>
      <c r="E12" s="41">
        <f t="shared" si="0"/>
        <v>2.8169014084507045</v>
      </c>
      <c r="F12" s="100">
        <v>83</v>
      </c>
      <c r="G12" s="41">
        <f t="shared" ref="G12:G34" si="3">F12/1.42</f>
        <v>58.450704225352112</v>
      </c>
      <c r="H12" s="42" t="s">
        <v>88</v>
      </c>
      <c r="I12" s="42">
        <f t="shared" ref="I12:I34" si="4">J12-(2/1.42)</f>
        <v>53.521126760563384</v>
      </c>
      <c r="J12" s="43">
        <f>(F12-5)/1.42</f>
        <v>54.929577464788736</v>
      </c>
      <c r="K12" s="42">
        <f>J12+(6/1.42)</f>
        <v>59.154929577464792</v>
      </c>
      <c r="L12" s="44">
        <v>14</v>
      </c>
      <c r="M12" s="45" t="s">
        <v>89</v>
      </c>
      <c r="N12" s="45">
        <v>11.2</v>
      </c>
      <c r="O12" s="111">
        <v>136</v>
      </c>
      <c r="P12" s="111">
        <v>110</v>
      </c>
      <c r="Q12" s="111">
        <v>1801318</v>
      </c>
      <c r="R12" s="46">
        <f t="shared" ref="R12:R34" si="5">IF(ISBLANK(Q12),"-",Q12-Q11)</f>
        <v>4653</v>
      </c>
      <c r="S12" s="47">
        <f t="shared" ref="S12:S34" si="6">R12*24/1000</f>
        <v>111.672</v>
      </c>
      <c r="T12" s="47">
        <f t="shared" ref="T12:T34" si="7">R12/1000</f>
        <v>4.6529999999999996</v>
      </c>
      <c r="U12" s="112">
        <v>7</v>
      </c>
      <c r="V12" s="112">
        <f t="shared" si="1"/>
        <v>7</v>
      </c>
      <c r="W12" s="113" t="s">
        <v>190</v>
      </c>
      <c r="X12" s="115">
        <v>0</v>
      </c>
      <c r="Y12" s="115">
        <v>0</v>
      </c>
      <c r="Z12" s="115">
        <v>1097</v>
      </c>
      <c r="AA12" s="115">
        <v>1185</v>
      </c>
      <c r="AB12" s="115">
        <v>1097</v>
      </c>
      <c r="AC12" s="48" t="s">
        <v>90</v>
      </c>
      <c r="AD12" s="48" t="s">
        <v>90</v>
      </c>
      <c r="AE12" s="48" t="s">
        <v>90</v>
      </c>
      <c r="AF12" s="114" t="s">
        <v>90</v>
      </c>
      <c r="AG12" s="123">
        <v>46653376</v>
      </c>
      <c r="AH12" s="49">
        <f>IF(ISBLANK(AG12),"-",AG12-AG11)</f>
        <v>1044</v>
      </c>
      <c r="AI12" s="50">
        <f t="shared" ref="AI12:AI34" si="8">AH12/T12</f>
        <v>224.37137330754354</v>
      </c>
      <c r="AJ12" s="98">
        <v>0</v>
      </c>
      <c r="AK12" s="98">
        <v>0</v>
      </c>
      <c r="AL12" s="98">
        <v>1</v>
      </c>
      <c r="AM12" s="98">
        <v>1</v>
      </c>
      <c r="AN12" s="98">
        <v>1</v>
      </c>
      <c r="AO12" s="98">
        <v>0.75</v>
      </c>
      <c r="AP12" s="115">
        <v>10814891</v>
      </c>
      <c r="AQ12" s="115">
        <f t="shared" si="2"/>
        <v>768</v>
      </c>
      <c r="AR12" s="118">
        <v>1.05</v>
      </c>
      <c r="AS12" s="52" t="s">
        <v>113</v>
      </c>
      <c r="AV12" s="39" t="s">
        <v>92</v>
      </c>
      <c r="AW12" s="39" t="s">
        <v>93</v>
      </c>
      <c r="AY12" s="81" t="s">
        <v>126</v>
      </c>
    </row>
    <row r="13" spans="2:51" x14ac:dyDescent="0.25">
      <c r="B13" s="40">
        <v>2.0833333333333299</v>
      </c>
      <c r="C13" s="40">
        <v>0.125</v>
      </c>
      <c r="D13" s="110">
        <v>5</v>
      </c>
      <c r="E13" s="41">
        <f t="shared" si="0"/>
        <v>3.5211267605633805</v>
      </c>
      <c r="F13" s="100">
        <v>75</v>
      </c>
      <c r="G13" s="41">
        <f t="shared" si="3"/>
        <v>52.816901408450704</v>
      </c>
      <c r="H13" s="42" t="s">
        <v>88</v>
      </c>
      <c r="I13" s="42">
        <f t="shared" si="4"/>
        <v>47.887323943661976</v>
      </c>
      <c r="J13" s="43">
        <f>(F13-5)/1.42</f>
        <v>49.295774647887328</v>
      </c>
      <c r="K13" s="42">
        <f>J13+(6/1.42)</f>
        <v>53.521126760563384</v>
      </c>
      <c r="L13" s="44">
        <v>14</v>
      </c>
      <c r="M13" s="45" t="s">
        <v>89</v>
      </c>
      <c r="N13" s="45">
        <v>11.2</v>
      </c>
      <c r="O13" s="111">
        <v>132</v>
      </c>
      <c r="P13" s="111">
        <v>107</v>
      </c>
      <c r="Q13" s="111">
        <v>1805749</v>
      </c>
      <c r="R13" s="46">
        <f t="shared" si="5"/>
        <v>4431</v>
      </c>
      <c r="S13" s="47">
        <f t="shared" si="6"/>
        <v>106.34399999999999</v>
      </c>
      <c r="T13" s="47">
        <f t="shared" si="7"/>
        <v>4.431</v>
      </c>
      <c r="U13" s="112">
        <v>8.6</v>
      </c>
      <c r="V13" s="112">
        <f t="shared" si="1"/>
        <v>8.6</v>
      </c>
      <c r="W13" s="113" t="s">
        <v>190</v>
      </c>
      <c r="X13" s="115">
        <v>0</v>
      </c>
      <c r="Y13" s="115">
        <v>0</v>
      </c>
      <c r="Z13" s="115">
        <v>1048</v>
      </c>
      <c r="AA13" s="115">
        <v>1185</v>
      </c>
      <c r="AB13" s="115">
        <v>1047</v>
      </c>
      <c r="AC13" s="48" t="s">
        <v>90</v>
      </c>
      <c r="AD13" s="48" t="s">
        <v>90</v>
      </c>
      <c r="AE13" s="48" t="s">
        <v>90</v>
      </c>
      <c r="AF13" s="114" t="s">
        <v>90</v>
      </c>
      <c r="AG13" s="123">
        <v>46654372</v>
      </c>
      <c r="AH13" s="49">
        <f>IF(ISBLANK(AG13),"-",AG13-AG12)</f>
        <v>996</v>
      </c>
      <c r="AI13" s="50">
        <f t="shared" si="8"/>
        <v>224.77995937711577</v>
      </c>
      <c r="AJ13" s="98">
        <v>0</v>
      </c>
      <c r="AK13" s="98">
        <v>0</v>
      </c>
      <c r="AL13" s="98">
        <v>1</v>
      </c>
      <c r="AM13" s="98">
        <v>1</v>
      </c>
      <c r="AN13" s="98">
        <v>1</v>
      </c>
      <c r="AO13" s="98">
        <v>0.75</v>
      </c>
      <c r="AP13" s="115">
        <v>10815615</v>
      </c>
      <c r="AQ13" s="115">
        <f t="shared" si="2"/>
        <v>724</v>
      </c>
      <c r="AR13" s="51"/>
      <c r="AS13" s="52" t="s">
        <v>113</v>
      </c>
      <c r="AV13" s="39" t="s">
        <v>94</v>
      </c>
      <c r="AW13" s="39" t="s">
        <v>95</v>
      </c>
      <c r="AY13" s="81" t="s">
        <v>133</v>
      </c>
    </row>
    <row r="14" spans="2:51" x14ac:dyDescent="0.25">
      <c r="B14" s="40">
        <v>2.125</v>
      </c>
      <c r="C14" s="40">
        <v>0.16666666666666699</v>
      </c>
      <c r="D14" s="110">
        <v>5</v>
      </c>
      <c r="E14" s="41">
        <f t="shared" si="0"/>
        <v>3.5211267605633805</v>
      </c>
      <c r="F14" s="100">
        <v>75</v>
      </c>
      <c r="G14" s="41">
        <f t="shared" si="3"/>
        <v>52.816901408450704</v>
      </c>
      <c r="H14" s="42" t="s">
        <v>88</v>
      </c>
      <c r="I14" s="42">
        <f t="shared" si="4"/>
        <v>47.887323943661976</v>
      </c>
      <c r="J14" s="43">
        <f>(F14-5)/1.42</f>
        <v>49.295774647887328</v>
      </c>
      <c r="K14" s="42">
        <f>J14+(6/1.42)</f>
        <v>53.521126760563384</v>
      </c>
      <c r="L14" s="44">
        <v>14</v>
      </c>
      <c r="M14" s="45" t="s">
        <v>89</v>
      </c>
      <c r="N14" s="45">
        <v>12.8</v>
      </c>
      <c r="O14" s="111">
        <v>122</v>
      </c>
      <c r="P14" s="111">
        <v>108</v>
      </c>
      <c r="Q14" s="111">
        <v>1809052</v>
      </c>
      <c r="R14" s="46">
        <f t="shared" si="5"/>
        <v>3303</v>
      </c>
      <c r="S14" s="47">
        <f t="shared" si="6"/>
        <v>79.272000000000006</v>
      </c>
      <c r="T14" s="47">
        <f t="shared" si="7"/>
        <v>3.3029999999999999</v>
      </c>
      <c r="U14" s="112">
        <v>9.5</v>
      </c>
      <c r="V14" s="112">
        <f t="shared" si="1"/>
        <v>9.5</v>
      </c>
      <c r="W14" s="113" t="s">
        <v>190</v>
      </c>
      <c r="X14" s="115">
        <v>0</v>
      </c>
      <c r="Y14" s="115">
        <v>0</v>
      </c>
      <c r="Z14" s="115">
        <v>1046</v>
      </c>
      <c r="AA14" s="115">
        <v>1185</v>
      </c>
      <c r="AB14" s="115">
        <v>1046</v>
      </c>
      <c r="AC14" s="48" t="s">
        <v>90</v>
      </c>
      <c r="AD14" s="48" t="s">
        <v>90</v>
      </c>
      <c r="AE14" s="48" t="s">
        <v>90</v>
      </c>
      <c r="AF14" s="114" t="s">
        <v>90</v>
      </c>
      <c r="AG14" s="123">
        <v>46655572</v>
      </c>
      <c r="AH14" s="49">
        <f t="shared" ref="AH14:AH34" si="9">IF(ISBLANK(AG14),"-",AG14-AG13)</f>
        <v>1200</v>
      </c>
      <c r="AI14" s="50">
        <f t="shared" si="8"/>
        <v>363.30608537693007</v>
      </c>
      <c r="AJ14" s="98">
        <v>0</v>
      </c>
      <c r="AK14" s="98">
        <v>0</v>
      </c>
      <c r="AL14" s="98">
        <v>1</v>
      </c>
      <c r="AM14" s="98">
        <v>1</v>
      </c>
      <c r="AN14" s="98">
        <v>1</v>
      </c>
      <c r="AO14" s="98">
        <v>0.75</v>
      </c>
      <c r="AP14" s="115">
        <v>10816275</v>
      </c>
      <c r="AQ14" s="115">
        <f t="shared" si="2"/>
        <v>660</v>
      </c>
      <c r="AR14" s="51"/>
      <c r="AS14" s="52" t="s">
        <v>113</v>
      </c>
      <c r="AT14" s="54"/>
      <c r="AV14" s="39" t="s">
        <v>96</v>
      </c>
      <c r="AW14" s="39" t="s">
        <v>97</v>
      </c>
      <c r="AY14" s="81"/>
    </row>
    <row r="15" spans="2:51" ht="14.25" customHeight="1" x14ac:dyDescent="0.25">
      <c r="B15" s="40">
        <v>2.1666666666666701</v>
      </c>
      <c r="C15" s="40">
        <v>0.20833333333333301</v>
      </c>
      <c r="D15" s="110">
        <v>6</v>
      </c>
      <c r="E15" s="41">
        <f t="shared" si="0"/>
        <v>4.2253521126760569</v>
      </c>
      <c r="F15" s="100">
        <v>75</v>
      </c>
      <c r="G15" s="41">
        <f t="shared" si="3"/>
        <v>52.816901408450704</v>
      </c>
      <c r="H15" s="42" t="s">
        <v>88</v>
      </c>
      <c r="I15" s="42">
        <f t="shared" si="4"/>
        <v>47.887323943661976</v>
      </c>
      <c r="J15" s="43">
        <f>(F15-5)/1.42</f>
        <v>49.295774647887328</v>
      </c>
      <c r="K15" s="42">
        <f>J15+(6/1.42)</f>
        <v>53.521126760563384</v>
      </c>
      <c r="L15" s="44">
        <v>18</v>
      </c>
      <c r="M15" s="45" t="s">
        <v>89</v>
      </c>
      <c r="N15" s="45">
        <v>13.1</v>
      </c>
      <c r="O15" s="111">
        <v>121</v>
      </c>
      <c r="P15" s="111">
        <v>113</v>
      </c>
      <c r="Q15" s="111">
        <v>1813532</v>
      </c>
      <c r="R15" s="46">
        <f t="shared" si="5"/>
        <v>4480</v>
      </c>
      <c r="S15" s="47">
        <f t="shared" si="6"/>
        <v>107.52</v>
      </c>
      <c r="T15" s="47">
        <f t="shared" si="7"/>
        <v>4.4800000000000004</v>
      </c>
      <c r="U15" s="112">
        <v>9.5</v>
      </c>
      <c r="V15" s="112">
        <f t="shared" si="1"/>
        <v>9.5</v>
      </c>
      <c r="W15" s="113" t="s">
        <v>190</v>
      </c>
      <c r="X15" s="115">
        <v>0</v>
      </c>
      <c r="Y15" s="115">
        <v>0</v>
      </c>
      <c r="Z15" s="115">
        <v>1046</v>
      </c>
      <c r="AA15" s="115">
        <v>1185</v>
      </c>
      <c r="AB15" s="115">
        <v>1047</v>
      </c>
      <c r="AC15" s="48" t="s">
        <v>90</v>
      </c>
      <c r="AD15" s="48" t="s">
        <v>90</v>
      </c>
      <c r="AE15" s="48" t="s">
        <v>90</v>
      </c>
      <c r="AF15" s="114" t="s">
        <v>90</v>
      </c>
      <c r="AG15" s="123">
        <v>46656616</v>
      </c>
      <c r="AH15" s="49">
        <f t="shared" si="9"/>
        <v>1044</v>
      </c>
      <c r="AI15" s="50">
        <f t="shared" si="8"/>
        <v>233.03571428571428</v>
      </c>
      <c r="AJ15" s="98">
        <v>0</v>
      </c>
      <c r="AK15" s="98">
        <v>0</v>
      </c>
      <c r="AL15" s="98">
        <v>1</v>
      </c>
      <c r="AM15" s="98">
        <v>1</v>
      </c>
      <c r="AN15" s="98">
        <v>1</v>
      </c>
      <c r="AO15" s="98">
        <v>0</v>
      </c>
      <c r="AP15" s="115">
        <v>10816275</v>
      </c>
      <c r="AQ15" s="115">
        <f t="shared" si="2"/>
        <v>0</v>
      </c>
      <c r="AR15" s="51"/>
      <c r="AS15" s="52" t="s">
        <v>113</v>
      </c>
      <c r="AV15" s="39" t="s">
        <v>98</v>
      </c>
      <c r="AW15" s="39" t="s">
        <v>99</v>
      </c>
      <c r="AY15" s="97"/>
    </row>
    <row r="16" spans="2:51" x14ac:dyDescent="0.25">
      <c r="B16" s="40">
        <v>2.2083333333333299</v>
      </c>
      <c r="C16" s="40">
        <v>0.25</v>
      </c>
      <c r="D16" s="110">
        <v>8</v>
      </c>
      <c r="E16" s="41">
        <f t="shared" si="0"/>
        <v>5.6338028169014089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139</v>
      </c>
      <c r="P16" s="111">
        <v>135</v>
      </c>
      <c r="Q16" s="111">
        <v>1818754</v>
      </c>
      <c r="R16" s="46">
        <f t="shared" si="5"/>
        <v>5222</v>
      </c>
      <c r="S16" s="47">
        <f t="shared" si="6"/>
        <v>125.328</v>
      </c>
      <c r="T16" s="47">
        <f t="shared" si="7"/>
        <v>5.2220000000000004</v>
      </c>
      <c r="U16" s="112">
        <v>9.5</v>
      </c>
      <c r="V16" s="112">
        <f t="shared" si="1"/>
        <v>9.5</v>
      </c>
      <c r="W16" s="113" t="s">
        <v>190</v>
      </c>
      <c r="X16" s="115">
        <v>0</v>
      </c>
      <c r="Y16" s="115">
        <v>0</v>
      </c>
      <c r="Z16" s="115">
        <v>1127</v>
      </c>
      <c r="AA16" s="115">
        <v>1185</v>
      </c>
      <c r="AB16" s="115">
        <v>1127</v>
      </c>
      <c r="AC16" s="48" t="s">
        <v>90</v>
      </c>
      <c r="AD16" s="48" t="s">
        <v>90</v>
      </c>
      <c r="AE16" s="48" t="s">
        <v>90</v>
      </c>
      <c r="AF16" s="114" t="s">
        <v>90</v>
      </c>
      <c r="AG16" s="123">
        <v>46657644</v>
      </c>
      <c r="AH16" s="49">
        <f t="shared" si="9"/>
        <v>1028</v>
      </c>
      <c r="AI16" s="50">
        <f t="shared" si="8"/>
        <v>196.85944082726922</v>
      </c>
      <c r="AJ16" s="98">
        <v>0</v>
      </c>
      <c r="AK16" s="98">
        <v>0</v>
      </c>
      <c r="AL16" s="98">
        <v>1</v>
      </c>
      <c r="AM16" s="98">
        <v>1</v>
      </c>
      <c r="AN16" s="98">
        <v>1</v>
      </c>
      <c r="AO16" s="98">
        <v>0</v>
      </c>
      <c r="AP16" s="115">
        <v>10816275</v>
      </c>
      <c r="AQ16" s="115">
        <f t="shared" si="2"/>
        <v>0</v>
      </c>
      <c r="AR16" s="53">
        <v>1.1599999999999999</v>
      </c>
      <c r="AS16" s="52" t="s">
        <v>101</v>
      </c>
      <c r="AV16" s="39" t="s">
        <v>102</v>
      </c>
      <c r="AW16" s="39" t="s">
        <v>103</v>
      </c>
      <c r="AY16" s="97"/>
    </row>
    <row r="17" spans="1:51" x14ac:dyDescent="0.25">
      <c r="B17" s="40">
        <v>2.25</v>
      </c>
      <c r="C17" s="40">
        <v>0.29166666666666702</v>
      </c>
      <c r="D17" s="110">
        <v>7</v>
      </c>
      <c r="E17" s="41">
        <f t="shared" si="0"/>
        <v>4.9295774647887329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137</v>
      </c>
      <c r="P17" s="111">
        <v>145</v>
      </c>
      <c r="Q17" s="111">
        <v>1824739</v>
      </c>
      <c r="R17" s="46">
        <f t="shared" si="5"/>
        <v>5985</v>
      </c>
      <c r="S17" s="47">
        <f t="shared" si="6"/>
        <v>143.63999999999999</v>
      </c>
      <c r="T17" s="47">
        <f t="shared" si="7"/>
        <v>5.9850000000000003</v>
      </c>
      <c r="U17" s="112">
        <v>9.1999999999999993</v>
      </c>
      <c r="V17" s="112">
        <f t="shared" si="1"/>
        <v>9.1999999999999993</v>
      </c>
      <c r="W17" s="113" t="s">
        <v>130</v>
      </c>
      <c r="X17" s="115">
        <v>1048</v>
      </c>
      <c r="Y17" s="115">
        <v>0</v>
      </c>
      <c r="Z17" s="115">
        <v>1187</v>
      </c>
      <c r="AA17" s="115">
        <v>1185</v>
      </c>
      <c r="AB17" s="115">
        <v>1187</v>
      </c>
      <c r="AC17" s="48" t="s">
        <v>90</v>
      </c>
      <c r="AD17" s="48" t="s">
        <v>90</v>
      </c>
      <c r="AE17" s="48" t="s">
        <v>90</v>
      </c>
      <c r="AF17" s="114" t="s">
        <v>90</v>
      </c>
      <c r="AG17" s="123">
        <v>46658988</v>
      </c>
      <c r="AH17" s="49">
        <f t="shared" si="9"/>
        <v>1344</v>
      </c>
      <c r="AI17" s="50">
        <f t="shared" si="8"/>
        <v>224.56140350877192</v>
      </c>
      <c r="AJ17" s="98">
        <v>1</v>
      </c>
      <c r="AK17" s="98">
        <v>0</v>
      </c>
      <c r="AL17" s="98">
        <v>1</v>
      </c>
      <c r="AM17" s="98">
        <v>1</v>
      </c>
      <c r="AN17" s="98">
        <v>1</v>
      </c>
      <c r="AO17" s="98">
        <v>0</v>
      </c>
      <c r="AP17" s="115">
        <v>10816275</v>
      </c>
      <c r="AQ17" s="115">
        <f t="shared" si="2"/>
        <v>0</v>
      </c>
      <c r="AR17" s="51"/>
      <c r="AS17" s="52" t="s">
        <v>101</v>
      </c>
      <c r="AT17" s="54"/>
      <c r="AV17" s="39" t="s">
        <v>104</v>
      </c>
      <c r="AW17" s="39" t="s">
        <v>105</v>
      </c>
      <c r="AY17" s="101"/>
    </row>
    <row r="18" spans="1:51" x14ac:dyDescent="0.25">
      <c r="B18" s="40">
        <v>2.2916666666666701</v>
      </c>
      <c r="C18" s="40">
        <v>0.33333333333333298</v>
      </c>
      <c r="D18" s="110">
        <v>6</v>
      </c>
      <c r="E18" s="41">
        <f t="shared" si="0"/>
        <v>4.2253521126760569</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136</v>
      </c>
      <c r="P18" s="111">
        <v>147</v>
      </c>
      <c r="Q18" s="111">
        <v>1831029</v>
      </c>
      <c r="R18" s="46">
        <f t="shared" si="5"/>
        <v>6290</v>
      </c>
      <c r="S18" s="47">
        <f t="shared" si="6"/>
        <v>150.96</v>
      </c>
      <c r="T18" s="47">
        <f t="shared" si="7"/>
        <v>6.29</v>
      </c>
      <c r="U18" s="112">
        <v>8.6</v>
      </c>
      <c r="V18" s="112">
        <f t="shared" si="1"/>
        <v>8.6</v>
      </c>
      <c r="W18" s="113" t="s">
        <v>130</v>
      </c>
      <c r="X18" s="115">
        <v>1047</v>
      </c>
      <c r="Y18" s="115">
        <v>0</v>
      </c>
      <c r="Z18" s="115">
        <v>1187</v>
      </c>
      <c r="AA18" s="115">
        <v>1185</v>
      </c>
      <c r="AB18" s="115">
        <v>1187</v>
      </c>
      <c r="AC18" s="48" t="s">
        <v>90</v>
      </c>
      <c r="AD18" s="48" t="s">
        <v>90</v>
      </c>
      <c r="AE18" s="48" t="s">
        <v>90</v>
      </c>
      <c r="AF18" s="114" t="s">
        <v>90</v>
      </c>
      <c r="AG18" s="123">
        <v>46660380</v>
      </c>
      <c r="AH18" s="49">
        <f t="shared" si="9"/>
        <v>1392</v>
      </c>
      <c r="AI18" s="50">
        <f t="shared" si="8"/>
        <v>221.30365659777425</v>
      </c>
      <c r="AJ18" s="98">
        <v>1</v>
      </c>
      <c r="AK18" s="98">
        <v>0</v>
      </c>
      <c r="AL18" s="98">
        <v>1</v>
      </c>
      <c r="AM18" s="98">
        <v>1</v>
      </c>
      <c r="AN18" s="98">
        <v>1</v>
      </c>
      <c r="AO18" s="98">
        <v>0</v>
      </c>
      <c r="AP18" s="115">
        <v>10816275</v>
      </c>
      <c r="AQ18" s="115">
        <f t="shared" si="2"/>
        <v>0</v>
      </c>
      <c r="AR18" s="51"/>
      <c r="AS18" s="52" t="s">
        <v>101</v>
      </c>
      <c r="AV18" s="39" t="s">
        <v>106</v>
      </c>
      <c r="AW18" s="39" t="s">
        <v>107</v>
      </c>
      <c r="AY18" s="101"/>
    </row>
    <row r="19" spans="1:51" x14ac:dyDescent="0.25">
      <c r="B19" s="40">
        <v>2.3333333333333299</v>
      </c>
      <c r="C19" s="40">
        <v>0.375</v>
      </c>
      <c r="D19" s="110">
        <v>6</v>
      </c>
      <c r="E19" s="41">
        <f t="shared" si="0"/>
        <v>4.2253521126760569</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140</v>
      </c>
      <c r="P19" s="111">
        <v>146</v>
      </c>
      <c r="Q19" s="111">
        <v>1837303</v>
      </c>
      <c r="R19" s="46">
        <f t="shared" si="5"/>
        <v>6274</v>
      </c>
      <c r="S19" s="47">
        <f t="shared" si="6"/>
        <v>150.57599999999999</v>
      </c>
      <c r="T19" s="47">
        <f t="shared" si="7"/>
        <v>6.274</v>
      </c>
      <c r="U19" s="112">
        <v>8</v>
      </c>
      <c r="V19" s="112">
        <f t="shared" si="1"/>
        <v>8</v>
      </c>
      <c r="W19" s="113" t="s">
        <v>130</v>
      </c>
      <c r="X19" s="115">
        <v>1048</v>
      </c>
      <c r="Y19" s="115">
        <v>0</v>
      </c>
      <c r="Z19" s="115">
        <v>1187</v>
      </c>
      <c r="AA19" s="115">
        <v>1185</v>
      </c>
      <c r="AB19" s="115">
        <v>1187</v>
      </c>
      <c r="AC19" s="48" t="s">
        <v>90</v>
      </c>
      <c r="AD19" s="48" t="s">
        <v>90</v>
      </c>
      <c r="AE19" s="48" t="s">
        <v>90</v>
      </c>
      <c r="AF19" s="114" t="s">
        <v>90</v>
      </c>
      <c r="AG19" s="123">
        <v>46661756</v>
      </c>
      <c r="AH19" s="49">
        <f t="shared" si="9"/>
        <v>1376</v>
      </c>
      <c r="AI19" s="50">
        <f t="shared" si="8"/>
        <v>219.31781957284028</v>
      </c>
      <c r="AJ19" s="98">
        <v>1</v>
      </c>
      <c r="AK19" s="98">
        <v>0</v>
      </c>
      <c r="AL19" s="98">
        <v>1</v>
      </c>
      <c r="AM19" s="98">
        <v>1</v>
      </c>
      <c r="AN19" s="98">
        <v>1</v>
      </c>
      <c r="AO19" s="98">
        <v>0</v>
      </c>
      <c r="AP19" s="115">
        <v>10816275</v>
      </c>
      <c r="AQ19" s="115">
        <f t="shared" si="2"/>
        <v>0</v>
      </c>
      <c r="AR19" s="51"/>
      <c r="AS19" s="52" t="s">
        <v>101</v>
      </c>
      <c r="AV19" s="39" t="s">
        <v>108</v>
      </c>
      <c r="AW19" s="39" t="s">
        <v>109</v>
      </c>
      <c r="AY19" s="101"/>
    </row>
    <row r="20" spans="1:51" x14ac:dyDescent="0.25">
      <c r="B20" s="40">
        <v>2.375</v>
      </c>
      <c r="C20" s="40">
        <v>0.41666666666666669</v>
      </c>
      <c r="D20" s="110">
        <v>6</v>
      </c>
      <c r="E20" s="41">
        <f t="shared" si="0"/>
        <v>4.2253521126760569</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140</v>
      </c>
      <c r="P20" s="111">
        <v>146</v>
      </c>
      <c r="Q20" s="111">
        <v>1843515</v>
      </c>
      <c r="R20" s="46">
        <f t="shared" si="5"/>
        <v>6212</v>
      </c>
      <c r="S20" s="47">
        <f t="shared" si="6"/>
        <v>149.08799999999999</v>
      </c>
      <c r="T20" s="47">
        <f t="shared" si="7"/>
        <v>6.2119999999999997</v>
      </c>
      <c r="U20" s="112">
        <v>7.4</v>
      </c>
      <c r="V20" s="112">
        <f t="shared" si="1"/>
        <v>7.4</v>
      </c>
      <c r="W20" s="113" t="s">
        <v>130</v>
      </c>
      <c r="X20" s="115">
        <v>1047</v>
      </c>
      <c r="Y20" s="115">
        <v>0</v>
      </c>
      <c r="Z20" s="115">
        <v>1187</v>
      </c>
      <c r="AA20" s="115">
        <v>1185</v>
      </c>
      <c r="AB20" s="115">
        <v>1187</v>
      </c>
      <c r="AC20" s="48" t="s">
        <v>90</v>
      </c>
      <c r="AD20" s="48" t="s">
        <v>90</v>
      </c>
      <c r="AE20" s="48" t="s">
        <v>90</v>
      </c>
      <c r="AF20" s="114" t="s">
        <v>90</v>
      </c>
      <c r="AG20" s="123">
        <v>46663144</v>
      </c>
      <c r="AH20" s="49">
        <f t="shared" si="9"/>
        <v>1388</v>
      </c>
      <c r="AI20" s="50">
        <f t="shared" si="8"/>
        <v>223.43850611719253</v>
      </c>
      <c r="AJ20" s="98">
        <v>1</v>
      </c>
      <c r="AK20" s="98">
        <v>0</v>
      </c>
      <c r="AL20" s="98">
        <v>1</v>
      </c>
      <c r="AM20" s="98">
        <v>1</v>
      </c>
      <c r="AN20" s="98">
        <v>1</v>
      </c>
      <c r="AO20" s="98">
        <v>0</v>
      </c>
      <c r="AP20" s="115">
        <v>10816275</v>
      </c>
      <c r="AQ20" s="115">
        <f t="shared" si="2"/>
        <v>0</v>
      </c>
      <c r="AR20" s="53">
        <v>1.3</v>
      </c>
      <c r="AS20" s="52" t="s">
        <v>101</v>
      </c>
      <c r="AY20" s="101"/>
    </row>
    <row r="21" spans="1:51" x14ac:dyDescent="0.25">
      <c r="B21" s="40">
        <v>2.4166666666666701</v>
      </c>
      <c r="C21" s="40">
        <v>0.45833333333333298</v>
      </c>
      <c r="D21" s="110">
        <v>6</v>
      </c>
      <c r="E21" s="41">
        <f t="shared" si="0"/>
        <v>4.2253521126760569</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140</v>
      </c>
      <c r="P21" s="111">
        <v>145</v>
      </c>
      <c r="Q21" s="111">
        <v>1849650</v>
      </c>
      <c r="R21" s="46">
        <f t="shared" si="5"/>
        <v>6135</v>
      </c>
      <c r="S21" s="47">
        <f t="shared" si="6"/>
        <v>147.24</v>
      </c>
      <c r="T21" s="47">
        <f t="shared" si="7"/>
        <v>6.1349999999999998</v>
      </c>
      <c r="U21" s="112">
        <v>6.8</v>
      </c>
      <c r="V21" s="112">
        <f t="shared" si="1"/>
        <v>6.8</v>
      </c>
      <c r="W21" s="113" t="s">
        <v>130</v>
      </c>
      <c r="X21" s="115">
        <v>1046</v>
      </c>
      <c r="Y21" s="115">
        <v>0</v>
      </c>
      <c r="Z21" s="115">
        <v>1187</v>
      </c>
      <c r="AA21" s="115">
        <v>1185</v>
      </c>
      <c r="AB21" s="115">
        <v>1187</v>
      </c>
      <c r="AC21" s="48" t="s">
        <v>90</v>
      </c>
      <c r="AD21" s="48" t="s">
        <v>90</v>
      </c>
      <c r="AE21" s="48" t="s">
        <v>90</v>
      </c>
      <c r="AF21" s="114" t="s">
        <v>90</v>
      </c>
      <c r="AG21" s="123">
        <v>46664524</v>
      </c>
      <c r="AH21" s="49">
        <f t="shared" si="9"/>
        <v>1380</v>
      </c>
      <c r="AI21" s="50">
        <f t="shared" si="8"/>
        <v>224.93887530562347</v>
      </c>
      <c r="AJ21" s="98">
        <v>1</v>
      </c>
      <c r="AK21" s="98">
        <v>0</v>
      </c>
      <c r="AL21" s="98">
        <v>1</v>
      </c>
      <c r="AM21" s="98">
        <v>1</v>
      </c>
      <c r="AN21" s="98">
        <v>1</v>
      </c>
      <c r="AO21" s="98">
        <v>0</v>
      </c>
      <c r="AP21" s="115">
        <v>10816275</v>
      </c>
      <c r="AQ21" s="115">
        <f t="shared" si="2"/>
        <v>0</v>
      </c>
      <c r="AR21" s="51"/>
      <c r="AS21" s="52" t="s">
        <v>101</v>
      </c>
      <c r="AY21" s="101"/>
    </row>
    <row r="22" spans="1:51" x14ac:dyDescent="0.25">
      <c r="B22" s="40">
        <v>2.4583333333333299</v>
      </c>
      <c r="C22" s="40">
        <v>0.5</v>
      </c>
      <c r="D22" s="110">
        <v>6</v>
      </c>
      <c r="E22" s="41">
        <f t="shared" si="0"/>
        <v>4.2253521126760569</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134</v>
      </c>
      <c r="P22" s="111">
        <v>143</v>
      </c>
      <c r="Q22" s="111">
        <v>1855727</v>
      </c>
      <c r="R22" s="46">
        <f t="shared" si="5"/>
        <v>6077</v>
      </c>
      <c r="S22" s="47">
        <f t="shared" si="6"/>
        <v>145.84800000000001</v>
      </c>
      <c r="T22" s="47">
        <f t="shared" si="7"/>
        <v>6.077</v>
      </c>
      <c r="U22" s="112">
        <v>6.4</v>
      </c>
      <c r="V22" s="112">
        <f t="shared" si="1"/>
        <v>6.4</v>
      </c>
      <c r="W22" s="113" t="s">
        <v>130</v>
      </c>
      <c r="X22" s="115">
        <v>1046</v>
      </c>
      <c r="Y22" s="115">
        <v>0</v>
      </c>
      <c r="Z22" s="115">
        <v>1187</v>
      </c>
      <c r="AA22" s="115">
        <v>1185</v>
      </c>
      <c r="AB22" s="115">
        <v>1187</v>
      </c>
      <c r="AC22" s="48" t="s">
        <v>90</v>
      </c>
      <c r="AD22" s="48" t="s">
        <v>90</v>
      </c>
      <c r="AE22" s="48" t="s">
        <v>90</v>
      </c>
      <c r="AF22" s="114" t="s">
        <v>90</v>
      </c>
      <c r="AG22" s="123">
        <v>46665892</v>
      </c>
      <c r="AH22" s="49">
        <f t="shared" si="9"/>
        <v>1368</v>
      </c>
      <c r="AI22" s="50">
        <f t="shared" si="8"/>
        <v>225.11107454336022</v>
      </c>
      <c r="AJ22" s="98">
        <v>1</v>
      </c>
      <c r="AK22" s="98">
        <v>0</v>
      </c>
      <c r="AL22" s="98">
        <v>1</v>
      </c>
      <c r="AM22" s="98">
        <v>1</v>
      </c>
      <c r="AN22" s="98">
        <v>1</v>
      </c>
      <c r="AO22" s="98">
        <v>0</v>
      </c>
      <c r="AP22" s="115">
        <v>10816275</v>
      </c>
      <c r="AQ22" s="115">
        <f t="shared" si="2"/>
        <v>0</v>
      </c>
      <c r="AR22" s="51"/>
      <c r="AS22" s="52" t="s">
        <v>101</v>
      </c>
      <c r="AV22" s="55" t="s">
        <v>110</v>
      </c>
      <c r="AY22" s="101"/>
    </row>
    <row r="23" spans="1:51" x14ac:dyDescent="0.25">
      <c r="A23" s="97" t="s">
        <v>125</v>
      </c>
      <c r="B23" s="40">
        <v>2.5</v>
      </c>
      <c r="C23" s="40">
        <v>0.54166666666666696</v>
      </c>
      <c r="D23" s="110">
        <v>6</v>
      </c>
      <c r="E23" s="41">
        <f t="shared" si="0"/>
        <v>4.2253521126760569</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136</v>
      </c>
      <c r="P23" s="111">
        <v>141</v>
      </c>
      <c r="Q23" s="111">
        <v>1861805</v>
      </c>
      <c r="R23" s="46">
        <f t="shared" si="5"/>
        <v>6078</v>
      </c>
      <c r="S23" s="47">
        <f t="shared" si="6"/>
        <v>145.87200000000001</v>
      </c>
      <c r="T23" s="47">
        <f t="shared" si="7"/>
        <v>6.0780000000000003</v>
      </c>
      <c r="U23" s="112">
        <v>5.8</v>
      </c>
      <c r="V23" s="112">
        <f t="shared" si="1"/>
        <v>5.8</v>
      </c>
      <c r="W23" s="113" t="s">
        <v>130</v>
      </c>
      <c r="X23" s="115">
        <v>1046</v>
      </c>
      <c r="Y23" s="115">
        <v>0</v>
      </c>
      <c r="Z23" s="115">
        <v>1187</v>
      </c>
      <c r="AA23" s="115">
        <v>1185</v>
      </c>
      <c r="AB23" s="115">
        <v>1187</v>
      </c>
      <c r="AC23" s="48" t="s">
        <v>90</v>
      </c>
      <c r="AD23" s="48" t="s">
        <v>90</v>
      </c>
      <c r="AE23" s="48" t="s">
        <v>90</v>
      </c>
      <c r="AF23" s="114" t="s">
        <v>90</v>
      </c>
      <c r="AG23" s="123">
        <v>46667268</v>
      </c>
      <c r="AH23" s="49">
        <f t="shared" si="9"/>
        <v>1376</v>
      </c>
      <c r="AI23" s="50">
        <f t="shared" si="8"/>
        <v>226.3902599539322</v>
      </c>
      <c r="AJ23" s="98">
        <v>1</v>
      </c>
      <c r="AK23" s="98">
        <v>0</v>
      </c>
      <c r="AL23" s="98">
        <v>1</v>
      </c>
      <c r="AM23" s="98">
        <v>1</v>
      </c>
      <c r="AN23" s="98">
        <v>1</v>
      </c>
      <c r="AO23" s="98">
        <v>0</v>
      </c>
      <c r="AP23" s="115">
        <v>10816275</v>
      </c>
      <c r="AQ23" s="115">
        <f t="shared" si="2"/>
        <v>0</v>
      </c>
      <c r="AR23" s="51"/>
      <c r="AS23" s="52" t="s">
        <v>113</v>
      </c>
      <c r="AT23" s="54"/>
      <c r="AV23" s="56" t="s">
        <v>111</v>
      </c>
      <c r="AW23" s="57" t="s">
        <v>112</v>
      </c>
      <c r="AY23" s="101"/>
    </row>
    <row r="24" spans="1:51" x14ac:dyDescent="0.25">
      <c r="B24" s="40">
        <v>2.5416666666666701</v>
      </c>
      <c r="C24" s="40">
        <v>0.58333333333333404</v>
      </c>
      <c r="D24" s="110">
        <v>5</v>
      </c>
      <c r="E24" s="41">
        <f t="shared" si="0"/>
        <v>3.5211267605633805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135</v>
      </c>
      <c r="P24" s="111">
        <v>140</v>
      </c>
      <c r="Q24" s="111">
        <v>1867708</v>
      </c>
      <c r="R24" s="46">
        <f t="shared" si="5"/>
        <v>5903</v>
      </c>
      <c r="S24" s="47">
        <f t="shared" si="6"/>
        <v>141.672</v>
      </c>
      <c r="T24" s="47">
        <f t="shared" si="7"/>
        <v>5.9029999999999996</v>
      </c>
      <c r="U24" s="112">
        <v>5.3</v>
      </c>
      <c r="V24" s="112">
        <f t="shared" si="1"/>
        <v>5.3</v>
      </c>
      <c r="W24" s="113" t="s">
        <v>130</v>
      </c>
      <c r="X24" s="115">
        <v>1047</v>
      </c>
      <c r="Y24" s="115">
        <v>0</v>
      </c>
      <c r="Z24" s="115">
        <v>1187</v>
      </c>
      <c r="AA24" s="115">
        <v>1185</v>
      </c>
      <c r="AB24" s="115">
        <v>1187</v>
      </c>
      <c r="AC24" s="48" t="s">
        <v>90</v>
      </c>
      <c r="AD24" s="48" t="s">
        <v>90</v>
      </c>
      <c r="AE24" s="48" t="s">
        <v>90</v>
      </c>
      <c r="AF24" s="114" t="s">
        <v>90</v>
      </c>
      <c r="AG24" s="123">
        <v>46668620</v>
      </c>
      <c r="AH24" s="49">
        <f>IF(ISBLANK(AG24),"-",AG24-AG23)</f>
        <v>1352</v>
      </c>
      <c r="AI24" s="50">
        <f t="shared" si="8"/>
        <v>229.03608334745047</v>
      </c>
      <c r="AJ24" s="98">
        <v>1</v>
      </c>
      <c r="AK24" s="98">
        <v>0</v>
      </c>
      <c r="AL24" s="98">
        <v>1</v>
      </c>
      <c r="AM24" s="98">
        <v>1</v>
      </c>
      <c r="AN24" s="98">
        <v>1</v>
      </c>
      <c r="AO24" s="98">
        <v>0</v>
      </c>
      <c r="AP24" s="115">
        <v>10816275</v>
      </c>
      <c r="AQ24" s="115">
        <f t="shared" si="2"/>
        <v>0</v>
      </c>
      <c r="AR24" s="53">
        <v>1.28</v>
      </c>
      <c r="AS24" s="52" t="s">
        <v>113</v>
      </c>
      <c r="AV24" s="58" t="s">
        <v>29</v>
      </c>
      <c r="AW24" s="58">
        <v>14.7</v>
      </c>
      <c r="AY24" s="101"/>
    </row>
    <row r="25" spans="1:51" x14ac:dyDescent="0.25">
      <c r="B25" s="40">
        <v>2.5833333333333299</v>
      </c>
      <c r="C25" s="40">
        <v>0.625</v>
      </c>
      <c r="D25" s="110">
        <v>5</v>
      </c>
      <c r="E25" s="41">
        <f t="shared" si="0"/>
        <v>3.5211267605633805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139</v>
      </c>
      <c r="P25" s="111">
        <v>138</v>
      </c>
      <c r="Q25" s="111">
        <v>1873654</v>
      </c>
      <c r="R25" s="46">
        <f t="shared" si="5"/>
        <v>5946</v>
      </c>
      <c r="S25" s="47">
        <f t="shared" si="6"/>
        <v>142.70400000000001</v>
      </c>
      <c r="T25" s="47">
        <f t="shared" si="7"/>
        <v>5.9459999999999997</v>
      </c>
      <c r="U25" s="112">
        <v>4.9000000000000004</v>
      </c>
      <c r="V25" s="112">
        <f t="shared" si="1"/>
        <v>4.9000000000000004</v>
      </c>
      <c r="W25" s="113" t="s">
        <v>130</v>
      </c>
      <c r="X25" s="115">
        <v>1016</v>
      </c>
      <c r="Y25" s="115">
        <v>0</v>
      </c>
      <c r="Z25" s="115">
        <v>1187</v>
      </c>
      <c r="AA25" s="115">
        <v>1185</v>
      </c>
      <c r="AB25" s="115">
        <v>1188</v>
      </c>
      <c r="AC25" s="48" t="s">
        <v>90</v>
      </c>
      <c r="AD25" s="48" t="s">
        <v>90</v>
      </c>
      <c r="AE25" s="48" t="s">
        <v>90</v>
      </c>
      <c r="AF25" s="114" t="s">
        <v>90</v>
      </c>
      <c r="AG25" s="123">
        <v>46669972</v>
      </c>
      <c r="AH25" s="49">
        <f t="shared" si="9"/>
        <v>1352</v>
      </c>
      <c r="AI25" s="50">
        <f t="shared" si="8"/>
        <v>227.3797510931719</v>
      </c>
      <c r="AJ25" s="98">
        <v>1</v>
      </c>
      <c r="AK25" s="98">
        <v>0</v>
      </c>
      <c r="AL25" s="98">
        <v>1</v>
      </c>
      <c r="AM25" s="98">
        <v>1</v>
      </c>
      <c r="AN25" s="98">
        <v>1</v>
      </c>
      <c r="AO25" s="98">
        <v>0</v>
      </c>
      <c r="AP25" s="115">
        <v>10816275</v>
      </c>
      <c r="AQ25" s="115">
        <f t="shared" si="2"/>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138</v>
      </c>
      <c r="P26" s="111">
        <v>137</v>
      </c>
      <c r="Q26" s="111">
        <v>1879523</v>
      </c>
      <c r="R26" s="46">
        <f t="shared" si="5"/>
        <v>5869</v>
      </c>
      <c r="S26" s="47">
        <f t="shared" si="6"/>
        <v>140.85599999999999</v>
      </c>
      <c r="T26" s="47">
        <f t="shared" si="7"/>
        <v>5.8689999999999998</v>
      </c>
      <c r="U26" s="112">
        <v>4.5999999999999996</v>
      </c>
      <c r="V26" s="112">
        <f t="shared" si="1"/>
        <v>4.5999999999999996</v>
      </c>
      <c r="W26" s="113" t="s">
        <v>130</v>
      </c>
      <c r="X26" s="115">
        <v>1015</v>
      </c>
      <c r="Y26" s="115">
        <v>0</v>
      </c>
      <c r="Z26" s="115">
        <v>1187</v>
      </c>
      <c r="AA26" s="115">
        <v>1185</v>
      </c>
      <c r="AB26" s="115">
        <v>1188</v>
      </c>
      <c r="AC26" s="48" t="s">
        <v>90</v>
      </c>
      <c r="AD26" s="48" t="s">
        <v>90</v>
      </c>
      <c r="AE26" s="48" t="s">
        <v>90</v>
      </c>
      <c r="AF26" s="114" t="s">
        <v>90</v>
      </c>
      <c r="AG26" s="123">
        <v>46671296</v>
      </c>
      <c r="AH26" s="49">
        <f t="shared" si="9"/>
        <v>1324</v>
      </c>
      <c r="AI26" s="50">
        <f t="shared" si="8"/>
        <v>225.59209405350146</v>
      </c>
      <c r="AJ26" s="98">
        <v>1</v>
      </c>
      <c r="AK26" s="98">
        <v>0</v>
      </c>
      <c r="AL26" s="98">
        <v>1</v>
      </c>
      <c r="AM26" s="98">
        <v>1</v>
      </c>
      <c r="AN26" s="98">
        <v>1</v>
      </c>
      <c r="AO26" s="98">
        <v>0</v>
      </c>
      <c r="AP26" s="115">
        <v>10816275</v>
      </c>
      <c r="AQ26" s="115">
        <f t="shared" si="2"/>
        <v>0</v>
      </c>
      <c r="AR26" s="51"/>
      <c r="AS26" s="52" t="s">
        <v>113</v>
      </c>
      <c r="AV26" s="58" t="s">
        <v>114</v>
      </c>
      <c r="AW26" s="58">
        <v>1.01325</v>
      </c>
      <c r="AY26" s="101"/>
    </row>
    <row r="27" spans="1:51" x14ac:dyDescent="0.25">
      <c r="B27" s="40">
        <v>2.6666666666666701</v>
      </c>
      <c r="C27" s="40">
        <v>0.70833333333333404</v>
      </c>
      <c r="D27" s="110">
        <v>5</v>
      </c>
      <c r="E27" s="41">
        <f t="shared" si="0"/>
        <v>3.5211267605633805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137</v>
      </c>
      <c r="P27" s="111">
        <v>139</v>
      </c>
      <c r="Q27" s="111">
        <v>1885662</v>
      </c>
      <c r="R27" s="46">
        <f t="shared" si="5"/>
        <v>6139</v>
      </c>
      <c r="S27" s="47">
        <f t="shared" si="6"/>
        <v>147.33600000000001</v>
      </c>
      <c r="T27" s="47">
        <f t="shared" si="7"/>
        <v>6.1390000000000002</v>
      </c>
      <c r="U27" s="112">
        <v>4.2</v>
      </c>
      <c r="V27" s="112">
        <f t="shared" si="1"/>
        <v>4.2</v>
      </c>
      <c r="W27" s="113" t="s">
        <v>130</v>
      </c>
      <c r="X27" s="115">
        <v>1015</v>
      </c>
      <c r="Y27" s="115">
        <v>0</v>
      </c>
      <c r="Z27" s="115">
        <v>1187</v>
      </c>
      <c r="AA27" s="115">
        <v>1185</v>
      </c>
      <c r="AB27" s="115">
        <v>1188</v>
      </c>
      <c r="AC27" s="48" t="s">
        <v>90</v>
      </c>
      <c r="AD27" s="48" t="s">
        <v>90</v>
      </c>
      <c r="AE27" s="48" t="s">
        <v>90</v>
      </c>
      <c r="AF27" s="114" t="s">
        <v>90</v>
      </c>
      <c r="AG27" s="123">
        <v>46672672</v>
      </c>
      <c r="AH27" s="49">
        <f t="shared" si="9"/>
        <v>1376</v>
      </c>
      <c r="AI27" s="50">
        <f t="shared" si="8"/>
        <v>224.14073953412608</v>
      </c>
      <c r="AJ27" s="98">
        <v>1</v>
      </c>
      <c r="AK27" s="98">
        <v>0</v>
      </c>
      <c r="AL27" s="98">
        <v>1</v>
      </c>
      <c r="AM27" s="98">
        <v>1</v>
      </c>
      <c r="AN27" s="98">
        <v>1</v>
      </c>
      <c r="AO27" s="98">
        <v>0</v>
      </c>
      <c r="AP27" s="115">
        <v>10816275</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136</v>
      </c>
      <c r="P28" s="111">
        <v>138</v>
      </c>
      <c r="Q28" s="111">
        <v>1891392</v>
      </c>
      <c r="R28" s="46">
        <f t="shared" si="5"/>
        <v>5730</v>
      </c>
      <c r="S28" s="47">
        <f t="shared" si="6"/>
        <v>137.52000000000001</v>
      </c>
      <c r="T28" s="47">
        <f t="shared" si="7"/>
        <v>5.73</v>
      </c>
      <c r="U28" s="112">
        <v>3.9</v>
      </c>
      <c r="V28" s="112">
        <f t="shared" si="1"/>
        <v>3.9</v>
      </c>
      <c r="W28" s="113" t="s">
        <v>130</v>
      </c>
      <c r="X28" s="115">
        <v>1016</v>
      </c>
      <c r="Y28" s="115">
        <v>0</v>
      </c>
      <c r="Z28" s="115">
        <v>1187</v>
      </c>
      <c r="AA28" s="115">
        <v>1185</v>
      </c>
      <c r="AB28" s="115">
        <v>1187</v>
      </c>
      <c r="AC28" s="48" t="s">
        <v>90</v>
      </c>
      <c r="AD28" s="48" t="s">
        <v>90</v>
      </c>
      <c r="AE28" s="48" t="s">
        <v>90</v>
      </c>
      <c r="AF28" s="114" t="s">
        <v>90</v>
      </c>
      <c r="AG28" s="123">
        <v>46673988</v>
      </c>
      <c r="AH28" s="49">
        <f t="shared" si="9"/>
        <v>1316</v>
      </c>
      <c r="AI28" s="50">
        <f t="shared" si="8"/>
        <v>229.66841186736474</v>
      </c>
      <c r="AJ28" s="98">
        <v>1</v>
      </c>
      <c r="AK28" s="98">
        <v>0</v>
      </c>
      <c r="AL28" s="98">
        <v>1</v>
      </c>
      <c r="AM28" s="98">
        <v>1</v>
      </c>
      <c r="AN28" s="98">
        <v>1</v>
      </c>
      <c r="AO28" s="98">
        <v>0</v>
      </c>
      <c r="AP28" s="115">
        <v>10816275</v>
      </c>
      <c r="AQ28" s="115">
        <f t="shared" si="2"/>
        <v>0</v>
      </c>
      <c r="AR28" s="53">
        <v>1.07</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134</v>
      </c>
      <c r="P29" s="111">
        <v>139</v>
      </c>
      <c r="Q29" s="111">
        <v>1897354</v>
      </c>
      <c r="R29" s="46">
        <f t="shared" si="5"/>
        <v>5962</v>
      </c>
      <c r="S29" s="47">
        <f t="shared" si="6"/>
        <v>143.08799999999999</v>
      </c>
      <c r="T29" s="47">
        <f t="shared" si="7"/>
        <v>5.9619999999999997</v>
      </c>
      <c r="U29" s="112">
        <v>3.6</v>
      </c>
      <c r="V29" s="112">
        <f t="shared" si="1"/>
        <v>3.6</v>
      </c>
      <c r="W29" s="113" t="s">
        <v>130</v>
      </c>
      <c r="X29" s="115">
        <v>1015</v>
      </c>
      <c r="Y29" s="115">
        <v>0</v>
      </c>
      <c r="Z29" s="115">
        <v>1187</v>
      </c>
      <c r="AA29" s="115">
        <v>1185</v>
      </c>
      <c r="AB29" s="115">
        <v>1187</v>
      </c>
      <c r="AC29" s="48" t="s">
        <v>90</v>
      </c>
      <c r="AD29" s="48" t="s">
        <v>90</v>
      </c>
      <c r="AE29" s="48" t="s">
        <v>90</v>
      </c>
      <c r="AF29" s="114" t="s">
        <v>90</v>
      </c>
      <c r="AG29" s="123">
        <v>46675332</v>
      </c>
      <c r="AH29" s="49">
        <f t="shared" si="9"/>
        <v>1344</v>
      </c>
      <c r="AI29" s="50">
        <f t="shared" si="8"/>
        <v>225.42770882254277</v>
      </c>
      <c r="AJ29" s="98">
        <v>1</v>
      </c>
      <c r="AK29" s="98">
        <v>0</v>
      </c>
      <c r="AL29" s="98">
        <v>1</v>
      </c>
      <c r="AM29" s="98">
        <v>1</v>
      </c>
      <c r="AN29" s="98">
        <v>1</v>
      </c>
      <c r="AO29" s="98">
        <v>0</v>
      </c>
      <c r="AP29" s="115">
        <v>10816275</v>
      </c>
      <c r="AQ29" s="115">
        <f t="shared" si="2"/>
        <v>0</v>
      </c>
      <c r="AR29" s="51"/>
      <c r="AS29" s="52" t="s">
        <v>113</v>
      </c>
      <c r="AY29" s="101"/>
    </row>
    <row r="30" spans="1:51" x14ac:dyDescent="0.25">
      <c r="B30" s="40">
        <v>2.7916666666666701</v>
      </c>
      <c r="C30" s="40">
        <v>0.83333333333333703</v>
      </c>
      <c r="D30" s="110">
        <v>5</v>
      </c>
      <c r="E30" s="41">
        <f t="shared" si="0"/>
        <v>3.5211267605633805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116</v>
      </c>
      <c r="P30" s="111">
        <v>130</v>
      </c>
      <c r="Q30" s="111">
        <v>1902818</v>
      </c>
      <c r="R30" s="46">
        <f t="shared" si="5"/>
        <v>5464</v>
      </c>
      <c r="S30" s="47">
        <f t="shared" si="6"/>
        <v>131.136</v>
      </c>
      <c r="T30" s="47">
        <f t="shared" si="7"/>
        <v>5.4640000000000004</v>
      </c>
      <c r="U30" s="112">
        <v>2.9</v>
      </c>
      <c r="V30" s="112">
        <f t="shared" si="1"/>
        <v>2.9</v>
      </c>
      <c r="W30" s="113" t="s">
        <v>134</v>
      </c>
      <c r="X30" s="115">
        <v>1058</v>
      </c>
      <c r="Y30" s="115">
        <v>0</v>
      </c>
      <c r="Z30" s="115">
        <v>1188</v>
      </c>
      <c r="AA30" s="115">
        <v>1185</v>
      </c>
      <c r="AB30" s="115">
        <v>0</v>
      </c>
      <c r="AC30" s="48" t="s">
        <v>90</v>
      </c>
      <c r="AD30" s="48" t="s">
        <v>90</v>
      </c>
      <c r="AE30" s="48" t="s">
        <v>90</v>
      </c>
      <c r="AF30" s="114" t="s">
        <v>90</v>
      </c>
      <c r="AG30" s="123">
        <v>46676422</v>
      </c>
      <c r="AH30" s="49">
        <f t="shared" si="9"/>
        <v>1090</v>
      </c>
      <c r="AI30" s="50">
        <f t="shared" si="8"/>
        <v>199.4875549048316</v>
      </c>
      <c r="AJ30" s="98">
        <v>1</v>
      </c>
      <c r="AK30" s="98">
        <v>0</v>
      </c>
      <c r="AL30" s="98">
        <v>1</v>
      </c>
      <c r="AM30" s="98">
        <v>1</v>
      </c>
      <c r="AN30" s="98">
        <v>0</v>
      </c>
      <c r="AO30" s="98">
        <v>0</v>
      </c>
      <c r="AP30" s="115">
        <v>10816275</v>
      </c>
      <c r="AQ30" s="115">
        <f t="shared" si="2"/>
        <v>0</v>
      </c>
      <c r="AR30" s="51"/>
      <c r="AS30" s="52" t="s">
        <v>113</v>
      </c>
      <c r="AV30" s="273" t="s">
        <v>117</v>
      </c>
      <c r="AW30" s="273"/>
      <c r="AY30" s="101"/>
    </row>
    <row r="31" spans="1:51" x14ac:dyDescent="0.25">
      <c r="B31" s="40">
        <v>2.8333333333333299</v>
      </c>
      <c r="C31" s="40">
        <v>0.875000000000004</v>
      </c>
      <c r="D31" s="110">
        <v>5</v>
      </c>
      <c r="E31" s="41">
        <f t="shared" si="0"/>
        <v>3.5211267605633805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115</v>
      </c>
      <c r="P31" s="111">
        <v>121</v>
      </c>
      <c r="Q31" s="111">
        <v>1908156</v>
      </c>
      <c r="R31" s="46">
        <f t="shared" si="5"/>
        <v>5338</v>
      </c>
      <c r="S31" s="47">
        <f t="shared" si="6"/>
        <v>128.11199999999999</v>
      </c>
      <c r="T31" s="47">
        <f t="shared" si="7"/>
        <v>5.3380000000000001</v>
      </c>
      <c r="U31" s="112">
        <v>2.2000000000000002</v>
      </c>
      <c r="V31" s="112">
        <f t="shared" si="1"/>
        <v>2.2000000000000002</v>
      </c>
      <c r="W31" s="113" t="s">
        <v>134</v>
      </c>
      <c r="X31" s="115">
        <v>1057</v>
      </c>
      <c r="Y31" s="115">
        <v>0</v>
      </c>
      <c r="Z31" s="115">
        <v>1188</v>
      </c>
      <c r="AA31" s="115">
        <v>1185</v>
      </c>
      <c r="AB31" s="115">
        <v>0</v>
      </c>
      <c r="AC31" s="48" t="s">
        <v>90</v>
      </c>
      <c r="AD31" s="48" t="s">
        <v>90</v>
      </c>
      <c r="AE31" s="48" t="s">
        <v>90</v>
      </c>
      <c r="AF31" s="114" t="s">
        <v>90</v>
      </c>
      <c r="AG31" s="123">
        <v>46677476</v>
      </c>
      <c r="AH31" s="49">
        <f t="shared" si="9"/>
        <v>1054</v>
      </c>
      <c r="AI31" s="50">
        <f t="shared" si="8"/>
        <v>197.45222929936307</v>
      </c>
      <c r="AJ31" s="98">
        <v>1</v>
      </c>
      <c r="AK31" s="98">
        <v>0</v>
      </c>
      <c r="AL31" s="98">
        <v>1</v>
      </c>
      <c r="AM31" s="98">
        <v>1</v>
      </c>
      <c r="AN31" s="98">
        <v>0</v>
      </c>
      <c r="AO31" s="98">
        <v>0</v>
      </c>
      <c r="AP31" s="115">
        <v>10816275</v>
      </c>
      <c r="AQ31" s="115">
        <f t="shared" si="2"/>
        <v>0</v>
      </c>
      <c r="AR31" s="51"/>
      <c r="AS31" s="52" t="s">
        <v>113</v>
      </c>
      <c r="AV31" s="59" t="s">
        <v>29</v>
      </c>
      <c r="AW31" s="59" t="s">
        <v>74</v>
      </c>
      <c r="AY31" s="101"/>
    </row>
    <row r="32" spans="1:51" x14ac:dyDescent="0.25">
      <c r="B32" s="40">
        <v>2.875</v>
      </c>
      <c r="C32" s="40">
        <v>0.91666666666667096</v>
      </c>
      <c r="D32" s="110">
        <v>5</v>
      </c>
      <c r="E32" s="41">
        <f t="shared" si="0"/>
        <v>3.5211267605633805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134</v>
      </c>
      <c r="P32" s="111">
        <v>120</v>
      </c>
      <c r="Q32" s="111">
        <v>1913439</v>
      </c>
      <c r="R32" s="46">
        <f t="shared" si="5"/>
        <v>5283</v>
      </c>
      <c r="S32" s="47">
        <f t="shared" si="6"/>
        <v>126.792</v>
      </c>
      <c r="T32" s="47">
        <f t="shared" si="7"/>
        <v>5.2830000000000004</v>
      </c>
      <c r="U32" s="112">
        <v>1.9</v>
      </c>
      <c r="V32" s="112">
        <f t="shared" si="1"/>
        <v>1.9</v>
      </c>
      <c r="W32" s="113" t="s">
        <v>134</v>
      </c>
      <c r="X32" s="115">
        <v>1046</v>
      </c>
      <c r="Y32" s="115">
        <v>0</v>
      </c>
      <c r="Z32" s="115">
        <v>1188</v>
      </c>
      <c r="AA32" s="115">
        <v>1185</v>
      </c>
      <c r="AB32" s="115">
        <v>0</v>
      </c>
      <c r="AC32" s="48" t="s">
        <v>90</v>
      </c>
      <c r="AD32" s="48" t="s">
        <v>90</v>
      </c>
      <c r="AE32" s="48" t="s">
        <v>90</v>
      </c>
      <c r="AF32" s="114" t="s">
        <v>90</v>
      </c>
      <c r="AG32" s="123">
        <v>46678548</v>
      </c>
      <c r="AH32" s="49">
        <f t="shared" si="9"/>
        <v>1072</v>
      </c>
      <c r="AI32" s="50">
        <f t="shared" si="8"/>
        <v>202.91501041075145</v>
      </c>
      <c r="AJ32" s="98">
        <v>1</v>
      </c>
      <c r="AK32" s="98">
        <v>0</v>
      </c>
      <c r="AL32" s="98">
        <v>1</v>
      </c>
      <c r="AM32" s="98">
        <v>1</v>
      </c>
      <c r="AN32" s="98">
        <v>0</v>
      </c>
      <c r="AO32" s="98">
        <v>0</v>
      </c>
      <c r="AP32" s="115">
        <v>10816275</v>
      </c>
      <c r="AQ32" s="115">
        <f t="shared" si="2"/>
        <v>0</v>
      </c>
      <c r="AR32" s="53">
        <v>1.1200000000000001</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5</v>
      </c>
      <c r="E33" s="41">
        <f t="shared" si="0"/>
        <v>3.5211267605633805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143</v>
      </c>
      <c r="P33" s="111">
        <v>122</v>
      </c>
      <c r="Q33" s="111">
        <v>1918534</v>
      </c>
      <c r="R33" s="46">
        <f t="shared" si="5"/>
        <v>5095</v>
      </c>
      <c r="S33" s="47">
        <f t="shared" si="6"/>
        <v>122.28</v>
      </c>
      <c r="T33" s="47">
        <f t="shared" si="7"/>
        <v>5.0949999999999998</v>
      </c>
      <c r="U33" s="112">
        <v>3</v>
      </c>
      <c r="V33" s="112">
        <f t="shared" si="1"/>
        <v>3</v>
      </c>
      <c r="W33" s="113" t="s">
        <v>190</v>
      </c>
      <c r="X33" s="115">
        <v>0</v>
      </c>
      <c r="Y33" s="115">
        <v>0</v>
      </c>
      <c r="Z33" s="115">
        <v>1146</v>
      </c>
      <c r="AA33" s="115">
        <v>1185</v>
      </c>
      <c r="AB33" s="115">
        <v>1148</v>
      </c>
      <c r="AC33" s="48" t="s">
        <v>90</v>
      </c>
      <c r="AD33" s="48" t="s">
        <v>90</v>
      </c>
      <c r="AE33" s="48" t="s">
        <v>90</v>
      </c>
      <c r="AF33" s="114" t="s">
        <v>90</v>
      </c>
      <c r="AG33" s="123">
        <v>46679684</v>
      </c>
      <c r="AH33" s="49">
        <f t="shared" si="9"/>
        <v>1136</v>
      </c>
      <c r="AI33" s="50">
        <f t="shared" si="8"/>
        <v>222.96368989205104</v>
      </c>
      <c r="AJ33" s="98">
        <v>0</v>
      </c>
      <c r="AK33" s="98">
        <v>0</v>
      </c>
      <c r="AL33" s="98">
        <v>1</v>
      </c>
      <c r="AM33" s="98">
        <v>1</v>
      </c>
      <c r="AN33" s="98">
        <v>1</v>
      </c>
      <c r="AO33" s="98">
        <v>0.7</v>
      </c>
      <c r="AP33" s="115">
        <v>10817052</v>
      </c>
      <c r="AQ33" s="115">
        <f t="shared" si="2"/>
        <v>777</v>
      </c>
      <c r="AR33" s="51"/>
      <c r="AS33" s="52" t="s">
        <v>113</v>
      </c>
      <c r="AY33" s="101"/>
    </row>
    <row r="34" spans="1:51" x14ac:dyDescent="0.25">
      <c r="B34" s="40">
        <v>2.9583333333333299</v>
      </c>
      <c r="C34" s="40">
        <v>1</v>
      </c>
      <c r="D34" s="110">
        <v>5</v>
      </c>
      <c r="E34" s="41">
        <f t="shared" si="0"/>
        <v>3.5211267605633805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143</v>
      </c>
      <c r="P34" s="111">
        <v>118</v>
      </c>
      <c r="Q34" s="111">
        <v>1923603</v>
      </c>
      <c r="R34" s="46">
        <f t="shared" si="5"/>
        <v>5069</v>
      </c>
      <c r="S34" s="47">
        <f t="shared" si="6"/>
        <v>121.65600000000001</v>
      </c>
      <c r="T34" s="47">
        <f t="shared" si="7"/>
        <v>5.069</v>
      </c>
      <c r="U34" s="112">
        <v>4.5</v>
      </c>
      <c r="V34" s="112">
        <f t="shared" si="1"/>
        <v>4.5</v>
      </c>
      <c r="W34" s="113" t="s">
        <v>190</v>
      </c>
      <c r="X34" s="115">
        <v>0</v>
      </c>
      <c r="Y34" s="115">
        <v>0</v>
      </c>
      <c r="Z34" s="115">
        <v>1147</v>
      </c>
      <c r="AA34" s="115">
        <v>1185</v>
      </c>
      <c r="AB34" s="115">
        <v>1147</v>
      </c>
      <c r="AC34" s="48" t="s">
        <v>90</v>
      </c>
      <c r="AD34" s="48" t="s">
        <v>90</v>
      </c>
      <c r="AE34" s="48" t="s">
        <v>90</v>
      </c>
      <c r="AF34" s="114" t="s">
        <v>90</v>
      </c>
      <c r="AG34" s="123">
        <v>46680836</v>
      </c>
      <c r="AH34" s="49">
        <f t="shared" si="9"/>
        <v>1152</v>
      </c>
      <c r="AI34" s="50">
        <f t="shared" si="8"/>
        <v>227.26376011047543</v>
      </c>
      <c r="AJ34" s="98">
        <v>0</v>
      </c>
      <c r="AK34" s="98">
        <v>0</v>
      </c>
      <c r="AL34" s="98">
        <v>1</v>
      </c>
      <c r="AM34" s="98">
        <v>1</v>
      </c>
      <c r="AN34" s="98">
        <v>1</v>
      </c>
      <c r="AO34" s="98">
        <v>0.7</v>
      </c>
      <c r="AP34" s="115">
        <v>10817651</v>
      </c>
      <c r="AQ34" s="115">
        <f t="shared" si="2"/>
        <v>599</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131697</v>
      </c>
      <c r="S35" s="65">
        <f>AVERAGE(S11:S34)</f>
        <v>131.69700000000003</v>
      </c>
      <c r="T35" s="65">
        <f>SUM(T11:T34)</f>
        <v>131.697</v>
      </c>
      <c r="U35" s="112"/>
      <c r="V35" s="94"/>
      <c r="W35" s="57"/>
      <c r="X35" s="88"/>
      <c r="Y35" s="89"/>
      <c r="Z35" s="89"/>
      <c r="AA35" s="89"/>
      <c r="AB35" s="90"/>
      <c r="AC35" s="88"/>
      <c r="AD35" s="89"/>
      <c r="AE35" s="90"/>
      <c r="AF35" s="91"/>
      <c r="AG35" s="66">
        <f>AG34-AG10</f>
        <v>29564</v>
      </c>
      <c r="AH35" s="67">
        <f>SUM(AH11:AH34)</f>
        <v>29564</v>
      </c>
      <c r="AI35" s="68">
        <f>$AH$35/$T35</f>
        <v>224.48499206511917</v>
      </c>
      <c r="AJ35" s="98"/>
      <c r="AK35" s="98"/>
      <c r="AL35" s="98"/>
      <c r="AM35" s="98"/>
      <c r="AN35" s="98"/>
      <c r="AO35" s="69"/>
      <c r="AP35" s="70"/>
      <c r="AQ35" s="71">
        <f>SUM(AQ11:AQ34)</f>
        <v>4123</v>
      </c>
      <c r="AR35" s="72">
        <f>AVERAGE(AR11:AR34)</f>
        <v>1.1633333333333333</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212</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175</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209" t="s">
        <v>240</v>
      </c>
      <c r="C41" s="238"/>
      <c r="D41" s="239"/>
      <c r="E41" s="212"/>
      <c r="F41" s="212"/>
      <c r="G41" s="212"/>
      <c r="H41" s="210"/>
      <c r="I41" s="240"/>
      <c r="J41" s="240"/>
      <c r="K41" s="240"/>
      <c r="L41" s="240"/>
      <c r="M41" s="240"/>
      <c r="N41" s="240"/>
      <c r="O41" s="240"/>
      <c r="P41" s="240"/>
      <c r="Q41" s="240"/>
      <c r="R41" s="240"/>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83" t="s">
        <v>176</v>
      </c>
      <c r="C42" s="137"/>
      <c r="D42" s="225"/>
      <c r="E42" s="124"/>
      <c r="F42" s="124"/>
      <c r="G42" s="124"/>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71" t="s">
        <v>127</v>
      </c>
      <c r="C43" s="137"/>
      <c r="D43" s="137"/>
      <c r="E43" s="109"/>
      <c r="F43" s="109"/>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71" t="s">
        <v>142</v>
      </c>
      <c r="C44" s="137"/>
      <c r="D44" s="225"/>
      <c r="E44" s="124"/>
      <c r="F44" s="124"/>
      <c r="G44" s="124"/>
      <c r="H44" s="124"/>
      <c r="I44" s="124"/>
      <c r="J44" s="125"/>
      <c r="K44" s="125"/>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33" t="s">
        <v>161</v>
      </c>
      <c r="C45" s="226"/>
      <c r="D45" s="227"/>
      <c r="E45" s="228"/>
      <c r="F45" s="228"/>
      <c r="G45" s="228"/>
      <c r="H45" s="228"/>
      <c r="I45" s="228"/>
      <c r="J45" s="135"/>
      <c r="K45" s="135"/>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71" t="s">
        <v>239</v>
      </c>
      <c r="C46" s="136"/>
      <c r="D46" s="229"/>
      <c r="E46" s="135"/>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137</v>
      </c>
      <c r="C47" s="137"/>
      <c r="D47" s="230"/>
      <c r="E47" s="124"/>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71" t="s">
        <v>138</v>
      </c>
      <c r="C48" s="105"/>
      <c r="D48" s="197"/>
      <c r="E48" s="124"/>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34" t="s">
        <v>183</v>
      </c>
      <c r="C49" s="105"/>
      <c r="D49" s="197"/>
      <c r="E49" s="124"/>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71" t="s">
        <v>139</v>
      </c>
      <c r="C50" s="105"/>
      <c r="D50" s="197"/>
      <c r="E50" s="105"/>
      <c r="F50" s="105"/>
      <c r="G50" s="105"/>
      <c r="H50" s="105"/>
      <c r="I50" s="105"/>
      <c r="J50" s="203"/>
      <c r="K50" s="203"/>
      <c r="L50" s="203"/>
      <c r="M50" s="203"/>
      <c r="N50" s="203"/>
      <c r="O50" s="203"/>
      <c r="P50" s="203"/>
      <c r="Q50" s="203"/>
      <c r="R50" s="203"/>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4" t="s">
        <v>226</v>
      </c>
      <c r="C51" s="105"/>
      <c r="D51" s="197"/>
      <c r="E51" s="124"/>
      <c r="F51" s="124"/>
      <c r="G51" s="124"/>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33" t="s">
        <v>224</v>
      </c>
      <c r="C52" s="105"/>
      <c r="D52" s="197"/>
      <c r="E52" s="124"/>
      <c r="F52" s="124"/>
      <c r="G52" s="124"/>
      <c r="H52" s="124"/>
      <c r="I52" s="124"/>
      <c r="J52" s="125"/>
      <c r="K52" s="125"/>
      <c r="L52" s="125"/>
      <c r="M52" s="125"/>
      <c r="N52" s="125"/>
      <c r="O52" s="125"/>
      <c r="P52" s="125"/>
      <c r="Q52" s="125"/>
      <c r="R52" s="125"/>
      <c r="S52" s="125"/>
      <c r="T52" s="237"/>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209" t="s">
        <v>205</v>
      </c>
      <c r="C53" s="210"/>
      <c r="D53" s="211"/>
      <c r="E53" s="212"/>
      <c r="F53" s="212"/>
      <c r="G53" s="212"/>
      <c r="H53" s="212"/>
      <c r="I53" s="212"/>
      <c r="J53" s="213"/>
      <c r="K53" s="213"/>
      <c r="L53" s="213"/>
      <c r="M53" s="213"/>
      <c r="N53" s="213"/>
      <c r="O53" s="213"/>
      <c r="P53" s="213"/>
      <c r="Q53" s="213"/>
      <c r="R53" s="213"/>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171" t="s">
        <v>207</v>
      </c>
      <c r="C54" s="105"/>
      <c r="D54" s="197"/>
      <c r="E54" s="124"/>
      <c r="F54" s="124"/>
      <c r="G54" s="124"/>
      <c r="H54" s="124"/>
      <c r="I54" s="124"/>
      <c r="J54" s="124"/>
      <c r="K54" s="125"/>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33" t="s">
        <v>211</v>
      </c>
      <c r="C55" s="105"/>
      <c r="D55" s="197"/>
      <c r="E55" s="148"/>
      <c r="F55" s="137"/>
      <c r="G55" s="137"/>
      <c r="H55" s="124"/>
      <c r="I55" s="124"/>
      <c r="J55" s="124"/>
      <c r="K55" s="125"/>
      <c r="L55" s="125"/>
      <c r="M55" s="125"/>
      <c r="N55" s="125"/>
      <c r="O55" s="125"/>
      <c r="P55" s="125"/>
      <c r="Q55" s="125"/>
      <c r="R55" s="125"/>
      <c r="S55" s="125"/>
      <c r="T55" s="125"/>
      <c r="U55" s="126"/>
      <c r="V55" s="126"/>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3"/>
      <c r="C56" s="105"/>
      <c r="D56" s="197"/>
      <c r="E56" s="145"/>
      <c r="F56" s="137"/>
      <c r="G56" s="137"/>
      <c r="H56" s="137"/>
      <c r="I56" s="135"/>
      <c r="J56" s="135"/>
      <c r="K56" s="135"/>
      <c r="L56" s="135"/>
      <c r="M56" s="135"/>
      <c r="N56" s="135"/>
      <c r="O56" s="135"/>
      <c r="P56" s="135"/>
      <c r="Q56" s="135"/>
      <c r="R56" s="135"/>
      <c r="S56" s="135"/>
      <c r="T56" s="135"/>
      <c r="U56" s="135"/>
      <c r="V56" s="135"/>
      <c r="W56" s="79"/>
      <c r="X56" s="102"/>
      <c r="Y56" s="102"/>
      <c r="Z56" s="102"/>
      <c r="AA56" s="80"/>
      <c r="AB56" s="102"/>
      <c r="AC56" s="102"/>
      <c r="AD56" s="102"/>
      <c r="AE56" s="102"/>
      <c r="AF56" s="102"/>
      <c r="AN56" s="103"/>
      <c r="AO56" s="103"/>
      <c r="AP56" s="103"/>
      <c r="AQ56" s="103"/>
      <c r="AR56" s="103"/>
      <c r="AS56" s="103"/>
      <c r="AT56" s="104"/>
      <c r="AW56" s="101"/>
      <c r="AX56" s="97"/>
      <c r="AY56" s="97"/>
    </row>
    <row r="57" spans="1:51" x14ac:dyDescent="0.25">
      <c r="B57" s="134"/>
      <c r="C57" s="134"/>
      <c r="D57" s="105"/>
      <c r="E57" s="156"/>
      <c r="F57" s="124"/>
      <c r="G57" s="124"/>
      <c r="H57" s="124"/>
      <c r="I57" s="135"/>
      <c r="J57" s="135"/>
      <c r="K57" s="135"/>
      <c r="L57" s="135"/>
      <c r="M57" s="135"/>
      <c r="N57" s="135"/>
      <c r="O57" s="135"/>
      <c r="P57" s="135"/>
      <c r="Q57" s="135"/>
      <c r="R57" s="135"/>
      <c r="S57" s="135"/>
      <c r="T57" s="135"/>
      <c r="U57" s="135"/>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B58" s="134"/>
      <c r="C58" s="171"/>
      <c r="D58" s="135"/>
      <c r="E58" s="153"/>
      <c r="F58" s="135"/>
      <c r="G58" s="135"/>
      <c r="H58" s="135"/>
      <c r="I58" s="124"/>
      <c r="J58" s="124"/>
      <c r="K58" s="124"/>
      <c r="L58" s="124"/>
      <c r="M58" s="124"/>
      <c r="N58" s="124"/>
      <c r="O58" s="124"/>
      <c r="P58" s="124"/>
      <c r="Q58" s="124"/>
      <c r="R58" s="124"/>
      <c r="S58" s="124"/>
      <c r="T58" s="124"/>
      <c r="U58" s="124"/>
      <c r="V58" s="79"/>
      <c r="W58" s="102"/>
      <c r="X58" s="102"/>
      <c r="Y58" s="102"/>
      <c r="Z58" s="80"/>
      <c r="AA58" s="102"/>
      <c r="AB58" s="102"/>
      <c r="AC58" s="102"/>
      <c r="AD58" s="102"/>
      <c r="AE58" s="102"/>
      <c r="AM58" s="103"/>
      <c r="AN58" s="103"/>
      <c r="AO58" s="103"/>
      <c r="AP58" s="103"/>
      <c r="AQ58" s="103"/>
      <c r="AR58" s="103"/>
      <c r="AS58" s="104"/>
      <c r="AV58" s="101"/>
      <c r="AW58" s="97"/>
      <c r="AX58" s="97"/>
      <c r="AY58" s="97"/>
    </row>
    <row r="59" spans="1:51" x14ac:dyDescent="0.25">
      <c r="A59" s="102"/>
      <c r="B59" s="171"/>
      <c r="C59" s="154"/>
      <c r="D59" s="153"/>
      <c r="E59" s="154"/>
      <c r="F59" s="135"/>
      <c r="G59" s="135"/>
      <c r="H59" s="13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54"/>
      <c r="D60" s="153"/>
      <c r="E60" s="154"/>
      <c r="F60" s="135"/>
      <c r="G60" s="124"/>
      <c r="H60" s="124"/>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71"/>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33"/>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71"/>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4"/>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71"/>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71"/>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3"/>
      <c r="C71" s="134"/>
      <c r="D71" s="117"/>
      <c r="E71" s="134"/>
      <c r="F71" s="134"/>
      <c r="G71" s="105"/>
      <c r="H71" s="105"/>
      <c r="I71" s="105"/>
      <c r="J71" s="106"/>
      <c r="K71" s="106"/>
      <c r="L71" s="106"/>
      <c r="M71" s="106"/>
      <c r="N71" s="106"/>
      <c r="O71" s="106"/>
      <c r="P71" s="106"/>
      <c r="Q71" s="106"/>
      <c r="R71" s="106"/>
      <c r="S71" s="106"/>
      <c r="T71" s="120"/>
      <c r="U71" s="122"/>
      <c r="V71" s="79"/>
      <c r="AS71" s="97"/>
      <c r="AT71" s="97"/>
      <c r="AU71" s="97"/>
      <c r="AV71" s="97"/>
      <c r="AW71" s="97"/>
      <c r="AX71" s="97"/>
      <c r="AY71" s="97"/>
    </row>
    <row r="72" spans="1:51" x14ac:dyDescent="0.25">
      <c r="A72" s="102"/>
      <c r="B72" s="136"/>
      <c r="C72" s="134"/>
      <c r="D72" s="117"/>
      <c r="E72" s="134"/>
      <c r="F72" s="134"/>
      <c r="G72" s="105"/>
      <c r="H72" s="105"/>
      <c r="I72" s="105"/>
      <c r="J72" s="106"/>
      <c r="K72" s="106"/>
      <c r="L72" s="106"/>
      <c r="M72" s="106"/>
      <c r="N72" s="106"/>
      <c r="O72" s="106"/>
      <c r="P72" s="106"/>
      <c r="Q72" s="106"/>
      <c r="R72" s="106"/>
      <c r="S72" s="106"/>
      <c r="T72" s="108"/>
      <c r="U72" s="79"/>
      <c r="V72" s="79"/>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A75" s="102"/>
      <c r="B75" s="138"/>
      <c r="C75" s="139"/>
      <c r="D75" s="140"/>
      <c r="E75" s="139"/>
      <c r="F75" s="139"/>
      <c r="G75" s="139"/>
      <c r="H75" s="139"/>
      <c r="I75" s="139"/>
      <c r="J75" s="141"/>
      <c r="K75" s="141"/>
      <c r="L75" s="141"/>
      <c r="M75" s="141"/>
      <c r="N75" s="141"/>
      <c r="O75" s="141"/>
      <c r="P75" s="141"/>
      <c r="Q75" s="141"/>
      <c r="R75" s="141"/>
      <c r="S75" s="141"/>
      <c r="T75" s="142"/>
      <c r="U75" s="143"/>
      <c r="V75" s="143"/>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AS78" s="97"/>
      <c r="AT78" s="97"/>
      <c r="AU78" s="97"/>
      <c r="AV78" s="97"/>
      <c r="AW78" s="97"/>
      <c r="AX78" s="97"/>
      <c r="AY78" s="97"/>
    </row>
    <row r="79" spans="1:51" x14ac:dyDescent="0.25">
      <c r="O79" s="12"/>
      <c r="P79" s="99"/>
      <c r="Q79" s="99"/>
      <c r="R79" s="99"/>
      <c r="S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T82" s="99"/>
      <c r="AS82" s="97"/>
      <c r="AT82" s="97"/>
      <c r="AU82" s="97"/>
      <c r="AV82" s="97"/>
      <c r="AW82" s="97"/>
      <c r="AX82" s="97"/>
      <c r="AY82" s="97"/>
    </row>
    <row r="83" spans="15:51" x14ac:dyDescent="0.25">
      <c r="O83" s="99"/>
      <c r="Q83" s="99"/>
      <c r="R83" s="99"/>
      <c r="S83" s="99"/>
      <c r="AS83" s="97"/>
      <c r="AT83" s="97"/>
      <c r="AU83" s="97"/>
      <c r="AV83" s="97"/>
      <c r="AW83" s="97"/>
      <c r="AX83" s="97"/>
      <c r="AY83" s="97"/>
    </row>
    <row r="84" spans="15:51" x14ac:dyDescent="0.25">
      <c r="O84" s="12"/>
      <c r="P84" s="99"/>
      <c r="Q84" s="99"/>
      <c r="R84" s="99"/>
      <c r="S84" s="99"/>
      <c r="T84" s="99"/>
      <c r="AS84" s="97"/>
      <c r="AT84" s="97"/>
      <c r="AU84" s="97"/>
      <c r="AV84" s="97"/>
      <c r="AW84" s="97"/>
      <c r="AX84" s="97"/>
      <c r="AY84" s="97"/>
    </row>
    <row r="85" spans="15:51" x14ac:dyDescent="0.25">
      <c r="O85" s="12"/>
      <c r="P85" s="99"/>
      <c r="Q85" s="99"/>
      <c r="R85" s="99"/>
      <c r="S85" s="99"/>
      <c r="T85" s="99"/>
      <c r="U85" s="99"/>
      <c r="AS85" s="97"/>
      <c r="AT85" s="97"/>
      <c r="AU85" s="97"/>
      <c r="AV85" s="97"/>
      <c r="AW85" s="97"/>
      <c r="AX85" s="97"/>
      <c r="AY85" s="97"/>
    </row>
    <row r="86" spans="15:51" x14ac:dyDescent="0.25">
      <c r="O86" s="12"/>
      <c r="P86" s="99"/>
      <c r="T86" s="99"/>
      <c r="U86" s="99"/>
      <c r="AS86" s="97"/>
      <c r="AT86" s="97"/>
      <c r="AU86" s="97"/>
      <c r="AV86" s="97"/>
      <c r="AW86" s="97"/>
      <c r="AX86" s="97"/>
      <c r="AY86" s="97"/>
    </row>
    <row r="98" spans="45:51" x14ac:dyDescent="0.25">
      <c r="AS98" s="97"/>
      <c r="AT98" s="97"/>
      <c r="AU98" s="97"/>
      <c r="AV98" s="97"/>
      <c r="AW98" s="97"/>
      <c r="AX98" s="97"/>
      <c r="AY98" s="97"/>
    </row>
  </sheetData>
  <protectedRanges>
    <protectedRange sqref="S59:T75"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4:AA56 Z57:Z58 Z46:Z53" name="Range2_2_1_10_1_1_1_2"/>
    <protectedRange sqref="N59:R75" name="Range2_12_1_6_1_1"/>
    <protectedRange sqref="L59:M75" name="Range2_2_12_1_7_1_1"/>
    <protectedRange sqref="AS11:AS15" name="Range1_4_1_1_1_1"/>
    <protectedRange sqref="J11:J15 J26:J34" name="Range1_1_2_1_10_1_1_1_1"/>
    <protectedRange sqref="T42" name="Range2_12_5_1_1_4"/>
    <protectedRange sqref="H41:H42" name="Range2_2_12_1_7_1_1_1"/>
    <protectedRange sqref="S38:S41" name="Range2_12_3_1_1_1_1"/>
    <protectedRange sqref="D38:H38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1:R42" name="Range2_12_1_5_1_1_1_1_1"/>
    <protectedRange sqref="N41:P42" name="Range2_12_1_2_2_1_1_1_1_1"/>
    <protectedRange sqref="K41:M42" name="Range2_2_12_1_4_2_1_1_1_1_1"/>
    <protectedRange sqref="I41:J42"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9:K75" name="Range2_2_12_1_4_1_1_1_1_1_1_1_1_1_1_1_1_1_1_1"/>
    <protectedRange sqref="I59:I75" name="Range2_2_12_1_7_1_1_2_2_1_2"/>
    <protectedRange sqref="F61:H75" name="Range2_2_12_1_3_1_2_1_1_1_1_2_1_1_1_1_1_1_1_1_1_1_1"/>
    <protectedRange sqref="E61: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6:V56 G58:H58 F59:G60" name="Range2_12_5_1_1_1_2_2_1_1_1_1_1_1_1_1_1_1_1_2_1_1_1_2_1_1_1_1_1_1_1_1_1_1_1_1_1_1_1_1_2_1_1_1_1_1_1_1_1_1_2_1_1_3_1_1_1_3_1_1_1_1_1_1_1_1_1_1_1_1_1_1_1_1_1_1_1_1_1_1_2_1_1_1_1_1_1_1_1_1_1_1_2_2_1_2_1_1_1_1_1_1_1_1_1_1_1_1_1"/>
    <protectedRange sqref="T54:U55 S47:T53" name="Range2_12_5_1_1_2_1_1_1_2_1_1_1_1_1_1_1_1_1_1_1_1_1"/>
    <protectedRange sqref="O54:S55 N47:R53" name="Range2_12_1_6_1_1_2_1_1_1_2_1_1_1_1_1_1_1_1_1_1_1_1_1"/>
    <protectedRange sqref="M54:N55 L47:M53" name="Range2_2_12_1_7_1_1_3_1_1_1_2_1_1_1_1_1_1_1_1_1_1_1_1_1"/>
    <protectedRange sqref="K54:L55 J47:K53" name="Range2_2_12_1_4_1_1_1_1_1_1_1_1_1_1_1_1_1_1_1_2_1_1_1_2_1_1_1_1_1_1_1_1_1_1_1_1_1"/>
    <protectedRange sqref="J54:J55 I47:I53" name="Range2_2_12_1_7_1_1_2_2_1_2_2_1_1_1_2_1_1_1_1_1_1_1_1_1_1_1_1_1"/>
    <protectedRange sqref="I54:I55 H56:H57 G47:H55" name="Range2_2_12_1_3_1_2_1_1_1_1_2_1_1_1_1_1_1_1_1_1_1_1_2_1_1_1_2_1_1_1_1_1_1_1_1_1_1_1_1_1"/>
    <protectedRange sqref="G56:G57 F47:F55" name="Range2_2_12_1_3_1_2_1_1_1_1_2_1_1_1_1_1_1_1_1_1_1_1_2_2_1_1_2_1_1_1_1_1_1_1_1_1_1_1_1_1"/>
    <protectedRange sqref="F56:F57 E47:E56"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G41:G42" name="Range2_2_12_1_3_1_2_1_1_1_1_2_1_1_1_1_1_1_1_1_1_1_1_2_1_1_1_1_1_2_1_1_1_1_1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4"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8" name="Range2_12_5_1_1_1_2_2_1_1_1_1_1_1_1_1_1_1_1_2_1_1_1_1_1_1_1_1_1_3_1_3_1_2_1_1_1_1_1_1_1_1_1_1_1_1_1_2_1_1_1_1_1_2_1_1_1_1_1_1_1_1_2_1_1_3_1_1_1_2_1_1_1_1_1_1_1_1_1_1_1_1_1_1_1_1_1_2_1_1_1_1_1_1_1_1_1_1_1_1_1_1_1_1_1_1_1_2_3_1_2_1_1_1_2_2_1_3"/>
    <protectedRange sqref="B59" name="Range2_12_5_1_1_1_1_1_2_1_1_2_1_1_1_1_1_1_1_1_1_1_1_1_1_1_1_1_1_2_1_1_1_1_1_1_1_1_1_1_1_1_1_1_3_1_1_1_2_1_1_1_1_1_1_1_1_1_2_1_1_1_1_1_1_1_1_1_1_1_1_1_1_1_1_1_1_1_1_1_1_1_1_1_1_2_1_1_1_2_2_1_3"/>
    <protectedRange sqref="B60" name="Range2_12_5_1_1_1_2_2_1_1_1_1_1_1_1_1_1_1_1_2_1_1_1_2_1_1_1_1_1_1_1_1_1_1_1_1_1_1_1_1_2_1_1_1_1_1_1_1_1_1_2_1_1_3_1_1_1_3_1_1_1_1_1_1_1_1_1_1_1_1_1_1_1_1_1_1_1_1_1_1_2_1_1_1_1_1_1_1_1_1_2_2_1_1_1_2_2_1"/>
    <protectedRange sqref="B61" name="Range2_12_5_1_1_1_1_1_2_1_2_1_1_1_2_1_1_1_1_1_1_1_1_1_1_2_1_1_1_1_1_2_1_1_1_1_1_1_1_2_1_1_3_1_1_1_2_1_1_1_1_1_1_1_1_1_1_1_1_1_1_1_1_1_1_1_1_1_1_1_1_1_1_1_1_1_1_1_1_2_2_1_1_1_1_2_1"/>
    <protectedRange sqref="B43" name="Range2_12_5_1_1_1_1_1_2_1_1_1_1"/>
    <protectedRange sqref="B41" name="Range2_12_5_1_1_1_2_2_1_1_1_1_1_1_1_1_1_1_1_2_1_1_1_1_1_1_1_1_1_3_1_3_1_2_1_1_1_1_1_1_1_1_1_1_1_1_1_2_1_1_1_1_1_2_1_1_1_1_1_1_1_1_2_1_1_3_1_1_1_2_1_1_1_1_1_1_1_1_1_1_1_1_1_1_1_1_1_2_1_1_1_1_1_1_1_1_1_1_1_1_1_1_1_1_1_1_1_2_3_1_2_1_1_1_2_2_1_3_1_1_1_1_1_1"/>
    <protectedRange sqref="B44"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7" name="Range2_12_5_1_1_1_2_1_1_1_1_1_1_1_1_1_1_1_2_1_2_1_1_1_1_1_1_1_1_1_2_1_1_1_1_1_1_1_1_1_1_1_1_1_1_1_1_1_1_1_1_1_1_1_1_1_1_1_1_1_1_1_1_1_1_1_1_1_1_1_1_1_1_1_2_1_1_1_1_1_1_1_1_1_2_1_2_1_1_1_1_1_2_1_1_1_1_1_1_1_1_2_1_1_1_1_1_1_1_1_2_1_1_1_1_1_2_1_1_1_1_1_2__3"/>
    <protectedRange sqref="B48" name="Range2_12_5_1_1_1_1_1_2_1_1_1_1_1_1_1_1_1_1_1_1_1_1_1_1_1_1_1_1_2_1_1_1_1_1_1_1_1_1_1_1_1_1_3_1_1_1_2_1_1_1_1_1_1_1_1_1_1_1_1_2_1_1_1_1_1_1_1_1_1_1_1_1_1_1_1_1_1_1_1_1_1_1_1_1_1_1_1_1_3_1_2_1_1_1_2_2_1_1_1_2_2_1_1_1_1_1_1_1"/>
    <protectedRange sqref="B49" name="Range2_12_5_1_1_1_2_2_1_1_1_1_1_1_1_1_1_1_1_2_1_1_1_1_1_1_1_1_1_3_1_3_1_2_1_1_1_1_1_1_1_1_1_1_1_1_1_2_1_1_1_1_1_2_1_1_1_1_1_1_1_1_2_1_1_3_1_1_1_2_1_1_1_1_1_1_1_1_1_1_1_1_1_1_1_1_1_2_1_1_1_1_1_1_1_1_1_1_1_1_1_1_1_1_1_1_1_2_3_1_2_1_1_1_2_2_1_1_1_1_1"/>
    <protectedRange sqref="B50" name="Range2_12_5_1_1_1_1_1_2_1_1_2_1_1_1_1_1_1_1_1_1_1_1_1_1_1_1_1_1_2_1_1_1_1_1_1_1_1_1_1_1_1_1_1_3_1_1_1_2_1_1_1_1_1_1_1_1_1_2_1_1_1_1_1_1_1_1_1_1_1_1_1_1_1_1_1_1_1_1_1_1_1_1_1_1_2_1_1_1_2_2_1_1_1_1_1_1_1_1_1"/>
    <protectedRange sqref="B51" name="Range2_12_5_1_1_1_2_2_1_1_1_1_1_1_1_1_1_1_1_2_1_1_1_1_1_1_1_1_1_3_1_3_1_2_1_1_1_1_1_1_1_1_1_1_1_1_1_2_1_1_1_1_1_2_1_1_1_1_1_1_1_1_2_1_1_3_1_1_1_2_1_1_1_1_1_1_1_1_1_1_1_1_1_1_1_1_1_2_1_1_1_1_1_1_1_1_1_1_1_1_1_1_1_1_1_1_1_2_3_1_2_1_1_1_2_2_1_1_1_3_1_1"/>
    <protectedRange sqref="B53"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54" name="Range2_12_5_1_1_1_1_1_2_1_2_1_1_1_2_1_1_1_1_1_1_1_1_1_1_2_1_1_1_1_1_2_1_1_1_1_1_1_1_2_1_1_3_1_1_1_2_1_1_1_1_1_1_1_1_1_1_1_1_1_1_1_1_1_1_1_1_1_1_1_1_1_1_1_1_1_1_1_1_2_2_1_1_1_1_2_1_1_2_1_1_1_1_1_1"/>
    <protectedRange sqref="B52" name="Range2_12_5_1_1_1_2_2_1_1_1_1_1_1_1_1_1_1_1_2_1_1_1_2_1_1_1_1_1_1_1_1_1_1_1_1_1_1_1_1_2_1_1_1_1_1_1_1_1_1_2_1_1_3_1_1_1_3_1_1_1_1_1_1_1_1_1_1_1_1_1_1_1_1_1_1_1_1_1_1_2_1_1_1_1_1_1_1_1_1_2_2_1_1_1_2_2_1_1_1_1_1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AA11:AA14 X11:Y14 X15:AB34">
    <cfRule type="containsText" dxfId="1403" priority="104" operator="containsText" text="N/A">
      <formula>NOT(ISERROR(SEARCH("N/A",X11)))</formula>
    </cfRule>
    <cfRule type="cellIs" dxfId="1402" priority="117" operator="equal">
      <formula>0</formula>
    </cfRule>
  </conditionalFormatting>
  <conditionalFormatting sqref="AC11:AE34 AA11:AA14 X11:Y14 X15:AB34">
    <cfRule type="cellIs" dxfId="1401" priority="116" operator="greaterThanOrEqual">
      <formula>1185</formula>
    </cfRule>
  </conditionalFormatting>
  <conditionalFormatting sqref="AC11:AE34 AA11:AA14 X11:Y14 X15:AB34">
    <cfRule type="cellIs" dxfId="1400" priority="115" operator="between">
      <formula>0.1</formula>
      <formula>1184</formula>
    </cfRule>
  </conditionalFormatting>
  <conditionalFormatting sqref="X8">
    <cfRule type="cellIs" dxfId="1399" priority="114" operator="equal">
      <formula>0</formula>
    </cfRule>
  </conditionalFormatting>
  <conditionalFormatting sqref="X8">
    <cfRule type="cellIs" dxfId="1398" priority="113" operator="greaterThan">
      <formula>1179</formula>
    </cfRule>
  </conditionalFormatting>
  <conditionalFormatting sqref="X8">
    <cfRule type="cellIs" dxfId="1397" priority="112" operator="greaterThan">
      <formula>99</formula>
    </cfRule>
  </conditionalFormatting>
  <conditionalFormatting sqref="X8">
    <cfRule type="cellIs" dxfId="1396" priority="111" operator="greaterThan">
      <formula>0.99</formula>
    </cfRule>
  </conditionalFormatting>
  <conditionalFormatting sqref="AB8">
    <cfRule type="cellIs" dxfId="1395" priority="110" operator="equal">
      <formula>0</formula>
    </cfRule>
  </conditionalFormatting>
  <conditionalFormatting sqref="AB8">
    <cfRule type="cellIs" dxfId="1394" priority="109" operator="greaterThan">
      <formula>1179</formula>
    </cfRule>
  </conditionalFormatting>
  <conditionalFormatting sqref="AB8">
    <cfRule type="cellIs" dxfId="1393" priority="108" operator="greaterThan">
      <formula>99</formula>
    </cfRule>
  </conditionalFormatting>
  <conditionalFormatting sqref="AB8">
    <cfRule type="cellIs" dxfId="1392" priority="107" operator="greaterThan">
      <formula>0.99</formula>
    </cfRule>
  </conditionalFormatting>
  <conditionalFormatting sqref="AH11:AH31">
    <cfRule type="cellIs" dxfId="1391" priority="105" operator="greaterThan">
      <formula>$AH$8</formula>
    </cfRule>
    <cfRule type="cellIs" dxfId="1390" priority="106" operator="greaterThan">
      <formula>$AH$8</formula>
    </cfRule>
  </conditionalFormatting>
  <conditionalFormatting sqref="AO11:AO34 AN11:AN35">
    <cfRule type="cellIs" dxfId="1389" priority="103" operator="equal">
      <formula>0</formula>
    </cfRule>
  </conditionalFormatting>
  <conditionalFormatting sqref="AO11:AO34 AN11:AN35">
    <cfRule type="cellIs" dxfId="1388" priority="102" operator="greaterThan">
      <formula>1179</formula>
    </cfRule>
  </conditionalFormatting>
  <conditionalFormatting sqref="AO11:AO34 AN11:AN35">
    <cfRule type="cellIs" dxfId="1387" priority="101" operator="greaterThan">
      <formula>99</formula>
    </cfRule>
  </conditionalFormatting>
  <conditionalFormatting sqref="AO11:AO34 AN11:AN35">
    <cfRule type="cellIs" dxfId="1386" priority="100" operator="greaterThan">
      <formula>0.99</formula>
    </cfRule>
  </conditionalFormatting>
  <conditionalFormatting sqref="AQ11:AQ34">
    <cfRule type="cellIs" dxfId="1385" priority="99" operator="equal">
      <formula>0</formula>
    </cfRule>
  </conditionalFormatting>
  <conditionalFormatting sqref="AQ11:AQ34">
    <cfRule type="cellIs" dxfId="1384" priority="98" operator="greaterThan">
      <formula>1179</formula>
    </cfRule>
  </conditionalFormatting>
  <conditionalFormatting sqref="AQ11:AQ34">
    <cfRule type="cellIs" dxfId="1383" priority="97" operator="greaterThan">
      <formula>99</formula>
    </cfRule>
  </conditionalFormatting>
  <conditionalFormatting sqref="AQ11:AQ34">
    <cfRule type="cellIs" dxfId="1382" priority="96" operator="greaterThan">
      <formula>0.99</formula>
    </cfRule>
  </conditionalFormatting>
  <conditionalFormatting sqref="AJ11:AN35">
    <cfRule type="cellIs" dxfId="1381" priority="95" operator="equal">
      <formula>0</formula>
    </cfRule>
  </conditionalFormatting>
  <conditionalFormatting sqref="AJ11:AN35">
    <cfRule type="cellIs" dxfId="1380" priority="94" operator="greaterThan">
      <formula>1179</formula>
    </cfRule>
  </conditionalFormatting>
  <conditionalFormatting sqref="AJ11:AN35">
    <cfRule type="cellIs" dxfId="1379" priority="93" operator="greaterThan">
      <formula>99</formula>
    </cfRule>
  </conditionalFormatting>
  <conditionalFormatting sqref="AJ11:AN35">
    <cfRule type="cellIs" dxfId="1378" priority="92" operator="greaterThan">
      <formula>0.99</formula>
    </cfRule>
  </conditionalFormatting>
  <conditionalFormatting sqref="AP11:AP34">
    <cfRule type="cellIs" dxfId="1377" priority="91" operator="equal">
      <formula>0</formula>
    </cfRule>
  </conditionalFormatting>
  <conditionalFormatting sqref="AP11:AP34">
    <cfRule type="cellIs" dxfId="1376" priority="90" operator="greaterThan">
      <formula>1179</formula>
    </cfRule>
  </conditionalFormatting>
  <conditionalFormatting sqref="AP11:AP34">
    <cfRule type="cellIs" dxfId="1375" priority="89" operator="greaterThan">
      <formula>99</formula>
    </cfRule>
  </conditionalFormatting>
  <conditionalFormatting sqref="AP11:AP34">
    <cfRule type="cellIs" dxfId="1374" priority="88" operator="greaterThan">
      <formula>0.99</formula>
    </cfRule>
  </conditionalFormatting>
  <conditionalFormatting sqref="AH32:AH34">
    <cfRule type="cellIs" dxfId="1373" priority="86" operator="greaterThan">
      <formula>$AH$8</formula>
    </cfRule>
    <cfRule type="cellIs" dxfId="1372" priority="87" operator="greaterThan">
      <formula>$AH$8</formula>
    </cfRule>
  </conditionalFormatting>
  <conditionalFormatting sqref="AI11:AI34">
    <cfRule type="cellIs" dxfId="1371" priority="85" operator="greaterThan">
      <formula>$AI$8</formula>
    </cfRule>
  </conditionalFormatting>
  <conditionalFormatting sqref="AL11:AL34">
    <cfRule type="cellIs" dxfId="1370" priority="84" operator="equal">
      <formula>0</formula>
    </cfRule>
  </conditionalFormatting>
  <conditionalFormatting sqref="AL11:AL34">
    <cfRule type="cellIs" dxfId="1369" priority="83" operator="greaterThan">
      <formula>1179</formula>
    </cfRule>
  </conditionalFormatting>
  <conditionalFormatting sqref="AL11:AL34">
    <cfRule type="cellIs" dxfId="1368" priority="82" operator="greaterThan">
      <formula>99</formula>
    </cfRule>
  </conditionalFormatting>
  <conditionalFormatting sqref="AL11:AL34">
    <cfRule type="cellIs" dxfId="1367" priority="81" operator="greaterThan">
      <formula>0.99</formula>
    </cfRule>
  </conditionalFormatting>
  <conditionalFormatting sqref="AM16:AM34">
    <cfRule type="cellIs" dxfId="1366" priority="80" operator="equal">
      <formula>0</formula>
    </cfRule>
  </conditionalFormatting>
  <conditionalFormatting sqref="AM16:AM34">
    <cfRule type="cellIs" dxfId="1365" priority="79" operator="greaterThan">
      <formula>1179</formula>
    </cfRule>
  </conditionalFormatting>
  <conditionalFormatting sqref="AM16:AM34">
    <cfRule type="cellIs" dxfId="1364" priority="78" operator="greaterThan">
      <formula>99</formula>
    </cfRule>
  </conditionalFormatting>
  <conditionalFormatting sqref="AM16:AM34">
    <cfRule type="cellIs" dxfId="1363" priority="77" operator="greaterThan">
      <formula>0.99</formula>
    </cfRule>
  </conditionalFormatting>
  <conditionalFormatting sqref="AL11:AL34">
    <cfRule type="cellIs" dxfId="1362" priority="76" operator="equal">
      <formula>0</formula>
    </cfRule>
  </conditionalFormatting>
  <conditionalFormatting sqref="AL11:AL34">
    <cfRule type="cellIs" dxfId="1361" priority="75" operator="greaterThan">
      <formula>1179</formula>
    </cfRule>
  </conditionalFormatting>
  <conditionalFormatting sqref="AL11:AL34">
    <cfRule type="cellIs" dxfId="1360" priority="74" operator="greaterThan">
      <formula>99</formula>
    </cfRule>
  </conditionalFormatting>
  <conditionalFormatting sqref="AL11:AL34">
    <cfRule type="cellIs" dxfId="1359" priority="73" operator="greaterThan">
      <formula>0.99</formula>
    </cfRule>
  </conditionalFormatting>
  <conditionalFormatting sqref="AN11:AN34">
    <cfRule type="cellIs" dxfId="1358" priority="72" operator="equal">
      <formula>0</formula>
    </cfRule>
  </conditionalFormatting>
  <conditionalFormatting sqref="AN11:AN34">
    <cfRule type="cellIs" dxfId="1357" priority="71" operator="greaterThan">
      <formula>1179</formula>
    </cfRule>
  </conditionalFormatting>
  <conditionalFormatting sqref="AN11:AN34">
    <cfRule type="cellIs" dxfId="1356" priority="70" operator="greaterThan">
      <formula>99</formula>
    </cfRule>
  </conditionalFormatting>
  <conditionalFormatting sqref="AN11:AN34">
    <cfRule type="cellIs" dxfId="1355" priority="69" operator="greaterThan">
      <formula>0.99</formula>
    </cfRule>
  </conditionalFormatting>
  <conditionalFormatting sqref="AN11:AN34">
    <cfRule type="cellIs" dxfId="1354" priority="68" operator="equal">
      <formula>0</formula>
    </cfRule>
  </conditionalFormatting>
  <conditionalFormatting sqref="AN11:AN34">
    <cfRule type="cellIs" dxfId="1353" priority="67" operator="greaterThan">
      <formula>1179</formula>
    </cfRule>
  </conditionalFormatting>
  <conditionalFormatting sqref="AN11:AN34">
    <cfRule type="cellIs" dxfId="1352" priority="66" operator="greaterThan">
      <formula>99</formula>
    </cfRule>
  </conditionalFormatting>
  <conditionalFormatting sqref="AN11:AN34">
    <cfRule type="cellIs" dxfId="1351" priority="65" operator="greaterThan">
      <formula>0.99</formula>
    </cfRule>
  </conditionalFormatting>
  <conditionalFormatting sqref="Z11:Z14">
    <cfRule type="containsText" dxfId="1350" priority="61" operator="containsText" text="N/A">
      <formula>NOT(ISERROR(SEARCH("N/A",Z11)))</formula>
    </cfRule>
    <cfRule type="cellIs" dxfId="1349" priority="64" operator="equal">
      <formula>0</formula>
    </cfRule>
  </conditionalFormatting>
  <conditionalFormatting sqref="Z11:Z14">
    <cfRule type="cellIs" dxfId="1348" priority="63" operator="greaterThanOrEqual">
      <formula>1185</formula>
    </cfRule>
  </conditionalFormatting>
  <conditionalFormatting sqref="Z11:Z14">
    <cfRule type="cellIs" dxfId="1347" priority="62" operator="between">
      <formula>0.1</formula>
      <formula>1184</formula>
    </cfRule>
  </conditionalFormatting>
  <conditionalFormatting sqref="AL11:AL34">
    <cfRule type="cellIs" dxfId="1346" priority="60" operator="equal">
      <formula>0</formula>
    </cfRule>
  </conditionalFormatting>
  <conditionalFormatting sqref="AL11:AL34">
    <cfRule type="cellIs" dxfId="1345" priority="59" operator="greaterThan">
      <formula>1179</formula>
    </cfRule>
  </conditionalFormatting>
  <conditionalFormatting sqref="AL11:AL34">
    <cfRule type="cellIs" dxfId="1344" priority="58" operator="greaterThan">
      <formula>99</formula>
    </cfRule>
  </conditionalFormatting>
  <conditionalFormatting sqref="AL11:AL34">
    <cfRule type="cellIs" dxfId="1343" priority="57" operator="greaterThan">
      <formula>0.99</formula>
    </cfRule>
  </conditionalFormatting>
  <conditionalFormatting sqref="AL11:AL34">
    <cfRule type="cellIs" dxfId="1342" priority="56" operator="equal">
      <formula>0</formula>
    </cfRule>
  </conditionalFormatting>
  <conditionalFormatting sqref="AL11:AL34">
    <cfRule type="cellIs" dxfId="1341" priority="55" operator="greaterThan">
      <formula>1179</formula>
    </cfRule>
  </conditionalFormatting>
  <conditionalFormatting sqref="AL11:AL34">
    <cfRule type="cellIs" dxfId="1340" priority="54" operator="greaterThan">
      <formula>99</formula>
    </cfRule>
  </conditionalFormatting>
  <conditionalFormatting sqref="AL11:AL34">
    <cfRule type="cellIs" dxfId="1339" priority="53" operator="greaterThan">
      <formula>0.99</formula>
    </cfRule>
  </conditionalFormatting>
  <conditionalFormatting sqref="AL11:AL34">
    <cfRule type="cellIs" dxfId="1338" priority="52" operator="equal">
      <formula>0</formula>
    </cfRule>
  </conditionalFormatting>
  <conditionalFormatting sqref="AL11:AL34">
    <cfRule type="cellIs" dxfId="1337" priority="51" operator="greaterThan">
      <formula>1179</formula>
    </cfRule>
  </conditionalFormatting>
  <conditionalFormatting sqref="AL11:AL34">
    <cfRule type="cellIs" dxfId="1336" priority="50" operator="greaterThan">
      <formula>99</formula>
    </cfRule>
  </conditionalFormatting>
  <conditionalFormatting sqref="AL11:AL34">
    <cfRule type="cellIs" dxfId="1335" priority="49" operator="greaterThan">
      <formula>0.99</formula>
    </cfRule>
  </conditionalFormatting>
  <conditionalFormatting sqref="AN11:AN34">
    <cfRule type="cellIs" dxfId="1334" priority="48" operator="equal">
      <formula>0</formula>
    </cfRule>
  </conditionalFormatting>
  <conditionalFormatting sqref="AN11:AN34">
    <cfRule type="cellIs" dxfId="1333" priority="47" operator="greaterThan">
      <formula>1179</formula>
    </cfRule>
  </conditionalFormatting>
  <conditionalFormatting sqref="AN11:AN34">
    <cfRule type="cellIs" dxfId="1332" priority="46" operator="greaterThan">
      <formula>99</formula>
    </cfRule>
  </conditionalFormatting>
  <conditionalFormatting sqref="AN11:AN34">
    <cfRule type="cellIs" dxfId="1331" priority="45" operator="greaterThan">
      <formula>0.99</formula>
    </cfRule>
  </conditionalFormatting>
  <conditionalFormatting sqref="AN11:AN34">
    <cfRule type="cellIs" dxfId="1330" priority="44" operator="equal">
      <formula>0</formula>
    </cfRule>
  </conditionalFormatting>
  <conditionalFormatting sqref="AN11:AN34">
    <cfRule type="cellIs" dxfId="1329" priority="43" operator="greaterThan">
      <formula>1179</formula>
    </cfRule>
  </conditionalFormatting>
  <conditionalFormatting sqref="AN11:AN34">
    <cfRule type="cellIs" dxfId="1328" priority="42" operator="greaterThan">
      <formula>99</formula>
    </cfRule>
  </conditionalFormatting>
  <conditionalFormatting sqref="AN11:AN34">
    <cfRule type="cellIs" dxfId="1327" priority="41" operator="greaterThan">
      <formula>0.99</formula>
    </cfRule>
  </conditionalFormatting>
  <conditionalFormatting sqref="AN11:AN34">
    <cfRule type="cellIs" dxfId="1326" priority="40" operator="equal">
      <formula>0</formula>
    </cfRule>
  </conditionalFormatting>
  <conditionalFormatting sqref="AN11:AN34">
    <cfRule type="cellIs" dxfId="1325" priority="39" operator="greaterThan">
      <formula>1179</formula>
    </cfRule>
  </conditionalFormatting>
  <conditionalFormatting sqref="AN11:AN34">
    <cfRule type="cellIs" dxfId="1324" priority="38" operator="greaterThan">
      <formula>99</formula>
    </cfRule>
  </conditionalFormatting>
  <conditionalFormatting sqref="AN11:AN34">
    <cfRule type="cellIs" dxfId="1323" priority="37" operator="greaterThan">
      <formula>0.99</formula>
    </cfRule>
  </conditionalFormatting>
  <conditionalFormatting sqref="AN11:AN34">
    <cfRule type="cellIs" dxfId="1322" priority="36" operator="equal">
      <formula>0</formula>
    </cfRule>
  </conditionalFormatting>
  <conditionalFormatting sqref="AN11:AN34">
    <cfRule type="cellIs" dxfId="1321" priority="35" operator="greaterThan">
      <formula>1179</formula>
    </cfRule>
  </conditionalFormatting>
  <conditionalFormatting sqref="AN11:AN34">
    <cfRule type="cellIs" dxfId="1320" priority="34" operator="greaterThan">
      <formula>99</formula>
    </cfRule>
  </conditionalFormatting>
  <conditionalFormatting sqref="AN11:AN34">
    <cfRule type="cellIs" dxfId="1319" priority="33" operator="greaterThan">
      <formula>0.99</formula>
    </cfRule>
  </conditionalFormatting>
  <conditionalFormatting sqref="AN11:AN34">
    <cfRule type="cellIs" dxfId="1318" priority="32" operator="equal">
      <formula>0</formula>
    </cfRule>
  </conditionalFormatting>
  <conditionalFormatting sqref="AN11:AN34">
    <cfRule type="cellIs" dxfId="1317" priority="31" operator="greaterThan">
      <formula>1179</formula>
    </cfRule>
  </conditionalFormatting>
  <conditionalFormatting sqref="AN11:AN34">
    <cfRule type="cellIs" dxfId="1316" priority="30" operator="greaterThan">
      <formula>99</formula>
    </cfRule>
  </conditionalFormatting>
  <conditionalFormatting sqref="AN11:AN34">
    <cfRule type="cellIs" dxfId="1315" priority="29" operator="greaterThan">
      <formula>0.99</formula>
    </cfRule>
  </conditionalFormatting>
  <conditionalFormatting sqref="AB11:AB14">
    <cfRule type="containsText" dxfId="1314" priority="25" operator="containsText" text="N/A">
      <formula>NOT(ISERROR(SEARCH("N/A",AB11)))</formula>
    </cfRule>
    <cfRule type="cellIs" dxfId="1313" priority="28" operator="equal">
      <formula>0</formula>
    </cfRule>
  </conditionalFormatting>
  <conditionalFormatting sqref="AB11:AB14">
    <cfRule type="cellIs" dxfId="1312" priority="27" operator="greaterThanOrEqual">
      <formula>1185</formula>
    </cfRule>
  </conditionalFormatting>
  <conditionalFormatting sqref="AB11:AB14">
    <cfRule type="cellIs" dxfId="1311" priority="26" operator="between">
      <formula>0.1</formula>
      <formula>1184</formula>
    </cfRule>
  </conditionalFormatting>
  <conditionalFormatting sqref="AN11:AN32">
    <cfRule type="cellIs" dxfId="1310" priority="24" operator="equal">
      <formula>0</formula>
    </cfRule>
  </conditionalFormatting>
  <conditionalFormatting sqref="AN11:AN32">
    <cfRule type="cellIs" dxfId="1309" priority="23" operator="greaterThan">
      <formula>1179</formula>
    </cfRule>
  </conditionalFormatting>
  <conditionalFormatting sqref="AN11:AN32">
    <cfRule type="cellIs" dxfId="1308" priority="22" operator="greaterThan">
      <formula>99</formula>
    </cfRule>
  </conditionalFormatting>
  <conditionalFormatting sqref="AN11:AN32">
    <cfRule type="cellIs" dxfId="1307" priority="21" operator="greaterThan">
      <formula>0.99</formula>
    </cfRule>
  </conditionalFormatting>
  <conditionalFormatting sqref="AN11:AN32">
    <cfRule type="cellIs" dxfId="1306" priority="20" operator="equal">
      <formula>0</formula>
    </cfRule>
  </conditionalFormatting>
  <conditionalFormatting sqref="AN11:AN32">
    <cfRule type="cellIs" dxfId="1305" priority="19" operator="greaterThan">
      <formula>1179</formula>
    </cfRule>
  </conditionalFormatting>
  <conditionalFormatting sqref="AN11:AN32">
    <cfRule type="cellIs" dxfId="1304" priority="18" operator="greaterThan">
      <formula>99</formula>
    </cfRule>
  </conditionalFormatting>
  <conditionalFormatting sqref="AN11:AN32">
    <cfRule type="cellIs" dxfId="1303" priority="17" operator="greaterThan">
      <formula>0.99</formula>
    </cfRule>
  </conditionalFormatting>
  <conditionalFormatting sqref="AN11:AN32">
    <cfRule type="cellIs" dxfId="1302" priority="16" operator="equal">
      <formula>0</formula>
    </cfRule>
  </conditionalFormatting>
  <conditionalFormatting sqref="AN11:AN32">
    <cfRule type="cellIs" dxfId="1301" priority="15" operator="greaterThan">
      <formula>1179</formula>
    </cfRule>
  </conditionalFormatting>
  <conditionalFormatting sqref="AN11:AN32">
    <cfRule type="cellIs" dxfId="1300" priority="14" operator="greaterThan">
      <formula>99</formula>
    </cfRule>
  </conditionalFormatting>
  <conditionalFormatting sqref="AN11:AN32">
    <cfRule type="cellIs" dxfId="1299" priority="13" operator="greaterThan">
      <formula>0.99</formula>
    </cfRule>
  </conditionalFormatting>
  <conditionalFormatting sqref="AN11:AN32">
    <cfRule type="cellIs" dxfId="1298" priority="12" operator="equal">
      <formula>0</formula>
    </cfRule>
  </conditionalFormatting>
  <conditionalFormatting sqref="AN11:AN32">
    <cfRule type="cellIs" dxfId="1297" priority="11" operator="greaterThan">
      <formula>1179</formula>
    </cfRule>
  </conditionalFormatting>
  <conditionalFormatting sqref="AN11:AN32">
    <cfRule type="cellIs" dxfId="1296" priority="10" operator="greaterThan">
      <formula>99</formula>
    </cfRule>
  </conditionalFormatting>
  <conditionalFormatting sqref="AN11:AN32">
    <cfRule type="cellIs" dxfId="1295" priority="9" operator="greaterThan">
      <formula>0.99</formula>
    </cfRule>
  </conditionalFormatting>
  <conditionalFormatting sqref="AN11:AN32">
    <cfRule type="cellIs" dxfId="1294" priority="8" operator="equal">
      <formula>0</formula>
    </cfRule>
  </conditionalFormatting>
  <conditionalFormatting sqref="AN11:AN32">
    <cfRule type="cellIs" dxfId="1293" priority="7" operator="greaterThan">
      <formula>1179</formula>
    </cfRule>
  </conditionalFormatting>
  <conditionalFormatting sqref="AN11:AN32">
    <cfRule type="cellIs" dxfId="1292" priority="6" operator="greaterThan">
      <formula>99</formula>
    </cfRule>
  </conditionalFormatting>
  <conditionalFormatting sqref="AN11:AN32">
    <cfRule type="cellIs" dxfId="1291" priority="5" operator="greaterThan">
      <formula>0.99</formula>
    </cfRule>
  </conditionalFormatting>
  <conditionalFormatting sqref="AL16:AL32">
    <cfRule type="cellIs" dxfId="1290" priority="4" operator="equal">
      <formula>0</formula>
    </cfRule>
  </conditionalFormatting>
  <conditionalFormatting sqref="AL16:AL32">
    <cfRule type="cellIs" dxfId="1289" priority="3" operator="greaterThan">
      <formula>1179</formula>
    </cfRule>
  </conditionalFormatting>
  <conditionalFormatting sqref="AL16:AL32">
    <cfRule type="cellIs" dxfId="1288" priority="2" operator="greaterThan">
      <formula>99</formula>
    </cfRule>
  </conditionalFormatting>
  <conditionalFormatting sqref="AL16:AL32">
    <cfRule type="cellIs" dxfId="1287"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topLeftCell="R27" zoomScaleNormal="100" workbookViewId="0">
      <selection activeCell="B49" sqref="B49"/>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133</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128</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133</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233"/>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36" t="s">
        <v>10</v>
      </c>
      <c r="I7" s="116" t="s">
        <v>11</v>
      </c>
      <c r="J7" s="116" t="s">
        <v>12</v>
      </c>
      <c r="K7" s="116" t="s">
        <v>13</v>
      </c>
      <c r="L7" s="12"/>
      <c r="M7" s="12"/>
      <c r="N7" s="12"/>
      <c r="O7" s="236"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42511</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29988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234" t="s">
        <v>51</v>
      </c>
      <c r="V9" s="234" t="s">
        <v>52</v>
      </c>
      <c r="W9" s="283" t="s">
        <v>53</v>
      </c>
      <c r="X9" s="284" t="s">
        <v>54</v>
      </c>
      <c r="Y9" s="285"/>
      <c r="Z9" s="285"/>
      <c r="AA9" s="285"/>
      <c r="AB9" s="285"/>
      <c r="AC9" s="285"/>
      <c r="AD9" s="285"/>
      <c r="AE9" s="286"/>
      <c r="AF9" s="232" t="s">
        <v>55</v>
      </c>
      <c r="AG9" s="232" t="s">
        <v>56</v>
      </c>
      <c r="AH9" s="272" t="s">
        <v>57</v>
      </c>
      <c r="AI9" s="287" t="s">
        <v>58</v>
      </c>
      <c r="AJ9" s="234" t="s">
        <v>59</v>
      </c>
      <c r="AK9" s="234" t="s">
        <v>60</v>
      </c>
      <c r="AL9" s="234" t="s">
        <v>61</v>
      </c>
      <c r="AM9" s="234" t="s">
        <v>62</v>
      </c>
      <c r="AN9" s="234" t="s">
        <v>63</v>
      </c>
      <c r="AO9" s="234" t="s">
        <v>64</v>
      </c>
      <c r="AP9" s="234" t="s">
        <v>65</v>
      </c>
      <c r="AQ9" s="270" t="s">
        <v>66</v>
      </c>
      <c r="AR9" s="234" t="s">
        <v>67</v>
      </c>
      <c r="AS9" s="272" t="s">
        <v>68</v>
      </c>
      <c r="AV9" s="35" t="s">
        <v>69</v>
      </c>
      <c r="AW9" s="35" t="s">
        <v>70</v>
      </c>
      <c r="AY9" s="36" t="s">
        <v>71</v>
      </c>
    </row>
    <row r="10" spans="2:51" x14ac:dyDescent="0.25">
      <c r="B10" s="234" t="s">
        <v>72</v>
      </c>
      <c r="C10" s="234" t="s">
        <v>73</v>
      </c>
      <c r="D10" s="234" t="s">
        <v>74</v>
      </c>
      <c r="E10" s="234" t="s">
        <v>75</v>
      </c>
      <c r="F10" s="234" t="s">
        <v>74</v>
      </c>
      <c r="G10" s="234" t="s">
        <v>75</v>
      </c>
      <c r="H10" s="266"/>
      <c r="I10" s="234" t="s">
        <v>75</v>
      </c>
      <c r="J10" s="234" t="s">
        <v>75</v>
      </c>
      <c r="K10" s="234" t="s">
        <v>75</v>
      </c>
      <c r="L10" s="28" t="s">
        <v>29</v>
      </c>
      <c r="M10" s="269"/>
      <c r="N10" s="28" t="s">
        <v>29</v>
      </c>
      <c r="O10" s="271"/>
      <c r="P10" s="271"/>
      <c r="Q10" s="1">
        <f>'MAY 20'!Q34</f>
        <v>1923603</v>
      </c>
      <c r="R10" s="280"/>
      <c r="S10" s="281"/>
      <c r="T10" s="282"/>
      <c r="U10" s="234" t="s">
        <v>75</v>
      </c>
      <c r="V10" s="234" t="s">
        <v>75</v>
      </c>
      <c r="W10" s="283"/>
      <c r="X10" s="37" t="s">
        <v>76</v>
      </c>
      <c r="Y10" s="37" t="s">
        <v>77</v>
      </c>
      <c r="Z10" s="37" t="s">
        <v>78</v>
      </c>
      <c r="AA10" s="37" t="s">
        <v>79</v>
      </c>
      <c r="AB10" s="37" t="s">
        <v>80</v>
      </c>
      <c r="AC10" s="37" t="s">
        <v>81</v>
      </c>
      <c r="AD10" s="37" t="s">
        <v>82</v>
      </c>
      <c r="AE10" s="37" t="s">
        <v>83</v>
      </c>
      <c r="AF10" s="38"/>
      <c r="AG10" s="1">
        <f>'MAY 20'!AG34</f>
        <v>46680836</v>
      </c>
      <c r="AH10" s="272"/>
      <c r="AI10" s="288"/>
      <c r="AJ10" s="234" t="s">
        <v>84</v>
      </c>
      <c r="AK10" s="234" t="s">
        <v>84</v>
      </c>
      <c r="AL10" s="234" t="s">
        <v>84</v>
      </c>
      <c r="AM10" s="234" t="s">
        <v>84</v>
      </c>
      <c r="AN10" s="234" t="s">
        <v>84</v>
      </c>
      <c r="AO10" s="234" t="s">
        <v>84</v>
      </c>
      <c r="AP10" s="1">
        <f>'MAY 20'!AP34</f>
        <v>10817651</v>
      </c>
      <c r="AQ10" s="271"/>
      <c r="AR10" s="235" t="s">
        <v>85</v>
      </c>
      <c r="AS10" s="272"/>
      <c r="AV10" s="39" t="s">
        <v>86</v>
      </c>
      <c r="AW10" s="39" t="s">
        <v>87</v>
      </c>
      <c r="AY10" s="81" t="s">
        <v>129</v>
      </c>
    </row>
    <row r="11" spans="2:51" x14ac:dyDescent="0.25">
      <c r="B11" s="40">
        <v>2</v>
      </c>
      <c r="C11" s="40">
        <v>4.1666666666666664E-2</v>
      </c>
      <c r="D11" s="110">
        <v>5</v>
      </c>
      <c r="E11" s="41">
        <f t="shared" ref="E11:E34" si="0">D11/1.42</f>
        <v>3.5211267605633805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137</v>
      </c>
      <c r="P11" s="111">
        <v>114</v>
      </c>
      <c r="Q11" s="111">
        <v>1928526</v>
      </c>
      <c r="R11" s="46">
        <f>IF(ISBLANK(Q11),"-",Q11-Q10)</f>
        <v>4923</v>
      </c>
      <c r="S11" s="47">
        <f>R11*24/1000</f>
        <v>118.152</v>
      </c>
      <c r="T11" s="47">
        <f>R11/1000</f>
        <v>4.923</v>
      </c>
      <c r="U11" s="112">
        <v>5.8</v>
      </c>
      <c r="V11" s="112">
        <f t="shared" ref="V11:V33" si="1">U11</f>
        <v>5.8</v>
      </c>
      <c r="W11" s="113" t="s">
        <v>190</v>
      </c>
      <c r="X11" s="115">
        <v>0</v>
      </c>
      <c r="Y11" s="115">
        <v>0</v>
      </c>
      <c r="Z11" s="115">
        <v>1147</v>
      </c>
      <c r="AA11" s="115">
        <v>1185</v>
      </c>
      <c r="AB11" s="115">
        <v>1147</v>
      </c>
      <c r="AC11" s="48" t="s">
        <v>90</v>
      </c>
      <c r="AD11" s="48" t="s">
        <v>90</v>
      </c>
      <c r="AE11" s="48" t="s">
        <v>90</v>
      </c>
      <c r="AF11" s="114" t="s">
        <v>90</v>
      </c>
      <c r="AG11" s="123">
        <v>46681980</v>
      </c>
      <c r="AH11" s="49">
        <f>IF(ISBLANK(AG11),"-",AG11-AG10)</f>
        <v>1144</v>
      </c>
      <c r="AI11" s="50">
        <f>AH11/T11</f>
        <v>232.37863091610805</v>
      </c>
      <c r="AJ11" s="98">
        <v>0</v>
      </c>
      <c r="AK11" s="98">
        <v>0</v>
      </c>
      <c r="AL11" s="98">
        <v>1</v>
      </c>
      <c r="AM11" s="98">
        <v>1</v>
      </c>
      <c r="AN11" s="98">
        <v>1</v>
      </c>
      <c r="AO11" s="98">
        <v>0.75</v>
      </c>
      <c r="AP11" s="115">
        <v>10818516</v>
      </c>
      <c r="AQ11" s="115">
        <f t="shared" ref="AQ11:AQ34" si="2">AP11-AP10</f>
        <v>865</v>
      </c>
      <c r="AR11" s="51"/>
      <c r="AS11" s="52" t="s">
        <v>113</v>
      </c>
      <c r="AV11" s="39" t="s">
        <v>88</v>
      </c>
      <c r="AW11" s="39" t="s">
        <v>91</v>
      </c>
      <c r="AY11" s="81" t="s">
        <v>128</v>
      </c>
    </row>
    <row r="12" spans="2:51" x14ac:dyDescent="0.25">
      <c r="B12" s="40">
        <v>2.0416666666666701</v>
      </c>
      <c r="C12" s="40">
        <v>8.3333333333333329E-2</v>
      </c>
      <c r="D12" s="110">
        <v>6</v>
      </c>
      <c r="E12" s="41">
        <f t="shared" si="0"/>
        <v>4.2253521126760569</v>
      </c>
      <c r="F12" s="100">
        <v>83</v>
      </c>
      <c r="G12" s="41">
        <f t="shared" ref="G12:G34" si="3">F12/1.42</f>
        <v>58.450704225352112</v>
      </c>
      <c r="H12" s="42" t="s">
        <v>88</v>
      </c>
      <c r="I12" s="42">
        <f t="shared" ref="I12:I34" si="4">J12-(2/1.42)</f>
        <v>53.521126760563384</v>
      </c>
      <c r="J12" s="43">
        <f>(F12-5)/1.42</f>
        <v>54.929577464788736</v>
      </c>
      <c r="K12" s="42">
        <f>J12+(6/1.42)</f>
        <v>59.154929577464792</v>
      </c>
      <c r="L12" s="44">
        <v>14</v>
      </c>
      <c r="M12" s="45" t="s">
        <v>89</v>
      </c>
      <c r="N12" s="45">
        <v>11.2</v>
      </c>
      <c r="O12" s="111">
        <v>138</v>
      </c>
      <c r="P12" s="111">
        <v>112</v>
      </c>
      <c r="Q12" s="111">
        <v>1933142</v>
      </c>
      <c r="R12" s="46">
        <f t="shared" ref="R12:R34" si="5">IF(ISBLANK(Q12),"-",Q12-Q11)</f>
        <v>4616</v>
      </c>
      <c r="S12" s="47">
        <f t="shared" ref="S12:S34" si="6">R12*24/1000</f>
        <v>110.78400000000001</v>
      </c>
      <c r="T12" s="47">
        <f t="shared" ref="T12:T34" si="7">R12/1000</f>
        <v>4.6159999999999997</v>
      </c>
      <c r="U12" s="112">
        <v>7</v>
      </c>
      <c r="V12" s="112">
        <f t="shared" si="1"/>
        <v>7</v>
      </c>
      <c r="W12" s="113" t="s">
        <v>190</v>
      </c>
      <c r="X12" s="115">
        <v>0</v>
      </c>
      <c r="Y12" s="115">
        <v>0</v>
      </c>
      <c r="Z12" s="115">
        <v>1097</v>
      </c>
      <c r="AA12" s="115">
        <v>1185</v>
      </c>
      <c r="AB12" s="115">
        <v>1097</v>
      </c>
      <c r="AC12" s="48" t="s">
        <v>90</v>
      </c>
      <c r="AD12" s="48" t="s">
        <v>90</v>
      </c>
      <c r="AE12" s="48" t="s">
        <v>90</v>
      </c>
      <c r="AF12" s="114" t="s">
        <v>90</v>
      </c>
      <c r="AG12" s="123">
        <v>46683020</v>
      </c>
      <c r="AH12" s="49">
        <f>IF(ISBLANK(AG12),"-",AG12-AG11)</f>
        <v>1040</v>
      </c>
      <c r="AI12" s="50">
        <f t="shared" ref="AI12:AI34" si="8">AH12/T12</f>
        <v>225.30329289428079</v>
      </c>
      <c r="AJ12" s="98">
        <v>0</v>
      </c>
      <c r="AK12" s="98">
        <v>0</v>
      </c>
      <c r="AL12" s="98">
        <v>1</v>
      </c>
      <c r="AM12" s="98">
        <v>1</v>
      </c>
      <c r="AN12" s="98">
        <v>1</v>
      </c>
      <c r="AO12" s="98">
        <v>0.75</v>
      </c>
      <c r="AP12" s="115">
        <v>10819381</v>
      </c>
      <c r="AQ12" s="115">
        <f t="shared" si="2"/>
        <v>865</v>
      </c>
      <c r="AR12" s="118">
        <v>1.05</v>
      </c>
      <c r="AS12" s="52" t="s">
        <v>113</v>
      </c>
      <c r="AV12" s="39" t="s">
        <v>92</v>
      </c>
      <c r="AW12" s="39" t="s">
        <v>93</v>
      </c>
      <c r="AY12" s="81" t="s">
        <v>126</v>
      </c>
    </row>
    <row r="13" spans="2:51" x14ac:dyDescent="0.25">
      <c r="B13" s="40">
        <v>2.0833333333333299</v>
      </c>
      <c r="C13" s="40">
        <v>0.125</v>
      </c>
      <c r="D13" s="110">
        <v>6</v>
      </c>
      <c r="E13" s="41">
        <f t="shared" si="0"/>
        <v>4.2253521126760569</v>
      </c>
      <c r="F13" s="100">
        <v>83</v>
      </c>
      <c r="G13" s="41">
        <f t="shared" si="3"/>
        <v>58.450704225352112</v>
      </c>
      <c r="H13" s="42" t="s">
        <v>88</v>
      </c>
      <c r="I13" s="42">
        <f t="shared" si="4"/>
        <v>53.521126760563384</v>
      </c>
      <c r="J13" s="43">
        <f>(F13-5)/1.42</f>
        <v>54.929577464788736</v>
      </c>
      <c r="K13" s="42">
        <f>J13+(6/1.42)</f>
        <v>59.154929577464792</v>
      </c>
      <c r="L13" s="44">
        <v>14</v>
      </c>
      <c r="M13" s="45" t="s">
        <v>89</v>
      </c>
      <c r="N13" s="45">
        <v>11.2</v>
      </c>
      <c r="O13" s="111">
        <v>132</v>
      </c>
      <c r="P13" s="111">
        <v>114</v>
      </c>
      <c r="Q13" s="111">
        <v>1937803</v>
      </c>
      <c r="R13" s="46">
        <f t="shared" si="5"/>
        <v>4661</v>
      </c>
      <c r="S13" s="47">
        <f t="shared" si="6"/>
        <v>111.864</v>
      </c>
      <c r="T13" s="47">
        <f t="shared" si="7"/>
        <v>4.6609999999999996</v>
      </c>
      <c r="U13" s="112">
        <v>8.5</v>
      </c>
      <c r="V13" s="112">
        <f t="shared" si="1"/>
        <v>8.5</v>
      </c>
      <c r="W13" s="113" t="s">
        <v>190</v>
      </c>
      <c r="X13" s="115">
        <v>0</v>
      </c>
      <c r="Y13" s="115">
        <v>0</v>
      </c>
      <c r="Z13" s="115">
        <v>1096</v>
      </c>
      <c r="AA13" s="115">
        <v>1185</v>
      </c>
      <c r="AB13" s="115">
        <v>1097</v>
      </c>
      <c r="AC13" s="48" t="s">
        <v>90</v>
      </c>
      <c r="AD13" s="48" t="s">
        <v>90</v>
      </c>
      <c r="AE13" s="48" t="s">
        <v>90</v>
      </c>
      <c r="AF13" s="114" t="s">
        <v>90</v>
      </c>
      <c r="AG13" s="123">
        <v>46684080</v>
      </c>
      <c r="AH13" s="49">
        <f>IF(ISBLANK(AG13),"-",AG13-AG12)</f>
        <v>1060</v>
      </c>
      <c r="AI13" s="50">
        <f t="shared" si="8"/>
        <v>227.41900879639564</v>
      </c>
      <c r="AJ13" s="98">
        <v>0</v>
      </c>
      <c r="AK13" s="98">
        <v>0</v>
      </c>
      <c r="AL13" s="98">
        <v>1</v>
      </c>
      <c r="AM13" s="98">
        <v>1</v>
      </c>
      <c r="AN13" s="98">
        <v>1</v>
      </c>
      <c r="AO13" s="98">
        <v>0.75</v>
      </c>
      <c r="AP13" s="115">
        <v>10820127</v>
      </c>
      <c r="AQ13" s="115">
        <f t="shared" si="2"/>
        <v>746</v>
      </c>
      <c r="AR13" s="51"/>
      <c r="AS13" s="52" t="s">
        <v>113</v>
      </c>
      <c r="AV13" s="39" t="s">
        <v>94</v>
      </c>
      <c r="AW13" s="39" t="s">
        <v>95</v>
      </c>
      <c r="AY13" s="81" t="s">
        <v>133</v>
      </c>
    </row>
    <row r="14" spans="2:51" x14ac:dyDescent="0.25">
      <c r="B14" s="40">
        <v>2.125</v>
      </c>
      <c r="C14" s="40">
        <v>0.16666666666666699</v>
      </c>
      <c r="D14" s="110">
        <v>6</v>
      </c>
      <c r="E14" s="41">
        <f t="shared" si="0"/>
        <v>4.2253521126760569</v>
      </c>
      <c r="F14" s="100">
        <v>83</v>
      </c>
      <c r="G14" s="41">
        <f t="shared" si="3"/>
        <v>58.450704225352112</v>
      </c>
      <c r="H14" s="42" t="s">
        <v>88</v>
      </c>
      <c r="I14" s="42">
        <f t="shared" si="4"/>
        <v>53.521126760563384</v>
      </c>
      <c r="J14" s="43">
        <f>(F14-5)/1.42</f>
        <v>54.929577464788736</v>
      </c>
      <c r="K14" s="42">
        <f>J14+(6/1.42)</f>
        <v>59.154929577464792</v>
      </c>
      <c r="L14" s="44">
        <v>14</v>
      </c>
      <c r="M14" s="45" t="s">
        <v>89</v>
      </c>
      <c r="N14" s="45">
        <v>12.8</v>
      </c>
      <c r="O14" s="111">
        <v>120</v>
      </c>
      <c r="P14" s="111">
        <v>119</v>
      </c>
      <c r="Q14" s="111">
        <v>1941324</v>
      </c>
      <c r="R14" s="46">
        <f t="shared" si="5"/>
        <v>3521</v>
      </c>
      <c r="S14" s="47">
        <f t="shared" si="6"/>
        <v>84.504000000000005</v>
      </c>
      <c r="T14" s="47">
        <f t="shared" si="7"/>
        <v>3.5209999999999999</v>
      </c>
      <c r="U14" s="112">
        <v>9.5</v>
      </c>
      <c r="V14" s="112">
        <f t="shared" si="1"/>
        <v>9.5</v>
      </c>
      <c r="W14" s="113" t="s">
        <v>190</v>
      </c>
      <c r="X14" s="115">
        <v>0</v>
      </c>
      <c r="Y14" s="115">
        <v>0</v>
      </c>
      <c r="Z14" s="115">
        <v>1097</v>
      </c>
      <c r="AA14" s="115">
        <v>1185</v>
      </c>
      <c r="AB14" s="115">
        <v>1097</v>
      </c>
      <c r="AC14" s="48" t="s">
        <v>90</v>
      </c>
      <c r="AD14" s="48" t="s">
        <v>90</v>
      </c>
      <c r="AE14" s="48" t="s">
        <v>90</v>
      </c>
      <c r="AF14" s="114" t="s">
        <v>90</v>
      </c>
      <c r="AG14" s="123">
        <v>46685204</v>
      </c>
      <c r="AH14" s="49">
        <f t="shared" ref="AH14:AH34" si="9">IF(ISBLANK(AG14),"-",AG14-AG13)</f>
        <v>1124</v>
      </c>
      <c r="AI14" s="50">
        <f t="shared" si="8"/>
        <v>319.22749218971882</v>
      </c>
      <c r="AJ14" s="98">
        <v>0</v>
      </c>
      <c r="AK14" s="98">
        <v>0</v>
      </c>
      <c r="AL14" s="98">
        <v>1</v>
      </c>
      <c r="AM14" s="98">
        <v>1</v>
      </c>
      <c r="AN14" s="98">
        <v>1</v>
      </c>
      <c r="AO14" s="98">
        <v>0.75</v>
      </c>
      <c r="AP14" s="115">
        <v>10820954</v>
      </c>
      <c r="AQ14" s="115">
        <f t="shared" si="2"/>
        <v>827</v>
      </c>
      <c r="AR14" s="51"/>
      <c r="AS14" s="52" t="s">
        <v>113</v>
      </c>
      <c r="AT14" s="54"/>
      <c r="AV14" s="39" t="s">
        <v>96</v>
      </c>
      <c r="AW14" s="39" t="s">
        <v>97</v>
      </c>
      <c r="AY14" s="81"/>
    </row>
    <row r="15" spans="2:51" ht="14.25" customHeight="1" x14ac:dyDescent="0.25">
      <c r="B15" s="40">
        <v>2.1666666666666701</v>
      </c>
      <c r="C15" s="40">
        <v>0.20833333333333301</v>
      </c>
      <c r="D15" s="110">
        <v>8</v>
      </c>
      <c r="E15" s="41">
        <f t="shared" si="0"/>
        <v>5.6338028169014089</v>
      </c>
      <c r="F15" s="100">
        <v>83</v>
      </c>
      <c r="G15" s="41">
        <f t="shared" si="3"/>
        <v>58.450704225352112</v>
      </c>
      <c r="H15" s="42" t="s">
        <v>88</v>
      </c>
      <c r="I15" s="42">
        <f t="shared" si="4"/>
        <v>53.521126760563384</v>
      </c>
      <c r="J15" s="43">
        <f>(F15-5)/1.42</f>
        <v>54.929577464788736</v>
      </c>
      <c r="K15" s="42">
        <f>J15+(6/1.42)</f>
        <v>59.154929577464792</v>
      </c>
      <c r="L15" s="44">
        <v>18</v>
      </c>
      <c r="M15" s="45" t="s">
        <v>89</v>
      </c>
      <c r="N15" s="45">
        <v>13.1</v>
      </c>
      <c r="O15" s="111">
        <v>125</v>
      </c>
      <c r="P15" s="111">
        <v>117</v>
      </c>
      <c r="Q15" s="111">
        <v>1946218</v>
      </c>
      <c r="R15" s="46">
        <f t="shared" si="5"/>
        <v>4894</v>
      </c>
      <c r="S15" s="47">
        <f t="shared" si="6"/>
        <v>117.456</v>
      </c>
      <c r="T15" s="47">
        <f t="shared" si="7"/>
        <v>4.8940000000000001</v>
      </c>
      <c r="U15" s="112">
        <v>9.5</v>
      </c>
      <c r="V15" s="112">
        <f t="shared" si="1"/>
        <v>9.5</v>
      </c>
      <c r="W15" s="113" t="s">
        <v>190</v>
      </c>
      <c r="X15" s="115">
        <v>0</v>
      </c>
      <c r="Y15" s="115">
        <v>0</v>
      </c>
      <c r="Z15" s="115">
        <v>1047</v>
      </c>
      <c r="AA15" s="115">
        <v>1185</v>
      </c>
      <c r="AB15" s="115">
        <v>1047</v>
      </c>
      <c r="AC15" s="48" t="s">
        <v>90</v>
      </c>
      <c r="AD15" s="48" t="s">
        <v>90</v>
      </c>
      <c r="AE15" s="48" t="s">
        <v>90</v>
      </c>
      <c r="AF15" s="114" t="s">
        <v>90</v>
      </c>
      <c r="AG15" s="123">
        <v>46686284</v>
      </c>
      <c r="AH15" s="49">
        <f t="shared" si="9"/>
        <v>1080</v>
      </c>
      <c r="AI15" s="50">
        <f t="shared" si="8"/>
        <v>220.6783816918676</v>
      </c>
      <c r="AJ15" s="98">
        <v>0</v>
      </c>
      <c r="AK15" s="98">
        <v>0</v>
      </c>
      <c r="AL15" s="98">
        <v>1</v>
      </c>
      <c r="AM15" s="98">
        <v>1</v>
      </c>
      <c r="AN15" s="98">
        <v>1</v>
      </c>
      <c r="AO15" s="98">
        <v>0</v>
      </c>
      <c r="AP15" s="115">
        <v>10820954</v>
      </c>
      <c r="AQ15" s="115">
        <f t="shared" si="2"/>
        <v>0</v>
      </c>
      <c r="AR15" s="51"/>
      <c r="AS15" s="52" t="s">
        <v>113</v>
      </c>
      <c r="AV15" s="39" t="s">
        <v>98</v>
      </c>
      <c r="AW15" s="39" t="s">
        <v>99</v>
      </c>
      <c r="AY15" s="97"/>
    </row>
    <row r="16" spans="2:51" x14ac:dyDescent="0.25">
      <c r="B16" s="40">
        <v>2.2083333333333299</v>
      </c>
      <c r="C16" s="40">
        <v>0.25</v>
      </c>
      <c r="D16" s="110">
        <v>11</v>
      </c>
      <c r="E16" s="41">
        <f t="shared" si="0"/>
        <v>7.746478873239437</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132</v>
      </c>
      <c r="P16" s="111">
        <v>128</v>
      </c>
      <c r="Q16" s="111">
        <v>1951209</v>
      </c>
      <c r="R16" s="46">
        <f t="shared" si="5"/>
        <v>4991</v>
      </c>
      <c r="S16" s="47">
        <f t="shared" si="6"/>
        <v>119.78400000000001</v>
      </c>
      <c r="T16" s="47">
        <f t="shared" si="7"/>
        <v>4.9909999999999997</v>
      </c>
      <c r="U16" s="112">
        <v>9.5</v>
      </c>
      <c r="V16" s="112">
        <f t="shared" si="1"/>
        <v>9.5</v>
      </c>
      <c r="W16" s="113" t="s">
        <v>190</v>
      </c>
      <c r="X16" s="115">
        <v>0</v>
      </c>
      <c r="Y16" s="115">
        <v>0</v>
      </c>
      <c r="Z16" s="115">
        <v>1047</v>
      </c>
      <c r="AA16" s="115">
        <v>1185</v>
      </c>
      <c r="AB16" s="115">
        <v>1047</v>
      </c>
      <c r="AC16" s="48" t="s">
        <v>90</v>
      </c>
      <c r="AD16" s="48" t="s">
        <v>90</v>
      </c>
      <c r="AE16" s="48" t="s">
        <v>90</v>
      </c>
      <c r="AF16" s="114" t="s">
        <v>90</v>
      </c>
      <c r="AG16" s="123">
        <v>46687224</v>
      </c>
      <c r="AH16" s="49">
        <f t="shared" si="9"/>
        <v>940</v>
      </c>
      <c r="AI16" s="50">
        <f t="shared" si="8"/>
        <v>188.33901021839313</v>
      </c>
      <c r="AJ16" s="98">
        <v>0</v>
      </c>
      <c r="AK16" s="98">
        <v>0</v>
      </c>
      <c r="AL16" s="98">
        <v>1</v>
      </c>
      <c r="AM16" s="98">
        <v>1</v>
      </c>
      <c r="AN16" s="98">
        <v>1</v>
      </c>
      <c r="AO16" s="98">
        <v>0</v>
      </c>
      <c r="AP16" s="115">
        <v>10820954</v>
      </c>
      <c r="AQ16" s="115">
        <f t="shared" si="2"/>
        <v>0</v>
      </c>
      <c r="AR16" s="53">
        <v>1.1499999999999999</v>
      </c>
      <c r="AS16" s="52" t="s">
        <v>101</v>
      </c>
      <c r="AV16" s="39" t="s">
        <v>102</v>
      </c>
      <c r="AW16" s="39" t="s">
        <v>103</v>
      </c>
      <c r="AY16" s="97"/>
    </row>
    <row r="17" spans="1:51" x14ac:dyDescent="0.25">
      <c r="B17" s="40">
        <v>2.25</v>
      </c>
      <c r="C17" s="40">
        <v>0.29166666666666702</v>
      </c>
      <c r="D17" s="110">
        <v>8</v>
      </c>
      <c r="E17" s="41">
        <f t="shared" si="0"/>
        <v>5.6338028169014089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144</v>
      </c>
      <c r="P17" s="111">
        <v>141</v>
      </c>
      <c r="Q17" s="111">
        <v>1957096</v>
      </c>
      <c r="R17" s="46">
        <f t="shared" si="5"/>
        <v>5887</v>
      </c>
      <c r="S17" s="47">
        <f t="shared" si="6"/>
        <v>141.28800000000001</v>
      </c>
      <c r="T17" s="47">
        <f t="shared" si="7"/>
        <v>5.8869999999999996</v>
      </c>
      <c r="U17" s="112">
        <v>9.5</v>
      </c>
      <c r="V17" s="112">
        <f t="shared" si="1"/>
        <v>9.5</v>
      </c>
      <c r="W17" s="113" t="s">
        <v>190</v>
      </c>
      <c r="X17" s="115">
        <v>0</v>
      </c>
      <c r="Y17" s="115">
        <v>0</v>
      </c>
      <c r="Z17" s="115">
        <v>1186</v>
      </c>
      <c r="AA17" s="115">
        <v>1185</v>
      </c>
      <c r="AB17" s="115">
        <v>1186</v>
      </c>
      <c r="AC17" s="48" t="s">
        <v>90</v>
      </c>
      <c r="AD17" s="48" t="s">
        <v>90</v>
      </c>
      <c r="AE17" s="48" t="s">
        <v>90</v>
      </c>
      <c r="AF17" s="114" t="s">
        <v>90</v>
      </c>
      <c r="AG17" s="123">
        <v>46688480</v>
      </c>
      <c r="AH17" s="49">
        <f t="shared" si="9"/>
        <v>1256</v>
      </c>
      <c r="AI17" s="50">
        <f t="shared" si="8"/>
        <v>213.35145235264142</v>
      </c>
      <c r="AJ17" s="98">
        <v>0</v>
      </c>
      <c r="AK17" s="98">
        <v>0</v>
      </c>
      <c r="AL17" s="98">
        <v>1</v>
      </c>
      <c r="AM17" s="98">
        <v>1</v>
      </c>
      <c r="AN17" s="98">
        <v>1</v>
      </c>
      <c r="AO17" s="98">
        <v>0</v>
      </c>
      <c r="AP17" s="115">
        <v>10820954</v>
      </c>
      <c r="AQ17" s="115">
        <f t="shared" si="2"/>
        <v>0</v>
      </c>
      <c r="AR17" s="51"/>
      <c r="AS17" s="52" t="s">
        <v>101</v>
      </c>
      <c r="AT17" s="54"/>
      <c r="AV17" s="39" t="s">
        <v>104</v>
      </c>
      <c r="AW17" s="39" t="s">
        <v>105</v>
      </c>
      <c r="AY17" s="101"/>
    </row>
    <row r="18" spans="1:51" x14ac:dyDescent="0.25">
      <c r="B18" s="40">
        <v>2.2916666666666701</v>
      </c>
      <c r="C18" s="40">
        <v>0.33333333333333298</v>
      </c>
      <c r="D18" s="110">
        <v>7</v>
      </c>
      <c r="E18" s="41">
        <f t="shared" si="0"/>
        <v>4.9295774647887329</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139</v>
      </c>
      <c r="P18" s="111">
        <v>147</v>
      </c>
      <c r="Q18" s="111">
        <v>1963333</v>
      </c>
      <c r="R18" s="46">
        <f t="shared" si="5"/>
        <v>6237</v>
      </c>
      <c r="S18" s="47">
        <f t="shared" si="6"/>
        <v>149.68799999999999</v>
      </c>
      <c r="T18" s="47">
        <f t="shared" si="7"/>
        <v>6.2370000000000001</v>
      </c>
      <c r="U18" s="112">
        <v>9.1999999999999993</v>
      </c>
      <c r="V18" s="112">
        <f t="shared" si="1"/>
        <v>9.1999999999999993</v>
      </c>
      <c r="W18" s="113" t="s">
        <v>130</v>
      </c>
      <c r="X18" s="115">
        <v>0</v>
      </c>
      <c r="Y18" s="115">
        <v>1037</v>
      </c>
      <c r="Z18" s="115">
        <v>1188</v>
      </c>
      <c r="AA18" s="115">
        <v>1185</v>
      </c>
      <c r="AB18" s="115">
        <v>1186</v>
      </c>
      <c r="AC18" s="48" t="s">
        <v>90</v>
      </c>
      <c r="AD18" s="48" t="s">
        <v>90</v>
      </c>
      <c r="AE18" s="48" t="s">
        <v>90</v>
      </c>
      <c r="AF18" s="114" t="s">
        <v>90</v>
      </c>
      <c r="AG18" s="123">
        <v>46689840</v>
      </c>
      <c r="AH18" s="49">
        <f t="shared" si="9"/>
        <v>1360</v>
      </c>
      <c r="AI18" s="50">
        <f t="shared" si="8"/>
        <v>218.05355138688472</v>
      </c>
      <c r="AJ18" s="98">
        <v>0</v>
      </c>
      <c r="AK18" s="98">
        <v>1</v>
      </c>
      <c r="AL18" s="98">
        <v>1</v>
      </c>
      <c r="AM18" s="98">
        <v>1</v>
      </c>
      <c r="AN18" s="98">
        <v>1</v>
      </c>
      <c r="AO18" s="98">
        <v>0</v>
      </c>
      <c r="AP18" s="115">
        <v>10820954</v>
      </c>
      <c r="AQ18" s="115">
        <f t="shared" si="2"/>
        <v>0</v>
      </c>
      <c r="AR18" s="51"/>
      <c r="AS18" s="52" t="s">
        <v>101</v>
      </c>
      <c r="AV18" s="39" t="s">
        <v>106</v>
      </c>
      <c r="AW18" s="39" t="s">
        <v>107</v>
      </c>
      <c r="AY18" s="101"/>
    </row>
    <row r="19" spans="1:51" x14ac:dyDescent="0.25">
      <c r="B19" s="40">
        <v>2.3333333333333299</v>
      </c>
      <c r="C19" s="40">
        <v>0.375</v>
      </c>
      <c r="D19" s="110">
        <v>7</v>
      </c>
      <c r="E19" s="41">
        <f t="shared" si="0"/>
        <v>4.9295774647887329</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139</v>
      </c>
      <c r="P19" s="111">
        <v>148</v>
      </c>
      <c r="Q19" s="111">
        <v>1969630</v>
      </c>
      <c r="R19" s="46">
        <f t="shared" si="5"/>
        <v>6297</v>
      </c>
      <c r="S19" s="47">
        <f t="shared" si="6"/>
        <v>151.12799999999999</v>
      </c>
      <c r="T19" s="47">
        <f t="shared" si="7"/>
        <v>6.2969999999999997</v>
      </c>
      <c r="U19" s="112">
        <v>8.6</v>
      </c>
      <c r="V19" s="112">
        <f t="shared" si="1"/>
        <v>8.6</v>
      </c>
      <c r="W19" s="113" t="s">
        <v>130</v>
      </c>
      <c r="X19" s="115">
        <v>0</v>
      </c>
      <c r="Y19" s="115">
        <v>1057</v>
      </c>
      <c r="Z19" s="115">
        <v>1187</v>
      </c>
      <c r="AA19" s="115">
        <v>1185</v>
      </c>
      <c r="AB19" s="115">
        <v>1188</v>
      </c>
      <c r="AC19" s="48" t="s">
        <v>90</v>
      </c>
      <c r="AD19" s="48" t="s">
        <v>90</v>
      </c>
      <c r="AE19" s="48" t="s">
        <v>90</v>
      </c>
      <c r="AF19" s="114" t="s">
        <v>90</v>
      </c>
      <c r="AG19" s="123">
        <v>46691228</v>
      </c>
      <c r="AH19" s="49">
        <f t="shared" si="9"/>
        <v>1388</v>
      </c>
      <c r="AI19" s="50">
        <f t="shared" si="8"/>
        <v>220.4224233762109</v>
      </c>
      <c r="AJ19" s="98">
        <v>0</v>
      </c>
      <c r="AK19" s="98">
        <v>1</v>
      </c>
      <c r="AL19" s="98">
        <v>1</v>
      </c>
      <c r="AM19" s="98">
        <v>1</v>
      </c>
      <c r="AN19" s="98">
        <v>1</v>
      </c>
      <c r="AO19" s="98">
        <v>0</v>
      </c>
      <c r="AP19" s="115">
        <v>10820954</v>
      </c>
      <c r="AQ19" s="115">
        <f t="shared" si="2"/>
        <v>0</v>
      </c>
      <c r="AR19" s="51"/>
      <c r="AS19" s="52" t="s">
        <v>101</v>
      </c>
      <c r="AV19" s="39" t="s">
        <v>108</v>
      </c>
      <c r="AW19" s="39" t="s">
        <v>109</v>
      </c>
      <c r="AY19" s="101"/>
    </row>
    <row r="20" spans="1:51" x14ac:dyDescent="0.25">
      <c r="B20" s="40">
        <v>2.375</v>
      </c>
      <c r="C20" s="40">
        <v>0.41666666666666669</v>
      </c>
      <c r="D20" s="110">
        <v>6</v>
      </c>
      <c r="E20" s="41">
        <f t="shared" si="0"/>
        <v>4.2253521126760569</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139</v>
      </c>
      <c r="P20" s="111">
        <v>150</v>
      </c>
      <c r="Q20" s="111">
        <v>1976029</v>
      </c>
      <c r="R20" s="46">
        <f t="shared" si="5"/>
        <v>6399</v>
      </c>
      <c r="S20" s="47">
        <f t="shared" si="6"/>
        <v>153.57599999999999</v>
      </c>
      <c r="T20" s="47">
        <f t="shared" si="7"/>
        <v>6.399</v>
      </c>
      <c r="U20" s="112">
        <v>7.9</v>
      </c>
      <c r="V20" s="112">
        <f t="shared" si="1"/>
        <v>7.9</v>
      </c>
      <c r="W20" s="113" t="s">
        <v>130</v>
      </c>
      <c r="X20" s="115">
        <v>0</v>
      </c>
      <c r="Y20" s="115">
        <v>1057</v>
      </c>
      <c r="Z20" s="115">
        <v>1187</v>
      </c>
      <c r="AA20" s="115">
        <v>1185</v>
      </c>
      <c r="AB20" s="115">
        <v>1187</v>
      </c>
      <c r="AC20" s="48" t="s">
        <v>90</v>
      </c>
      <c r="AD20" s="48" t="s">
        <v>90</v>
      </c>
      <c r="AE20" s="48" t="s">
        <v>90</v>
      </c>
      <c r="AF20" s="114" t="s">
        <v>90</v>
      </c>
      <c r="AG20" s="123">
        <v>46692628</v>
      </c>
      <c r="AH20" s="49">
        <f t="shared" si="9"/>
        <v>1400</v>
      </c>
      <c r="AI20" s="50">
        <f t="shared" si="8"/>
        <v>218.78418502891077</v>
      </c>
      <c r="AJ20" s="98">
        <v>0</v>
      </c>
      <c r="AK20" s="98">
        <v>1</v>
      </c>
      <c r="AL20" s="98">
        <v>1</v>
      </c>
      <c r="AM20" s="98">
        <v>1</v>
      </c>
      <c r="AN20" s="98">
        <v>1</v>
      </c>
      <c r="AO20" s="98">
        <v>0</v>
      </c>
      <c r="AP20" s="115">
        <v>10820954</v>
      </c>
      <c r="AQ20" s="115">
        <f t="shared" si="2"/>
        <v>0</v>
      </c>
      <c r="AR20" s="53">
        <v>1.1100000000000001</v>
      </c>
      <c r="AS20" s="52" t="s">
        <v>101</v>
      </c>
      <c r="AY20" s="101"/>
    </row>
    <row r="21" spans="1:51" x14ac:dyDescent="0.25">
      <c r="B21" s="40">
        <v>2.4166666666666701</v>
      </c>
      <c r="C21" s="40">
        <v>0.45833333333333298</v>
      </c>
      <c r="D21" s="110">
        <v>6</v>
      </c>
      <c r="E21" s="41">
        <f t="shared" si="0"/>
        <v>4.2253521126760569</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140</v>
      </c>
      <c r="P21" s="111">
        <v>151</v>
      </c>
      <c r="Q21" s="111">
        <v>1982294</v>
      </c>
      <c r="R21" s="46">
        <f t="shared" si="5"/>
        <v>6265</v>
      </c>
      <c r="S21" s="47">
        <f t="shared" si="6"/>
        <v>150.36000000000001</v>
      </c>
      <c r="T21" s="47">
        <f t="shared" si="7"/>
        <v>6.2649999999999997</v>
      </c>
      <c r="U21" s="112">
        <v>7.3</v>
      </c>
      <c r="V21" s="112">
        <f t="shared" si="1"/>
        <v>7.3</v>
      </c>
      <c r="W21" s="113" t="s">
        <v>130</v>
      </c>
      <c r="X21" s="115">
        <v>0</v>
      </c>
      <c r="Y21" s="115">
        <v>1057</v>
      </c>
      <c r="Z21" s="115">
        <v>1187</v>
      </c>
      <c r="AA21" s="115">
        <v>1185</v>
      </c>
      <c r="AB21" s="115">
        <v>1187</v>
      </c>
      <c r="AC21" s="48" t="s">
        <v>90</v>
      </c>
      <c r="AD21" s="48" t="s">
        <v>90</v>
      </c>
      <c r="AE21" s="48" t="s">
        <v>90</v>
      </c>
      <c r="AF21" s="114" t="s">
        <v>90</v>
      </c>
      <c r="AG21" s="123">
        <v>46694024</v>
      </c>
      <c r="AH21" s="49">
        <f t="shared" si="9"/>
        <v>1396</v>
      </c>
      <c r="AI21" s="50">
        <f t="shared" si="8"/>
        <v>222.82521947326418</v>
      </c>
      <c r="AJ21" s="98">
        <v>0</v>
      </c>
      <c r="AK21" s="98">
        <v>1</v>
      </c>
      <c r="AL21" s="98">
        <v>1</v>
      </c>
      <c r="AM21" s="98">
        <v>1</v>
      </c>
      <c r="AN21" s="98">
        <v>1</v>
      </c>
      <c r="AO21" s="98">
        <v>0</v>
      </c>
      <c r="AP21" s="115">
        <v>10820954</v>
      </c>
      <c r="AQ21" s="115">
        <f t="shared" si="2"/>
        <v>0</v>
      </c>
      <c r="AR21" s="51"/>
      <c r="AS21" s="52" t="s">
        <v>101</v>
      </c>
      <c r="AY21" s="101"/>
    </row>
    <row r="22" spans="1:51" x14ac:dyDescent="0.25">
      <c r="B22" s="40">
        <v>2.4583333333333299</v>
      </c>
      <c r="C22" s="40">
        <v>0.5</v>
      </c>
      <c r="D22" s="110">
        <v>6</v>
      </c>
      <c r="E22" s="41">
        <f t="shared" si="0"/>
        <v>4.2253521126760569</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138</v>
      </c>
      <c r="P22" s="111">
        <v>149</v>
      </c>
      <c r="Q22" s="111">
        <v>1988550</v>
      </c>
      <c r="R22" s="46">
        <f t="shared" si="5"/>
        <v>6256</v>
      </c>
      <c r="S22" s="47">
        <f t="shared" si="6"/>
        <v>150.14400000000001</v>
      </c>
      <c r="T22" s="47">
        <f t="shared" si="7"/>
        <v>6.2560000000000002</v>
      </c>
      <c r="U22" s="112">
        <v>6.6</v>
      </c>
      <c r="V22" s="112">
        <f t="shared" si="1"/>
        <v>6.6</v>
      </c>
      <c r="W22" s="113" t="s">
        <v>130</v>
      </c>
      <c r="X22" s="115">
        <v>0</v>
      </c>
      <c r="Y22" s="115">
        <v>1057</v>
      </c>
      <c r="Z22" s="115">
        <v>1187</v>
      </c>
      <c r="AA22" s="115">
        <v>1185</v>
      </c>
      <c r="AB22" s="115">
        <v>1188</v>
      </c>
      <c r="AC22" s="48" t="s">
        <v>90</v>
      </c>
      <c r="AD22" s="48" t="s">
        <v>90</v>
      </c>
      <c r="AE22" s="48" t="s">
        <v>90</v>
      </c>
      <c r="AF22" s="114" t="s">
        <v>90</v>
      </c>
      <c r="AG22" s="123">
        <v>46695424</v>
      </c>
      <c r="AH22" s="49">
        <f t="shared" si="9"/>
        <v>1400</v>
      </c>
      <c r="AI22" s="50">
        <f t="shared" si="8"/>
        <v>223.78516624040921</v>
      </c>
      <c r="AJ22" s="98">
        <v>0</v>
      </c>
      <c r="AK22" s="98">
        <v>1</v>
      </c>
      <c r="AL22" s="98">
        <v>1</v>
      </c>
      <c r="AM22" s="98">
        <v>1</v>
      </c>
      <c r="AN22" s="98">
        <v>1</v>
      </c>
      <c r="AO22" s="98">
        <v>0</v>
      </c>
      <c r="AP22" s="115">
        <v>10820954</v>
      </c>
      <c r="AQ22" s="115">
        <f t="shared" si="2"/>
        <v>0</v>
      </c>
      <c r="AR22" s="51"/>
      <c r="AS22" s="52" t="s">
        <v>101</v>
      </c>
      <c r="AV22" s="55" t="s">
        <v>110</v>
      </c>
      <c r="AY22" s="101"/>
    </row>
    <row r="23" spans="1:51" x14ac:dyDescent="0.25">
      <c r="A23" s="97" t="s">
        <v>125</v>
      </c>
      <c r="B23" s="40">
        <v>2.5</v>
      </c>
      <c r="C23" s="40">
        <v>0.54166666666666696</v>
      </c>
      <c r="D23" s="110">
        <v>5</v>
      </c>
      <c r="E23" s="41">
        <f t="shared" si="0"/>
        <v>3.5211267605633805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135</v>
      </c>
      <c r="P23" s="111">
        <v>146</v>
      </c>
      <c r="Q23" s="111">
        <v>1994836</v>
      </c>
      <c r="R23" s="46">
        <f t="shared" si="5"/>
        <v>6286</v>
      </c>
      <c r="S23" s="47">
        <f t="shared" si="6"/>
        <v>150.864</v>
      </c>
      <c r="T23" s="47">
        <f t="shared" si="7"/>
        <v>6.2859999999999996</v>
      </c>
      <c r="U23" s="112">
        <v>6.1</v>
      </c>
      <c r="V23" s="112">
        <f t="shared" si="1"/>
        <v>6.1</v>
      </c>
      <c r="W23" s="113" t="s">
        <v>130</v>
      </c>
      <c r="X23" s="115">
        <v>0</v>
      </c>
      <c r="Y23" s="115">
        <v>1047</v>
      </c>
      <c r="Z23" s="115">
        <v>1187</v>
      </c>
      <c r="AA23" s="115">
        <v>1185</v>
      </c>
      <c r="AB23" s="115">
        <v>1187</v>
      </c>
      <c r="AC23" s="48" t="s">
        <v>90</v>
      </c>
      <c r="AD23" s="48" t="s">
        <v>90</v>
      </c>
      <c r="AE23" s="48" t="s">
        <v>90</v>
      </c>
      <c r="AF23" s="114" t="s">
        <v>90</v>
      </c>
      <c r="AG23" s="123">
        <v>46696788</v>
      </c>
      <c r="AH23" s="49">
        <f t="shared" si="9"/>
        <v>1364</v>
      </c>
      <c r="AI23" s="50">
        <f t="shared" si="8"/>
        <v>216.99013681196311</v>
      </c>
      <c r="AJ23" s="98">
        <v>0</v>
      </c>
      <c r="AK23" s="98">
        <v>1</v>
      </c>
      <c r="AL23" s="98">
        <v>1</v>
      </c>
      <c r="AM23" s="98">
        <v>1</v>
      </c>
      <c r="AN23" s="98">
        <v>1</v>
      </c>
      <c r="AO23" s="98">
        <v>0</v>
      </c>
      <c r="AP23" s="115">
        <v>10820954</v>
      </c>
      <c r="AQ23" s="115">
        <f t="shared" si="2"/>
        <v>0</v>
      </c>
      <c r="AR23" s="51"/>
      <c r="AS23" s="52" t="s">
        <v>113</v>
      </c>
      <c r="AT23" s="54"/>
      <c r="AV23" s="56" t="s">
        <v>111</v>
      </c>
      <c r="AW23" s="57" t="s">
        <v>112</v>
      </c>
      <c r="AY23" s="101"/>
    </row>
    <row r="24" spans="1:51" x14ac:dyDescent="0.25">
      <c r="B24" s="40">
        <v>2.5416666666666701</v>
      </c>
      <c r="C24" s="40">
        <v>0.58333333333333404</v>
      </c>
      <c r="D24" s="110">
        <v>5</v>
      </c>
      <c r="E24" s="41">
        <f t="shared" si="0"/>
        <v>3.5211267605633805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135</v>
      </c>
      <c r="P24" s="111">
        <v>140</v>
      </c>
      <c r="Q24" s="111">
        <v>2000942</v>
      </c>
      <c r="R24" s="46">
        <f t="shared" si="5"/>
        <v>6106</v>
      </c>
      <c r="S24" s="47">
        <f t="shared" si="6"/>
        <v>146.54400000000001</v>
      </c>
      <c r="T24" s="47">
        <f t="shared" si="7"/>
        <v>6.1059999999999999</v>
      </c>
      <c r="U24" s="112">
        <v>5.6</v>
      </c>
      <c r="V24" s="112">
        <f t="shared" si="1"/>
        <v>5.6</v>
      </c>
      <c r="W24" s="113" t="s">
        <v>130</v>
      </c>
      <c r="X24" s="115">
        <v>0</v>
      </c>
      <c r="Y24" s="115">
        <v>1026</v>
      </c>
      <c r="Z24" s="115">
        <v>1187</v>
      </c>
      <c r="AA24" s="115">
        <v>1185</v>
      </c>
      <c r="AB24" s="115">
        <v>1187</v>
      </c>
      <c r="AC24" s="48" t="s">
        <v>90</v>
      </c>
      <c r="AD24" s="48" t="s">
        <v>90</v>
      </c>
      <c r="AE24" s="48" t="s">
        <v>90</v>
      </c>
      <c r="AF24" s="114" t="s">
        <v>90</v>
      </c>
      <c r="AG24" s="123">
        <v>46698092</v>
      </c>
      <c r="AH24" s="49">
        <f>IF(ISBLANK(AG24),"-",AG24-AG23)</f>
        <v>1304</v>
      </c>
      <c r="AI24" s="50">
        <f t="shared" si="8"/>
        <v>213.56043236161153</v>
      </c>
      <c r="AJ24" s="98">
        <v>0</v>
      </c>
      <c r="AK24" s="98">
        <v>1</v>
      </c>
      <c r="AL24" s="98">
        <v>1</v>
      </c>
      <c r="AM24" s="98">
        <v>1</v>
      </c>
      <c r="AN24" s="98">
        <v>1</v>
      </c>
      <c r="AO24" s="98">
        <v>0</v>
      </c>
      <c r="AP24" s="115">
        <v>10820954</v>
      </c>
      <c r="AQ24" s="115">
        <f t="shared" si="2"/>
        <v>0</v>
      </c>
      <c r="AR24" s="53">
        <v>1.21</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138</v>
      </c>
      <c r="P25" s="111">
        <v>142</v>
      </c>
      <c r="Q25" s="111">
        <v>2006431</v>
      </c>
      <c r="R25" s="46">
        <f t="shared" si="5"/>
        <v>5489</v>
      </c>
      <c r="S25" s="47">
        <f t="shared" si="6"/>
        <v>131.73599999999999</v>
      </c>
      <c r="T25" s="47">
        <f t="shared" si="7"/>
        <v>5.4889999999999999</v>
      </c>
      <c r="U25" s="112">
        <v>5.2</v>
      </c>
      <c r="V25" s="112">
        <f t="shared" si="1"/>
        <v>5.2</v>
      </c>
      <c r="W25" s="113" t="s">
        <v>130</v>
      </c>
      <c r="X25" s="115">
        <v>0</v>
      </c>
      <c r="Y25" s="115">
        <v>1007</v>
      </c>
      <c r="Z25" s="115">
        <v>1187</v>
      </c>
      <c r="AA25" s="115">
        <v>1185</v>
      </c>
      <c r="AB25" s="115">
        <v>1187</v>
      </c>
      <c r="AC25" s="48" t="s">
        <v>90</v>
      </c>
      <c r="AD25" s="48" t="s">
        <v>90</v>
      </c>
      <c r="AE25" s="48" t="s">
        <v>90</v>
      </c>
      <c r="AF25" s="114" t="s">
        <v>90</v>
      </c>
      <c r="AG25" s="123">
        <v>46699448</v>
      </c>
      <c r="AH25" s="49">
        <f t="shared" si="9"/>
        <v>1356</v>
      </c>
      <c r="AI25" s="50">
        <f t="shared" si="8"/>
        <v>247.03953361267992</v>
      </c>
      <c r="AJ25" s="98">
        <v>0</v>
      </c>
      <c r="AK25" s="98">
        <v>1</v>
      </c>
      <c r="AL25" s="98">
        <v>1</v>
      </c>
      <c r="AM25" s="98">
        <v>1</v>
      </c>
      <c r="AN25" s="98">
        <v>1</v>
      </c>
      <c r="AO25" s="98">
        <v>0</v>
      </c>
      <c r="AP25" s="115">
        <v>10820954</v>
      </c>
      <c r="AQ25" s="115">
        <f t="shared" si="2"/>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141</v>
      </c>
      <c r="P26" s="111">
        <v>145</v>
      </c>
      <c r="Q26" s="111">
        <v>2012430</v>
      </c>
      <c r="R26" s="46">
        <f t="shared" si="5"/>
        <v>5999</v>
      </c>
      <c r="S26" s="47">
        <f t="shared" si="6"/>
        <v>143.976</v>
      </c>
      <c r="T26" s="47">
        <f t="shared" si="7"/>
        <v>5.9989999999999997</v>
      </c>
      <c r="U26" s="112">
        <v>4.8</v>
      </c>
      <c r="V26" s="112">
        <f t="shared" si="1"/>
        <v>4.8</v>
      </c>
      <c r="W26" s="113" t="s">
        <v>130</v>
      </c>
      <c r="X26" s="115">
        <v>0</v>
      </c>
      <c r="Y26" s="115">
        <v>1007</v>
      </c>
      <c r="Z26" s="115">
        <v>1187</v>
      </c>
      <c r="AA26" s="115">
        <v>1185</v>
      </c>
      <c r="AB26" s="115">
        <v>1187</v>
      </c>
      <c r="AC26" s="48" t="s">
        <v>90</v>
      </c>
      <c r="AD26" s="48" t="s">
        <v>90</v>
      </c>
      <c r="AE26" s="48" t="s">
        <v>90</v>
      </c>
      <c r="AF26" s="114" t="s">
        <v>90</v>
      </c>
      <c r="AG26" s="123">
        <v>46700796</v>
      </c>
      <c r="AH26" s="49">
        <f t="shared" si="9"/>
        <v>1348</v>
      </c>
      <c r="AI26" s="50">
        <f t="shared" si="8"/>
        <v>224.70411735289215</v>
      </c>
      <c r="AJ26" s="98">
        <v>0</v>
      </c>
      <c r="AK26" s="98">
        <v>1</v>
      </c>
      <c r="AL26" s="98">
        <v>1</v>
      </c>
      <c r="AM26" s="98">
        <v>1</v>
      </c>
      <c r="AN26" s="98">
        <v>1</v>
      </c>
      <c r="AO26" s="98">
        <v>0</v>
      </c>
      <c r="AP26" s="115">
        <v>10820954</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136</v>
      </c>
      <c r="P27" s="111">
        <v>138</v>
      </c>
      <c r="Q27" s="111">
        <v>2018498</v>
      </c>
      <c r="R27" s="46">
        <f t="shared" si="5"/>
        <v>6068</v>
      </c>
      <c r="S27" s="47">
        <f t="shared" si="6"/>
        <v>145.63200000000001</v>
      </c>
      <c r="T27" s="47">
        <f t="shared" si="7"/>
        <v>6.0679999999999996</v>
      </c>
      <c r="U27" s="112">
        <v>4.4000000000000004</v>
      </c>
      <c r="V27" s="112">
        <f t="shared" si="1"/>
        <v>4.4000000000000004</v>
      </c>
      <c r="W27" s="113" t="s">
        <v>130</v>
      </c>
      <c r="X27" s="115">
        <v>0</v>
      </c>
      <c r="Y27" s="115">
        <v>1027</v>
      </c>
      <c r="Z27" s="115">
        <v>1187</v>
      </c>
      <c r="AA27" s="115">
        <v>1185</v>
      </c>
      <c r="AB27" s="115">
        <v>1187</v>
      </c>
      <c r="AC27" s="48" t="s">
        <v>90</v>
      </c>
      <c r="AD27" s="48" t="s">
        <v>90</v>
      </c>
      <c r="AE27" s="48" t="s">
        <v>90</v>
      </c>
      <c r="AF27" s="114" t="s">
        <v>90</v>
      </c>
      <c r="AG27" s="123">
        <v>46702156</v>
      </c>
      <c r="AH27" s="49">
        <f t="shared" si="9"/>
        <v>1360</v>
      </c>
      <c r="AI27" s="50">
        <f t="shared" si="8"/>
        <v>224.12656558998023</v>
      </c>
      <c r="AJ27" s="98">
        <v>0</v>
      </c>
      <c r="AK27" s="98">
        <v>1</v>
      </c>
      <c r="AL27" s="98">
        <v>1</v>
      </c>
      <c r="AM27" s="98">
        <v>1</v>
      </c>
      <c r="AN27" s="98">
        <v>1</v>
      </c>
      <c r="AO27" s="98">
        <v>0</v>
      </c>
      <c r="AP27" s="115">
        <v>10820954</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139</v>
      </c>
      <c r="P28" s="111">
        <v>138</v>
      </c>
      <c r="Q28" s="111">
        <v>2024469</v>
      </c>
      <c r="R28" s="46">
        <f t="shared" si="5"/>
        <v>5971</v>
      </c>
      <c r="S28" s="47">
        <f t="shared" si="6"/>
        <v>143.304</v>
      </c>
      <c r="T28" s="47">
        <f t="shared" si="7"/>
        <v>5.9710000000000001</v>
      </c>
      <c r="U28" s="112">
        <v>4</v>
      </c>
      <c r="V28" s="112">
        <f t="shared" si="1"/>
        <v>4</v>
      </c>
      <c r="W28" s="113" t="s">
        <v>130</v>
      </c>
      <c r="X28" s="115">
        <v>0</v>
      </c>
      <c r="Y28" s="115">
        <v>1007</v>
      </c>
      <c r="Z28" s="115">
        <v>1187</v>
      </c>
      <c r="AA28" s="115">
        <v>1185</v>
      </c>
      <c r="AB28" s="115">
        <v>1187</v>
      </c>
      <c r="AC28" s="48" t="s">
        <v>90</v>
      </c>
      <c r="AD28" s="48" t="s">
        <v>90</v>
      </c>
      <c r="AE28" s="48" t="s">
        <v>90</v>
      </c>
      <c r="AF28" s="114" t="s">
        <v>90</v>
      </c>
      <c r="AG28" s="123">
        <v>46703500</v>
      </c>
      <c r="AH28" s="49">
        <f t="shared" si="9"/>
        <v>1344</v>
      </c>
      <c r="AI28" s="50">
        <f t="shared" si="8"/>
        <v>225.08792497069166</v>
      </c>
      <c r="AJ28" s="98">
        <v>0</v>
      </c>
      <c r="AK28" s="98">
        <v>1</v>
      </c>
      <c r="AL28" s="98">
        <v>1</v>
      </c>
      <c r="AM28" s="98">
        <v>1</v>
      </c>
      <c r="AN28" s="98">
        <v>1</v>
      </c>
      <c r="AO28" s="98">
        <v>0</v>
      </c>
      <c r="AP28" s="115">
        <v>10820954</v>
      </c>
      <c r="AQ28" s="115">
        <f t="shared" si="2"/>
        <v>0</v>
      </c>
      <c r="AR28" s="53">
        <v>1.1000000000000001</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137</v>
      </c>
      <c r="P29" s="111">
        <v>139</v>
      </c>
      <c r="Q29" s="111">
        <v>2030384</v>
      </c>
      <c r="R29" s="46">
        <f t="shared" si="5"/>
        <v>5915</v>
      </c>
      <c r="S29" s="47">
        <f t="shared" si="6"/>
        <v>141.96</v>
      </c>
      <c r="T29" s="47">
        <f t="shared" si="7"/>
        <v>5.915</v>
      </c>
      <c r="U29" s="112">
        <v>3.7</v>
      </c>
      <c r="V29" s="112">
        <f t="shared" si="1"/>
        <v>3.7</v>
      </c>
      <c r="W29" s="113" t="s">
        <v>130</v>
      </c>
      <c r="X29" s="115">
        <v>0</v>
      </c>
      <c r="Y29" s="115">
        <v>1007</v>
      </c>
      <c r="Z29" s="115">
        <v>1187</v>
      </c>
      <c r="AA29" s="115">
        <v>1185</v>
      </c>
      <c r="AB29" s="115">
        <v>1187</v>
      </c>
      <c r="AC29" s="48" t="s">
        <v>90</v>
      </c>
      <c r="AD29" s="48" t="s">
        <v>90</v>
      </c>
      <c r="AE29" s="48" t="s">
        <v>90</v>
      </c>
      <c r="AF29" s="114" t="s">
        <v>90</v>
      </c>
      <c r="AG29" s="123">
        <v>46704840</v>
      </c>
      <c r="AH29" s="49">
        <f t="shared" si="9"/>
        <v>1340</v>
      </c>
      <c r="AI29" s="50">
        <f t="shared" si="8"/>
        <v>226.54268808114961</v>
      </c>
      <c r="AJ29" s="98">
        <v>0</v>
      </c>
      <c r="AK29" s="98">
        <v>1</v>
      </c>
      <c r="AL29" s="98">
        <v>1</v>
      </c>
      <c r="AM29" s="98">
        <v>1</v>
      </c>
      <c r="AN29" s="98">
        <v>1</v>
      </c>
      <c r="AO29" s="98">
        <v>0</v>
      </c>
      <c r="AP29" s="115">
        <v>10820954</v>
      </c>
      <c r="AQ29" s="115">
        <f t="shared" si="2"/>
        <v>0</v>
      </c>
      <c r="AR29" s="51"/>
      <c r="AS29" s="52" t="s">
        <v>113</v>
      </c>
      <c r="AY29" s="101"/>
    </row>
    <row r="30" spans="1:51" x14ac:dyDescent="0.25">
      <c r="B30" s="40">
        <v>2.7916666666666701</v>
      </c>
      <c r="C30" s="40">
        <v>0.83333333333333703</v>
      </c>
      <c r="D30" s="110">
        <v>4</v>
      </c>
      <c r="E30" s="41">
        <f t="shared" si="0"/>
        <v>2.8169014084507045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136</v>
      </c>
      <c r="P30" s="111">
        <v>136</v>
      </c>
      <c r="Q30" s="111">
        <v>2036153</v>
      </c>
      <c r="R30" s="46">
        <f t="shared" si="5"/>
        <v>5769</v>
      </c>
      <c r="S30" s="47">
        <f t="shared" si="6"/>
        <v>138.45599999999999</v>
      </c>
      <c r="T30" s="47">
        <f t="shared" si="7"/>
        <v>5.7690000000000001</v>
      </c>
      <c r="U30" s="112">
        <v>3.4</v>
      </c>
      <c r="V30" s="112">
        <f t="shared" si="1"/>
        <v>3.4</v>
      </c>
      <c r="W30" s="113" t="s">
        <v>130</v>
      </c>
      <c r="X30" s="115">
        <v>0</v>
      </c>
      <c r="Y30" s="115">
        <v>1007</v>
      </c>
      <c r="Z30" s="115">
        <v>1187</v>
      </c>
      <c r="AA30" s="115">
        <v>1185</v>
      </c>
      <c r="AB30" s="115">
        <v>1187</v>
      </c>
      <c r="AC30" s="48" t="s">
        <v>90</v>
      </c>
      <c r="AD30" s="48" t="s">
        <v>90</v>
      </c>
      <c r="AE30" s="48" t="s">
        <v>90</v>
      </c>
      <c r="AF30" s="114" t="s">
        <v>90</v>
      </c>
      <c r="AG30" s="123">
        <v>46706180</v>
      </c>
      <c r="AH30" s="49">
        <f t="shared" si="9"/>
        <v>1340</v>
      </c>
      <c r="AI30" s="50">
        <f t="shared" si="8"/>
        <v>232.27595770497487</v>
      </c>
      <c r="AJ30" s="98">
        <v>0</v>
      </c>
      <c r="AK30" s="98">
        <v>1</v>
      </c>
      <c r="AL30" s="98">
        <v>1</v>
      </c>
      <c r="AM30" s="98">
        <v>1</v>
      </c>
      <c r="AN30" s="98">
        <v>1</v>
      </c>
      <c r="AO30" s="98">
        <v>0</v>
      </c>
      <c r="AP30" s="115">
        <v>10820954</v>
      </c>
      <c r="AQ30" s="115">
        <f t="shared" si="2"/>
        <v>0</v>
      </c>
      <c r="AR30" s="51"/>
      <c r="AS30" s="52" t="s">
        <v>113</v>
      </c>
      <c r="AV30" s="273" t="s">
        <v>117</v>
      </c>
      <c r="AW30" s="273"/>
      <c r="AY30" s="101"/>
    </row>
    <row r="31" spans="1:51" x14ac:dyDescent="0.25">
      <c r="B31" s="40">
        <v>2.8333333333333299</v>
      </c>
      <c r="C31" s="40">
        <v>0.875000000000004</v>
      </c>
      <c r="D31" s="110">
        <v>5</v>
      </c>
      <c r="E31" s="41">
        <f t="shared" si="0"/>
        <v>3.5211267605633805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116</v>
      </c>
      <c r="P31" s="111">
        <v>131</v>
      </c>
      <c r="Q31" s="111">
        <v>2041626</v>
      </c>
      <c r="R31" s="46">
        <f t="shared" si="5"/>
        <v>5473</v>
      </c>
      <c r="S31" s="47">
        <f t="shared" si="6"/>
        <v>131.352</v>
      </c>
      <c r="T31" s="47">
        <f t="shared" si="7"/>
        <v>5.4729999999999999</v>
      </c>
      <c r="U31" s="112">
        <v>2.7</v>
      </c>
      <c r="V31" s="112">
        <f t="shared" si="1"/>
        <v>2.7</v>
      </c>
      <c r="W31" s="113" t="s">
        <v>134</v>
      </c>
      <c r="X31" s="115">
        <v>0</v>
      </c>
      <c r="Y31" s="115">
        <v>1079</v>
      </c>
      <c r="Z31" s="115">
        <v>0</v>
      </c>
      <c r="AA31" s="115">
        <v>1185</v>
      </c>
      <c r="AB31" s="115">
        <v>1188</v>
      </c>
      <c r="AC31" s="48" t="s">
        <v>90</v>
      </c>
      <c r="AD31" s="48" t="s">
        <v>90</v>
      </c>
      <c r="AE31" s="48" t="s">
        <v>90</v>
      </c>
      <c r="AF31" s="114" t="s">
        <v>90</v>
      </c>
      <c r="AG31" s="123">
        <v>46707272</v>
      </c>
      <c r="AH31" s="49">
        <f t="shared" si="9"/>
        <v>1092</v>
      </c>
      <c r="AI31" s="50">
        <f t="shared" si="8"/>
        <v>199.52494061757722</v>
      </c>
      <c r="AJ31" s="98">
        <v>0</v>
      </c>
      <c r="AK31" s="98">
        <v>1</v>
      </c>
      <c r="AL31" s="98">
        <v>0</v>
      </c>
      <c r="AM31" s="98">
        <v>1</v>
      </c>
      <c r="AN31" s="98">
        <v>1</v>
      </c>
      <c r="AO31" s="98">
        <v>0</v>
      </c>
      <c r="AP31" s="115">
        <v>10820954</v>
      </c>
      <c r="AQ31" s="115">
        <f t="shared" si="2"/>
        <v>0</v>
      </c>
      <c r="AR31" s="51"/>
      <c r="AS31" s="52" t="s">
        <v>113</v>
      </c>
      <c r="AV31" s="59" t="s">
        <v>29</v>
      </c>
      <c r="AW31" s="59" t="s">
        <v>74</v>
      </c>
      <c r="AY31" s="101"/>
    </row>
    <row r="32" spans="1:51" x14ac:dyDescent="0.25">
      <c r="B32" s="40">
        <v>2.875</v>
      </c>
      <c r="C32" s="40">
        <v>0.91666666666667096</v>
      </c>
      <c r="D32" s="110">
        <v>6</v>
      </c>
      <c r="E32" s="41">
        <f t="shared" si="0"/>
        <v>4.2253521126760569</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113</v>
      </c>
      <c r="P32" s="111">
        <v>125</v>
      </c>
      <c r="Q32" s="111">
        <v>2047396</v>
      </c>
      <c r="R32" s="46">
        <f t="shared" si="5"/>
        <v>5770</v>
      </c>
      <c r="S32" s="47">
        <f t="shared" si="6"/>
        <v>138.47999999999999</v>
      </c>
      <c r="T32" s="47">
        <f t="shared" si="7"/>
        <v>5.77</v>
      </c>
      <c r="U32" s="112">
        <v>2.1</v>
      </c>
      <c r="V32" s="112">
        <f t="shared" si="1"/>
        <v>2.1</v>
      </c>
      <c r="W32" s="113" t="s">
        <v>134</v>
      </c>
      <c r="X32" s="115">
        <v>0</v>
      </c>
      <c r="Y32" s="115">
        <v>1046</v>
      </c>
      <c r="Z32" s="115">
        <v>0</v>
      </c>
      <c r="AA32" s="115">
        <v>1185</v>
      </c>
      <c r="AB32" s="115">
        <v>1188</v>
      </c>
      <c r="AC32" s="48" t="s">
        <v>90</v>
      </c>
      <c r="AD32" s="48" t="s">
        <v>90</v>
      </c>
      <c r="AE32" s="48" t="s">
        <v>90</v>
      </c>
      <c r="AF32" s="114" t="s">
        <v>90</v>
      </c>
      <c r="AG32" s="123">
        <v>46708388</v>
      </c>
      <c r="AH32" s="49">
        <f t="shared" si="9"/>
        <v>1116</v>
      </c>
      <c r="AI32" s="50">
        <f t="shared" si="8"/>
        <v>193.41421143847489</v>
      </c>
      <c r="AJ32" s="98">
        <v>0</v>
      </c>
      <c r="AK32" s="98">
        <v>1</v>
      </c>
      <c r="AL32" s="98">
        <v>0</v>
      </c>
      <c r="AM32" s="98">
        <v>1</v>
      </c>
      <c r="AN32" s="98">
        <v>1</v>
      </c>
      <c r="AO32" s="98">
        <v>0</v>
      </c>
      <c r="AP32" s="115">
        <v>10820954</v>
      </c>
      <c r="AQ32" s="115">
        <f t="shared" si="2"/>
        <v>0</v>
      </c>
      <c r="AR32" s="53">
        <v>1.05</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5</v>
      </c>
      <c r="E33" s="41">
        <f t="shared" si="0"/>
        <v>3.5211267605633805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136</v>
      </c>
      <c r="P33" s="111">
        <v>128</v>
      </c>
      <c r="Q33" s="111">
        <v>2052689</v>
      </c>
      <c r="R33" s="46">
        <f t="shared" si="5"/>
        <v>5293</v>
      </c>
      <c r="S33" s="47">
        <f t="shared" si="6"/>
        <v>127.032</v>
      </c>
      <c r="T33" s="47">
        <f t="shared" si="7"/>
        <v>5.2930000000000001</v>
      </c>
      <c r="U33" s="112">
        <v>2.8</v>
      </c>
      <c r="V33" s="112">
        <f t="shared" si="1"/>
        <v>2.8</v>
      </c>
      <c r="W33" s="113" t="s">
        <v>190</v>
      </c>
      <c r="X33" s="115">
        <v>0</v>
      </c>
      <c r="Y33" s="115">
        <v>0</v>
      </c>
      <c r="Z33" s="115">
        <v>1186</v>
      </c>
      <c r="AA33" s="115">
        <v>1185</v>
      </c>
      <c r="AB33" s="115">
        <v>1187</v>
      </c>
      <c r="AC33" s="48" t="s">
        <v>90</v>
      </c>
      <c r="AD33" s="48" t="s">
        <v>90</v>
      </c>
      <c r="AE33" s="48" t="s">
        <v>90</v>
      </c>
      <c r="AF33" s="114" t="s">
        <v>90</v>
      </c>
      <c r="AG33" s="123">
        <v>46709596</v>
      </c>
      <c r="AH33" s="49">
        <f t="shared" si="9"/>
        <v>1208</v>
      </c>
      <c r="AI33" s="50">
        <f t="shared" si="8"/>
        <v>228.22595881352728</v>
      </c>
      <c r="AJ33" s="98">
        <v>0</v>
      </c>
      <c r="AK33" s="98">
        <v>0</v>
      </c>
      <c r="AL33" s="98">
        <v>1</v>
      </c>
      <c r="AM33" s="98">
        <v>1</v>
      </c>
      <c r="AN33" s="98">
        <v>1</v>
      </c>
      <c r="AO33" s="98">
        <v>0.75</v>
      </c>
      <c r="AP33" s="115">
        <v>10821527</v>
      </c>
      <c r="AQ33" s="115">
        <f t="shared" si="2"/>
        <v>573</v>
      </c>
      <c r="AR33" s="51"/>
      <c r="AS33" s="52" t="s">
        <v>113</v>
      </c>
      <c r="AY33" s="101"/>
    </row>
    <row r="34" spans="1:51" x14ac:dyDescent="0.25">
      <c r="B34" s="40">
        <v>2.9583333333333299</v>
      </c>
      <c r="C34" s="40">
        <v>1</v>
      </c>
      <c r="D34" s="110">
        <v>4</v>
      </c>
      <c r="E34" s="41">
        <f t="shared" si="0"/>
        <v>2.8169014084507045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135</v>
      </c>
      <c r="P34" s="111">
        <v>120</v>
      </c>
      <c r="Q34" s="111">
        <v>2057852</v>
      </c>
      <c r="R34" s="46">
        <f t="shared" si="5"/>
        <v>5163</v>
      </c>
      <c r="S34" s="47">
        <f t="shared" si="6"/>
        <v>123.91200000000001</v>
      </c>
      <c r="T34" s="47">
        <f t="shared" si="7"/>
        <v>5.1630000000000003</v>
      </c>
      <c r="U34" s="112">
        <v>4.4000000000000004</v>
      </c>
      <c r="V34" s="112">
        <v>4.0999999999999996</v>
      </c>
      <c r="W34" s="113" t="s">
        <v>190</v>
      </c>
      <c r="X34" s="115">
        <v>0</v>
      </c>
      <c r="Y34" s="115">
        <v>0</v>
      </c>
      <c r="Z34" s="115">
        <v>1187</v>
      </c>
      <c r="AA34" s="115">
        <v>1185</v>
      </c>
      <c r="AB34" s="115">
        <v>1186</v>
      </c>
      <c r="AC34" s="48" t="s">
        <v>90</v>
      </c>
      <c r="AD34" s="48" t="s">
        <v>90</v>
      </c>
      <c r="AE34" s="48" t="s">
        <v>90</v>
      </c>
      <c r="AF34" s="114" t="s">
        <v>90</v>
      </c>
      <c r="AG34" s="123">
        <v>46710824</v>
      </c>
      <c r="AH34" s="49">
        <f t="shared" si="9"/>
        <v>1228</v>
      </c>
      <c r="AI34" s="50">
        <f t="shared" si="8"/>
        <v>237.8462134417974</v>
      </c>
      <c r="AJ34" s="98">
        <v>0</v>
      </c>
      <c r="AK34" s="98">
        <v>0</v>
      </c>
      <c r="AL34" s="98">
        <v>1</v>
      </c>
      <c r="AM34" s="98">
        <v>1</v>
      </c>
      <c r="AN34" s="98">
        <v>1</v>
      </c>
      <c r="AO34" s="98">
        <v>0.75</v>
      </c>
      <c r="AP34" s="115">
        <v>10822313</v>
      </c>
      <c r="AQ34" s="115">
        <f t="shared" si="2"/>
        <v>786</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134249</v>
      </c>
      <c r="S35" s="65">
        <f>AVERAGE(S11:S34)</f>
        <v>134.249</v>
      </c>
      <c r="T35" s="65">
        <f>SUM(T11:T34)</f>
        <v>134.24900000000002</v>
      </c>
      <c r="U35" s="112"/>
      <c r="V35" s="94"/>
      <c r="W35" s="57"/>
      <c r="X35" s="88"/>
      <c r="Y35" s="89"/>
      <c r="Z35" s="89"/>
      <c r="AA35" s="89"/>
      <c r="AB35" s="90"/>
      <c r="AC35" s="88"/>
      <c r="AD35" s="89"/>
      <c r="AE35" s="90"/>
      <c r="AF35" s="91"/>
      <c r="AG35" s="66">
        <f>AG34-AG10</f>
        <v>29988</v>
      </c>
      <c r="AH35" s="67">
        <f>SUM(AH11:AH34)</f>
        <v>29988</v>
      </c>
      <c r="AI35" s="68">
        <f>$AH$35/$T35</f>
        <v>223.37596555654042</v>
      </c>
      <c r="AJ35" s="98"/>
      <c r="AK35" s="98"/>
      <c r="AL35" s="98"/>
      <c r="AM35" s="98"/>
      <c r="AN35" s="98"/>
      <c r="AO35" s="69"/>
      <c r="AP35" s="70"/>
      <c r="AQ35" s="71">
        <f>SUM(AQ11:AQ34)</f>
        <v>4662</v>
      </c>
      <c r="AR35" s="72">
        <f>AVERAGE(AR11:AR34)</f>
        <v>1.1116666666666668</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212</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188</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229</v>
      </c>
      <c r="C41" s="137"/>
      <c r="D41" s="225"/>
      <c r="E41" s="124"/>
      <c r="F41" s="124"/>
      <c r="G41" s="124"/>
      <c r="H41" s="105"/>
      <c r="I41" s="106"/>
      <c r="J41" s="106"/>
      <c r="K41" s="106"/>
      <c r="L41" s="106"/>
      <c r="M41" s="106"/>
      <c r="N41" s="106"/>
      <c r="O41" s="106"/>
      <c r="P41" s="106"/>
      <c r="Q41" s="106"/>
      <c r="R41" s="106"/>
      <c r="S41" s="107"/>
      <c r="T41" s="107"/>
      <c r="U41" s="107"/>
      <c r="V41" s="107"/>
      <c r="W41" s="102"/>
      <c r="X41" s="102"/>
      <c r="Y41" s="102"/>
      <c r="Z41" s="102"/>
      <c r="AA41" s="102"/>
      <c r="AB41" s="102"/>
      <c r="AC41" s="102"/>
      <c r="AD41" s="102"/>
      <c r="AE41" s="102"/>
      <c r="AM41" s="103"/>
      <c r="AN41" s="103"/>
      <c r="AO41" s="103"/>
      <c r="AP41" s="103"/>
      <c r="AQ41" s="103"/>
      <c r="AR41" s="103"/>
      <c r="AS41" s="104"/>
      <c r="AV41" s="101"/>
      <c r="AW41" s="97"/>
      <c r="AX41" s="97"/>
      <c r="AY41" s="97"/>
    </row>
    <row r="42" spans="1:51" x14ac:dyDescent="0.25">
      <c r="B42" s="171" t="s">
        <v>127</v>
      </c>
      <c r="C42" s="137"/>
      <c r="D42" s="137"/>
      <c r="E42" s="109"/>
      <c r="F42" s="109"/>
      <c r="G42" s="109"/>
      <c r="H42" s="105"/>
      <c r="I42" s="106"/>
      <c r="J42" s="106"/>
      <c r="K42" s="106"/>
      <c r="L42" s="106"/>
      <c r="M42" s="106"/>
      <c r="N42" s="106"/>
      <c r="O42" s="106"/>
      <c r="P42" s="106"/>
      <c r="Q42" s="106"/>
      <c r="R42" s="106"/>
      <c r="S42" s="108"/>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A43" s="121"/>
      <c r="B43" s="171" t="s">
        <v>142</v>
      </c>
      <c r="C43" s="137"/>
      <c r="D43" s="225"/>
      <c r="E43" s="124"/>
      <c r="F43" s="124"/>
      <c r="G43" s="124"/>
      <c r="H43" s="124"/>
      <c r="I43" s="124"/>
      <c r="J43" s="125"/>
      <c r="K43" s="125"/>
      <c r="L43" s="125"/>
      <c r="M43" s="125"/>
      <c r="N43" s="125"/>
      <c r="O43" s="125"/>
      <c r="P43" s="125"/>
      <c r="Q43" s="125"/>
      <c r="R43" s="125"/>
      <c r="S43" s="125"/>
      <c r="T43" s="126"/>
      <c r="U43" s="126"/>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33" t="s">
        <v>156</v>
      </c>
      <c r="C44" s="226"/>
      <c r="D44" s="227"/>
      <c r="E44" s="228"/>
      <c r="F44" s="228"/>
      <c r="G44" s="228"/>
      <c r="H44" s="228"/>
      <c r="I44" s="228"/>
      <c r="J44" s="135"/>
      <c r="K44" s="135"/>
      <c r="L44" s="135"/>
      <c r="M44" s="135"/>
      <c r="N44" s="135"/>
      <c r="O44" s="135"/>
      <c r="P44" s="135"/>
      <c r="Q44" s="135"/>
      <c r="R44" s="135"/>
      <c r="S44" s="135"/>
      <c r="T44" s="135"/>
      <c r="U44" s="135"/>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71" t="s">
        <v>239</v>
      </c>
      <c r="C45" s="136"/>
      <c r="D45" s="229"/>
      <c r="E45" s="135"/>
      <c r="F45" s="135"/>
      <c r="G45" s="135"/>
      <c r="H45" s="135"/>
      <c r="I45" s="135"/>
      <c r="J45" s="135"/>
      <c r="K45" s="135"/>
      <c r="L45" s="135"/>
      <c r="M45" s="135"/>
      <c r="N45" s="135"/>
      <c r="O45" s="135"/>
      <c r="P45" s="135"/>
      <c r="Q45" s="135"/>
      <c r="R45" s="135"/>
      <c r="S45" s="135"/>
      <c r="T45" s="135"/>
      <c r="U45" s="135"/>
      <c r="V45" s="79"/>
      <c r="W45" s="102"/>
      <c r="X45" s="102"/>
      <c r="Y45" s="102"/>
      <c r="Z45" s="80"/>
      <c r="AA45" s="102"/>
      <c r="AB45" s="102"/>
      <c r="AC45" s="102"/>
      <c r="AD45" s="102"/>
      <c r="AE45" s="102"/>
      <c r="AM45" s="103"/>
      <c r="AN45" s="103"/>
      <c r="AO45" s="103"/>
      <c r="AP45" s="103"/>
      <c r="AQ45" s="103"/>
      <c r="AR45" s="103"/>
      <c r="AS45" s="104"/>
      <c r="AV45" s="101"/>
      <c r="AW45" s="97"/>
      <c r="AX45" s="97"/>
      <c r="AY45" s="97"/>
    </row>
    <row r="46" spans="1:51" x14ac:dyDescent="0.25">
      <c r="B46" s="171" t="s">
        <v>137</v>
      </c>
      <c r="C46" s="137"/>
      <c r="D46" s="230"/>
      <c r="E46" s="124"/>
      <c r="F46" s="124"/>
      <c r="G46" s="124"/>
      <c r="H46" s="124"/>
      <c r="I46" s="124"/>
      <c r="J46" s="125"/>
      <c r="K46" s="125"/>
      <c r="L46" s="125"/>
      <c r="M46" s="125"/>
      <c r="N46" s="125"/>
      <c r="O46" s="125"/>
      <c r="P46" s="125"/>
      <c r="Q46" s="125"/>
      <c r="R46" s="125"/>
      <c r="S46" s="125"/>
      <c r="T46" s="126"/>
      <c r="U46" s="126"/>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138</v>
      </c>
      <c r="C47" s="105"/>
      <c r="D47" s="197"/>
      <c r="E47" s="124"/>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71" t="s">
        <v>139</v>
      </c>
      <c r="C48" s="105"/>
      <c r="D48" s="197"/>
      <c r="E48" s="124"/>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34" t="s">
        <v>145</v>
      </c>
      <c r="C49" s="105"/>
      <c r="D49" s="197"/>
      <c r="E49" s="105"/>
      <c r="F49" s="105"/>
      <c r="G49" s="105"/>
      <c r="H49" s="105"/>
      <c r="I49" s="105"/>
      <c r="J49" s="203"/>
      <c r="K49" s="203"/>
      <c r="L49" s="203"/>
      <c r="M49" s="203"/>
      <c r="N49" s="203"/>
      <c r="O49" s="203"/>
      <c r="P49" s="203"/>
      <c r="Q49" s="203"/>
      <c r="R49" s="203"/>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71" t="s">
        <v>139</v>
      </c>
      <c r="C50" s="105"/>
      <c r="D50" s="197"/>
      <c r="E50" s="124"/>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4" t="s">
        <v>223</v>
      </c>
      <c r="C51" s="105"/>
      <c r="D51" s="197"/>
      <c r="E51" s="124"/>
      <c r="F51" s="124"/>
      <c r="G51" s="124"/>
      <c r="H51" s="124"/>
      <c r="I51" s="124"/>
      <c r="J51" s="125"/>
      <c r="K51" s="125"/>
      <c r="L51" s="125"/>
      <c r="M51" s="125"/>
      <c r="N51" s="125"/>
      <c r="O51" s="125"/>
      <c r="P51" s="125"/>
      <c r="Q51" s="125"/>
      <c r="R51" s="125"/>
      <c r="S51" s="125"/>
      <c r="T51" s="237"/>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33" t="s">
        <v>230</v>
      </c>
      <c r="C52" s="105"/>
      <c r="D52" s="197"/>
      <c r="E52" s="124"/>
      <c r="F52" s="124"/>
      <c r="G52" s="124"/>
      <c r="H52" s="124"/>
      <c r="I52" s="124"/>
      <c r="J52" s="125"/>
      <c r="K52" s="125"/>
      <c r="L52" s="125"/>
      <c r="M52" s="125"/>
      <c r="N52" s="125"/>
      <c r="O52" s="125"/>
      <c r="P52" s="125"/>
      <c r="Q52" s="125"/>
      <c r="R52" s="125"/>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209" t="s">
        <v>205</v>
      </c>
      <c r="C53" s="210"/>
      <c r="D53" s="211"/>
      <c r="E53" s="212"/>
      <c r="F53" s="212"/>
      <c r="G53" s="212"/>
      <c r="H53" s="212"/>
      <c r="I53" s="212"/>
      <c r="J53" s="212"/>
      <c r="K53" s="213"/>
      <c r="L53" s="213"/>
      <c r="M53" s="213"/>
      <c r="N53" s="213"/>
      <c r="O53" s="213"/>
      <c r="P53" s="213"/>
      <c r="Q53" s="213"/>
      <c r="R53" s="213"/>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71" t="s">
        <v>207</v>
      </c>
      <c r="C54" s="105"/>
      <c r="D54" s="197"/>
      <c r="E54" s="148"/>
      <c r="F54" s="137"/>
      <c r="G54" s="137"/>
      <c r="H54" s="124"/>
      <c r="I54" s="124"/>
      <c r="J54" s="124"/>
      <c r="K54" s="125"/>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33" t="s">
        <v>241</v>
      </c>
      <c r="C55" s="105"/>
      <c r="D55" s="197"/>
      <c r="E55" s="145"/>
      <c r="F55" s="137"/>
      <c r="G55" s="137"/>
      <c r="H55" s="137"/>
      <c r="I55" s="135"/>
      <c r="J55" s="135"/>
      <c r="K55" s="135"/>
      <c r="L55" s="135"/>
      <c r="M55" s="135"/>
      <c r="N55" s="135"/>
      <c r="O55" s="135"/>
      <c r="P55" s="135"/>
      <c r="Q55" s="135"/>
      <c r="R55" s="135"/>
      <c r="S55" s="135"/>
      <c r="T55" s="135"/>
      <c r="U55" s="135"/>
      <c r="V55" s="135"/>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4"/>
      <c r="C56" s="134"/>
      <c r="D56" s="105"/>
      <c r="E56" s="156"/>
      <c r="F56" s="124"/>
      <c r="G56" s="124"/>
      <c r="H56" s="124"/>
      <c r="I56" s="135"/>
      <c r="J56" s="135"/>
      <c r="K56" s="135"/>
      <c r="L56" s="135"/>
      <c r="M56" s="135"/>
      <c r="N56" s="135"/>
      <c r="O56" s="135"/>
      <c r="P56" s="135"/>
      <c r="Q56" s="135"/>
      <c r="R56" s="135"/>
      <c r="S56" s="135"/>
      <c r="T56" s="135"/>
      <c r="U56" s="135"/>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B57" s="134"/>
      <c r="C57" s="171"/>
      <c r="D57" s="135"/>
      <c r="E57" s="153"/>
      <c r="F57" s="135"/>
      <c r="G57" s="135"/>
      <c r="H57" s="135"/>
      <c r="I57" s="124"/>
      <c r="J57" s="124"/>
      <c r="K57" s="124"/>
      <c r="L57" s="124"/>
      <c r="M57" s="124"/>
      <c r="N57" s="124"/>
      <c r="O57" s="124"/>
      <c r="P57" s="124"/>
      <c r="Q57" s="124"/>
      <c r="R57" s="124"/>
      <c r="S57" s="124"/>
      <c r="T57" s="124"/>
      <c r="U57" s="124"/>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A58" s="102"/>
      <c r="B58" s="171"/>
      <c r="C58" s="154"/>
      <c r="D58" s="153"/>
      <c r="E58" s="154"/>
      <c r="F58" s="135"/>
      <c r="G58" s="135"/>
      <c r="H58" s="13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54"/>
      <c r="D59" s="153"/>
      <c r="E59" s="154"/>
      <c r="F59" s="135"/>
      <c r="G59" s="124"/>
      <c r="H59" s="124"/>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71"/>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33"/>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71"/>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34"/>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71"/>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3"/>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71"/>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3"/>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6"/>
      <c r="C71" s="134"/>
      <c r="D71" s="117"/>
      <c r="E71" s="134"/>
      <c r="F71" s="134"/>
      <c r="G71" s="105"/>
      <c r="H71" s="105"/>
      <c r="I71" s="105"/>
      <c r="J71" s="106"/>
      <c r="K71" s="106"/>
      <c r="L71" s="106"/>
      <c r="M71" s="106"/>
      <c r="N71" s="106"/>
      <c r="O71" s="106"/>
      <c r="P71" s="106"/>
      <c r="Q71" s="106"/>
      <c r="R71" s="106"/>
      <c r="S71" s="106"/>
      <c r="T71" s="108"/>
      <c r="U71" s="79"/>
      <c r="V71" s="79"/>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R78" s="99"/>
      <c r="S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T81" s="99"/>
      <c r="AS81" s="97"/>
      <c r="AT81" s="97"/>
      <c r="AU81" s="97"/>
      <c r="AV81" s="97"/>
      <c r="AW81" s="97"/>
      <c r="AX81" s="97"/>
      <c r="AY81" s="97"/>
    </row>
    <row r="82" spans="15:51" x14ac:dyDescent="0.25">
      <c r="O82" s="99"/>
      <c r="Q82" s="99"/>
      <c r="R82" s="99"/>
      <c r="S82" s="99"/>
      <c r="AS82" s="97"/>
      <c r="AT82" s="97"/>
      <c r="AU82" s="97"/>
      <c r="AV82" s="97"/>
      <c r="AW82" s="97"/>
      <c r="AX82" s="97"/>
      <c r="AY82" s="97"/>
    </row>
    <row r="83" spans="15:51" x14ac:dyDescent="0.25">
      <c r="O83" s="12"/>
      <c r="P83" s="99"/>
      <c r="Q83" s="99"/>
      <c r="R83" s="99"/>
      <c r="S83" s="99"/>
      <c r="T83" s="99"/>
      <c r="AS83" s="97"/>
      <c r="AT83" s="97"/>
      <c r="AU83" s="97"/>
      <c r="AV83" s="97"/>
      <c r="AW83" s="97"/>
      <c r="AX83" s="97"/>
      <c r="AY83" s="97"/>
    </row>
    <row r="84" spans="15:51" x14ac:dyDescent="0.25">
      <c r="O84" s="12"/>
      <c r="P84" s="99"/>
      <c r="Q84" s="99"/>
      <c r="R84" s="99"/>
      <c r="S84" s="99"/>
      <c r="T84" s="99"/>
      <c r="U84" s="99"/>
      <c r="AS84" s="97"/>
      <c r="AT84" s="97"/>
      <c r="AU84" s="97"/>
      <c r="AV84" s="97"/>
      <c r="AW84" s="97"/>
      <c r="AX84" s="97"/>
      <c r="AY84" s="97"/>
    </row>
    <row r="85" spans="15:51" x14ac:dyDescent="0.25">
      <c r="O85" s="12"/>
      <c r="P85" s="99"/>
      <c r="T85" s="99"/>
      <c r="U85" s="99"/>
      <c r="AS85" s="97"/>
      <c r="AT85" s="97"/>
      <c r="AU85" s="97"/>
      <c r="AV85" s="97"/>
      <c r="AW85" s="97"/>
      <c r="AX85" s="97"/>
      <c r="AY85" s="97"/>
    </row>
    <row r="97" spans="45:51" x14ac:dyDescent="0.25">
      <c r="AS97" s="97"/>
      <c r="AT97" s="97"/>
      <c r="AU97" s="97"/>
      <c r="AV97" s="97"/>
      <c r="AW97" s="97"/>
      <c r="AX97" s="97"/>
      <c r="AY97" s="97"/>
    </row>
  </sheetData>
  <protectedRanges>
    <protectedRange sqref="S58:T74"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3:AA55 Z56:Z57 Z45:Z52" name="Range2_2_1_10_1_1_1_2"/>
    <protectedRange sqref="N58:R74" name="Range2_12_1_6_1_1"/>
    <protectedRange sqref="L58:M74" name="Range2_2_12_1_7_1_1"/>
    <protectedRange sqref="AS11:AS15" name="Range1_4_1_1_1_1"/>
    <protectedRange sqref="J11:J15 J26:J34" name="Range1_1_2_1_10_1_1_1_1"/>
    <protectedRange sqref="T41" name="Range2_12_5_1_1_4"/>
    <protectedRange sqref="H41" name="Range2_2_12_1_7_1_1_1"/>
    <protectedRange sqref="S38:S40" name="Range2_12_3_1_1_1_1"/>
    <protectedRange sqref="D38:H38 N38:R40" name="Range2_12_1_3_1_1_1_1"/>
    <protectedRange sqref="I38:M38 E39:M40" name="Range2_2_12_1_6_1_1_1_1"/>
    <protectedRange sqref="D39:D40" name="Range2_1_1_1_1_11_1_1_1_1_1_1"/>
    <protectedRange sqref="C39:C40" name="Range2_1_2_1_1_1_1_1"/>
    <protectedRange sqref="C38" name="Range2_3_1_1_1_1_1"/>
    <protectedRange sqref="S41" name="Range2_12_5_1_1_4_1"/>
    <protectedRange sqref="Q41:R41" name="Range2_12_1_5_1_1_1_1_1"/>
    <protectedRange sqref="N41:P41" name="Range2_12_1_2_2_1_1_1_1_1"/>
    <protectedRange sqref="K41:M41" name="Range2_2_12_1_4_2_1_1_1_1_1"/>
    <protectedRange sqref="I41:J41"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8:K74" name="Range2_2_12_1_4_1_1_1_1_1_1_1_1_1_1_1_1_1_1_1"/>
    <protectedRange sqref="I58:I74" name="Range2_2_12_1_7_1_1_2_2_1_2"/>
    <protectedRange sqref="F60:H74" name="Range2_2_12_1_3_1_2_1_1_1_1_2_1_1_1_1_1_1_1_1_1_1_1"/>
    <protectedRange sqref="E60: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5:V55 G57:H57 F58:G59" name="Range2_12_5_1_1_1_2_2_1_1_1_1_1_1_1_1_1_1_1_2_1_1_1_2_1_1_1_1_1_1_1_1_1_1_1_1_1_1_1_1_2_1_1_1_1_1_1_1_1_1_2_1_1_3_1_1_1_3_1_1_1_1_1_1_1_1_1_1_1_1_1_1_1_1_1_1_1_1_1_1_2_1_1_1_1_1_1_1_1_1_1_1_2_2_1_2_1_1_1_1_1_1_1_1_1_1_1_1_1"/>
    <protectedRange sqref="T53:U54 S46:T52" name="Range2_12_5_1_1_2_1_1_1_2_1_1_1_1_1_1_1_1_1_1_1_1_1"/>
    <protectedRange sqref="O53:S54 N46:R52" name="Range2_12_1_6_1_1_2_1_1_1_2_1_1_1_1_1_1_1_1_1_1_1_1_1"/>
    <protectedRange sqref="M53:N54 L46:M52" name="Range2_2_12_1_7_1_1_3_1_1_1_2_1_1_1_1_1_1_1_1_1_1_1_1_1"/>
    <protectedRange sqref="K53:L54 J46:K52" name="Range2_2_12_1_4_1_1_1_1_1_1_1_1_1_1_1_1_1_1_1_2_1_1_1_2_1_1_1_1_1_1_1_1_1_1_1_1_1"/>
    <protectedRange sqref="J53:J54 I46:I52" name="Range2_2_12_1_7_1_1_2_2_1_2_2_1_1_1_2_1_1_1_1_1_1_1_1_1_1_1_1_1"/>
    <protectedRange sqref="I53:I54 H55:H56 G46:H54" name="Range2_2_12_1_3_1_2_1_1_1_1_2_1_1_1_1_1_1_1_1_1_1_1_2_1_1_1_2_1_1_1_1_1_1_1_1_1_1_1_1_1"/>
    <protectedRange sqref="G55:G56 F46:F54" name="Range2_2_12_1_3_1_2_1_1_1_1_2_1_1_1_1_1_1_1_1_1_1_1_2_2_1_1_2_1_1_1_1_1_1_1_1_1_1_1_1_1"/>
    <protectedRange sqref="F55:F56 E46:E55"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2" name="Range2_12_5_1_1_2_1_1_1_1_1_1_1_1_1_1_1_1_1_1_1_1"/>
    <protectedRange sqref="S42" name="Range2_12_4_1_1_1_4_2_2_1_1_1_1_1_1_1_1_1_1_1_1_1_1_1_1"/>
    <protectedRange sqref="G42:H42" name="Range2_2_12_1_3_1_1_1_1_1_4_1_1_1_1_1_1_1_1_1_1_2_1_1_1_1_1_1_1_1_1_1_1_1"/>
    <protectedRange sqref="Q42:R42" name="Range2_12_1_6_1_1_1_1_2_1_1_1_1_1_1_1_1_1_2_1_1_1_1_1_1_1_1_1_1_1"/>
    <protectedRange sqref="N42:P42" name="Range2_12_1_2_3_1_1_1_1_2_1_1_1_1_1_1_1_1_1_2_1_1_1_1_1_1_1_1_1_1_1"/>
    <protectedRange sqref="I42:M42" name="Range2_2_12_1_4_3_1_1_1_1_2_1_1_1_1_1_1_1_1_1_2_1_1_1_1_1_1_1_1_1_1_1"/>
    <protectedRange sqref="F44:U44" name="Range2_12_5_1_1_1_2_2_1_1_1_1_1_1_1_1_1_1_1_2_1_1_1_2_1_1_1_1_1_1_1_1_1_1_1_1_1_1_1_1_2_1_1_1_1_1_1_1_1_1_2_1_1_3_1_1_1_3_1_1_1_1_1_1_1_1_1_1_1_1_1_1_1_1_1_1_1_1_1_1_2_1_1_1_1_1_1_1_1_1_1_1_2_2_1_1_1_1_1_1_1_1_1_1"/>
    <protectedRange sqref="S43:T43" name="Range2_12_5_1_1_2_1_1_1_1_1_2_1_1_1_1_1_1"/>
    <protectedRange sqref="N43:R43" name="Range2_12_1_6_1_1_2_1_1_1_1_1_2_1_1_1_1_1_1"/>
    <protectedRange sqref="L43:M43" name="Range2_2_12_1_7_1_1_3_1_1_1_1_1_2_1_1_1_1_1_1"/>
    <protectedRange sqref="J43:K43" name="Range2_2_12_1_4_1_1_1_1_1_1_1_1_1_1_1_1_1_1_1_2_1_1_1_1_1_2_1_1_1_1_1_1"/>
    <protectedRange sqref="I43" name="Range2_2_12_1_7_1_1_2_2_1_2_2_1_1_1_1_1_2_1_1_1_1_1_1"/>
    <protectedRange sqref="G43:H43 G41" name="Range2_2_12_1_3_1_2_1_1_1_1_2_1_1_1_1_1_1_1_1_1_1_1_2_1_1_1_1_1_2_1_1_1_1_1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7" name="Range2_12_5_1_1_1_2_2_1_1_1_1_1_1_1_1_1_1_1_2_1_1_1_1_1_1_1_1_1_3_1_3_1_2_1_1_1_1_1_1_1_1_1_1_1_1_1_2_1_1_1_1_1_2_1_1_1_1_1_1_1_1_2_1_1_3_1_1_1_2_1_1_1_1_1_1_1_1_1_1_1_1_1_1_1_1_1_2_1_1_1_1_1_1_1_1_1_1_1_1_1_1_1_1_1_1_1_2_3_1_2_1_1_1_2_2_1_3"/>
    <protectedRange sqref="B58" name="Range2_12_5_1_1_1_1_1_2_1_1_2_1_1_1_1_1_1_1_1_1_1_1_1_1_1_1_1_1_2_1_1_1_1_1_1_1_1_1_1_1_1_1_1_3_1_1_1_2_1_1_1_1_1_1_1_1_1_2_1_1_1_1_1_1_1_1_1_1_1_1_1_1_1_1_1_1_1_1_1_1_1_1_1_1_2_1_1_1_2_2_1_3"/>
    <protectedRange sqref="B59" name="Range2_12_5_1_1_1_2_2_1_1_1_1_1_1_1_1_1_1_1_2_1_1_1_2_1_1_1_1_1_1_1_1_1_1_1_1_1_1_1_1_2_1_1_1_1_1_1_1_1_1_2_1_1_3_1_1_1_3_1_1_1_1_1_1_1_1_1_1_1_1_1_1_1_1_1_1_1_1_1_1_2_1_1_1_1_1_1_1_1_1_2_2_1_1_1_2_2_1"/>
    <protectedRange sqref="B60" name="Range2_12_5_1_1_1_1_1_2_1_2_1_1_1_2_1_1_1_1_1_1_1_1_1_1_2_1_1_1_1_1_2_1_1_1_1_1_1_1_2_1_1_3_1_1_1_2_1_1_1_1_1_1_1_1_1_1_1_1_1_1_1_1_1_1_1_1_1_1_1_1_1_1_1_1_1_1_1_1_2_2_1_1_1_1_2_1"/>
    <protectedRange sqref="B42" name="Range2_12_5_1_1_1_1_1_2_1_1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B47" name="Range2_12_5_1_1_1_1_1_2_1_1_1_1_1_1_1_1_1_1_1_1_1_1_1_1_1_1_1_1_2_1_1_1_1_1_1_1_1_1_1_1_1_1_3_1_1_1_2_1_1_1_1_1_1_1_1_1_1_1_1_2_1_1_1_1_1_1_1_1_1_1_1_1_1_1_1_1_1_1_1_1_1_1_1_1_1_1_1_1_3_1_2_1_1_1_2_2_1_1_1_2_2_1_1_1_1_1_1_1"/>
    <protectedRange sqref="B48" name="Range2_12_5_1_1_1_1_1_2_1_1_2_1_1_1_1_1_1_1_1_1_1_1_1_1_1_1_1_1_2_1_1_1_1_1_1_1_1_1_1_1_1_1_1_3_1_1_1_2_1_1_1_1_1_1_1_1_1_2_1_1_1_1_1_1_1_1_1_1_1_1_1_1_1_1_1_1_1_1_1_1_1_1_1_1_2_1_1_1_2_2_1_1_1_1_1_1_1_1_1"/>
    <protectedRange sqref="B49" name="Range2_12_5_1_1_1_2_2_1_1_1_1_1_1_1_1_1_1_1_2_1_1_1_1_1_1_1_1_1_3_1_3_1_2_1_1_1_1_1_1_1_1_1_1_1_1_1_2_1_1_1_1_1_2_1_1_1_1_1_1_1_1_2_1_1_3_1_1_1_2_1_1_1_1_1_1_1_1_1_1_1_1_1_1_1_1_1_2_1_1_1_1_1_1_1_1_1_1_1_1_1_1_1_1_1_1_1_2_3_1_2_1_1_1_2_2_1_1_1_1_1"/>
    <protectedRange sqref="B50" name="Range2_12_5_1_1_1_1_1_2_1_1_2_1_1_1_1_1_1_1_1_1_1_1_1_1_1_1_1_1_2_1_1_1_1_1_1_1_1_1_1_1_1_1_1_3_1_1_1_2_1_1_1_1_1_1_1_1_1_2_1_1_1_1_1_1_1_1_1_1_1_1_1_1_1_1_1_1_1_1_1_1_1_1_1_1_2_1_1_1_2_2_1_1_1_1_1_1_1_1_1_2"/>
    <protectedRange sqref="B51" name="Range2_12_5_1_1_1_2_2_1_1_1_1_1_1_1_1_1_1_1_2_1_1_1_1_1_1_1_1_1_3_1_3_1_2_1_1_1_1_1_1_1_1_1_1_1_1_1_2_1_1_1_1_1_2_1_1_1_1_1_1_1_1_2_1_1_3_1_1_1_2_1_1_1_1_1_1_1_1_1_1_1_1_1_1_1_1_1_2_1_1_1_1_1_1_1_1_1_1_1_1_1_1_1_1_1_1_1_2_3_1_2_1_1_1_2_2_1_1_1_3_1_1_1"/>
    <protectedRange sqref="B53" name="Range2_12_5_1_1_1_2_2_1_1_1_1_1_1_1_1_1_1_1_2_1_1_1_1_1_1_1_1_1_3_1_3_1_2_1_1_1_1_1_1_1_1_1_1_1_1_1_2_1_1_1_1_1_2_1_1_1_1_1_1_1_1_2_1_1_3_1_1_1_2_1_1_1_1_1_1_1_1_1_1_1_1_1_1_1_1_1_2_1_1_1_1_1_1_1_1_1_1_1_1_1_1_1_1_1_1_1_2_3_1_2_1_1_1_2_2_1_3_1_1_1_1_1__2"/>
    <protectedRange sqref="B54" name="Range2_12_5_1_1_1_1_1_2_1_2_1_1_1_2_1_1_1_1_1_1_1_1_1_1_2_1_1_1_1_1_2_1_1_1_1_1_1_1_2_1_1_3_1_1_1_2_1_1_1_1_1_1_1_1_1_1_1_1_1_1_1_1_1_1_1_1_1_1_1_1_1_1_1_1_1_1_1_1_2_2_1_1_1_1_2_1_1_2_1_1_1_1_1_1_1"/>
    <protectedRange sqref="B52" name="Range2_12_5_1_1_1_2_2_1_1_1_1_1_1_1_1_1_1_1_2_1_1_1_2_1_1_1_1_1_1_1_1_1_1_1_1_1_1_1_1_2_1_1_1_1_1_1_1_1_1_2_1_1_3_1_1_1_3_1_1_1_1_1_1_1_1_1_1_1_1_1_1_1_1_1_1_1_1_1_1_2_1_1_1_1_1_1_1_1_1_2_2_1_1_1_2_2_1_1_1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14 X11:Y14 X15:AB34">
    <cfRule type="containsText" dxfId="1286" priority="104" operator="containsText" text="N/A">
      <formula>NOT(ISERROR(SEARCH("N/A",X11)))</formula>
    </cfRule>
    <cfRule type="cellIs" dxfId="1285" priority="117" operator="equal">
      <formula>0</formula>
    </cfRule>
  </conditionalFormatting>
  <conditionalFormatting sqref="AC11:AE34 AA11:AA14 X11:Y14 X15:AB34">
    <cfRule type="cellIs" dxfId="1284" priority="116" operator="greaterThanOrEqual">
      <formula>1185</formula>
    </cfRule>
  </conditionalFormatting>
  <conditionalFormatting sqref="AC11:AE34 AA11:AA14 X11:Y14 X15:AB34">
    <cfRule type="cellIs" dxfId="1283" priority="115" operator="between">
      <formula>0.1</formula>
      <formula>1184</formula>
    </cfRule>
  </conditionalFormatting>
  <conditionalFormatting sqref="X8">
    <cfRule type="cellIs" dxfId="1282" priority="114" operator="equal">
      <formula>0</formula>
    </cfRule>
  </conditionalFormatting>
  <conditionalFormatting sqref="X8">
    <cfRule type="cellIs" dxfId="1281" priority="113" operator="greaterThan">
      <formula>1179</formula>
    </cfRule>
  </conditionalFormatting>
  <conditionalFormatting sqref="X8">
    <cfRule type="cellIs" dxfId="1280" priority="112" operator="greaterThan">
      <formula>99</formula>
    </cfRule>
  </conditionalFormatting>
  <conditionalFormatting sqref="X8">
    <cfRule type="cellIs" dxfId="1279" priority="111" operator="greaterThan">
      <formula>0.99</formula>
    </cfRule>
  </conditionalFormatting>
  <conditionalFormatting sqref="AB8">
    <cfRule type="cellIs" dxfId="1278" priority="110" operator="equal">
      <formula>0</formula>
    </cfRule>
  </conditionalFormatting>
  <conditionalFormatting sqref="AB8">
    <cfRule type="cellIs" dxfId="1277" priority="109" operator="greaterThan">
      <formula>1179</formula>
    </cfRule>
  </conditionalFormatting>
  <conditionalFormatting sqref="AB8">
    <cfRule type="cellIs" dxfId="1276" priority="108" operator="greaterThan">
      <formula>99</formula>
    </cfRule>
  </conditionalFormatting>
  <conditionalFormatting sqref="AB8">
    <cfRule type="cellIs" dxfId="1275" priority="107" operator="greaterThan">
      <formula>0.99</formula>
    </cfRule>
  </conditionalFormatting>
  <conditionalFormatting sqref="AH11:AH31">
    <cfRule type="cellIs" dxfId="1274" priority="105" operator="greaterThan">
      <formula>$AH$8</formula>
    </cfRule>
    <cfRule type="cellIs" dxfId="1273" priority="106" operator="greaterThan">
      <formula>$AH$8</formula>
    </cfRule>
  </conditionalFormatting>
  <conditionalFormatting sqref="AO11:AO34 AN11:AN35">
    <cfRule type="cellIs" dxfId="1272" priority="103" operator="equal">
      <formula>0</formula>
    </cfRule>
  </conditionalFormatting>
  <conditionalFormatting sqref="AO11:AO34 AN11:AN35">
    <cfRule type="cellIs" dxfId="1271" priority="102" operator="greaterThan">
      <formula>1179</formula>
    </cfRule>
  </conditionalFormatting>
  <conditionalFormatting sqref="AO11:AO34 AN11:AN35">
    <cfRule type="cellIs" dxfId="1270" priority="101" operator="greaterThan">
      <formula>99</formula>
    </cfRule>
  </conditionalFormatting>
  <conditionalFormatting sqref="AO11:AO34 AN11:AN35">
    <cfRule type="cellIs" dxfId="1269" priority="100" operator="greaterThan">
      <formula>0.99</formula>
    </cfRule>
  </conditionalFormatting>
  <conditionalFormatting sqref="AQ11:AQ34">
    <cfRule type="cellIs" dxfId="1268" priority="99" operator="equal">
      <formula>0</formula>
    </cfRule>
  </conditionalFormatting>
  <conditionalFormatting sqref="AQ11:AQ34">
    <cfRule type="cellIs" dxfId="1267" priority="98" operator="greaterThan">
      <formula>1179</formula>
    </cfRule>
  </conditionalFormatting>
  <conditionalFormatting sqref="AQ11:AQ34">
    <cfRule type="cellIs" dxfId="1266" priority="97" operator="greaterThan">
      <formula>99</formula>
    </cfRule>
  </conditionalFormatting>
  <conditionalFormatting sqref="AQ11:AQ34">
    <cfRule type="cellIs" dxfId="1265" priority="96" operator="greaterThan">
      <formula>0.99</formula>
    </cfRule>
  </conditionalFormatting>
  <conditionalFormatting sqref="AJ11:AN35">
    <cfRule type="cellIs" dxfId="1264" priority="95" operator="equal">
      <formula>0</formula>
    </cfRule>
  </conditionalFormatting>
  <conditionalFormatting sqref="AJ11:AN35">
    <cfRule type="cellIs" dxfId="1263" priority="94" operator="greaterThan">
      <formula>1179</formula>
    </cfRule>
  </conditionalFormatting>
  <conditionalFormatting sqref="AJ11:AN35">
    <cfRule type="cellIs" dxfId="1262" priority="93" operator="greaterThan">
      <formula>99</formula>
    </cfRule>
  </conditionalFormatting>
  <conditionalFormatting sqref="AJ11:AN35">
    <cfRule type="cellIs" dxfId="1261" priority="92" operator="greaterThan">
      <formula>0.99</formula>
    </cfRule>
  </conditionalFormatting>
  <conditionalFormatting sqref="AP11:AP34">
    <cfRule type="cellIs" dxfId="1260" priority="91" operator="equal">
      <formula>0</formula>
    </cfRule>
  </conditionalFormatting>
  <conditionalFormatting sqref="AP11:AP34">
    <cfRule type="cellIs" dxfId="1259" priority="90" operator="greaterThan">
      <formula>1179</formula>
    </cfRule>
  </conditionalFormatting>
  <conditionalFormatting sqref="AP11:AP34">
    <cfRule type="cellIs" dxfId="1258" priority="89" operator="greaterThan">
      <formula>99</formula>
    </cfRule>
  </conditionalFormatting>
  <conditionalFormatting sqref="AP11:AP34">
    <cfRule type="cellIs" dxfId="1257" priority="88" operator="greaterThan">
      <formula>0.99</formula>
    </cfRule>
  </conditionalFormatting>
  <conditionalFormatting sqref="AH32:AH34">
    <cfRule type="cellIs" dxfId="1256" priority="86" operator="greaterThan">
      <formula>$AH$8</formula>
    </cfRule>
    <cfRule type="cellIs" dxfId="1255" priority="87" operator="greaterThan">
      <formula>$AH$8</formula>
    </cfRule>
  </conditionalFormatting>
  <conditionalFormatting sqref="AI11:AI34">
    <cfRule type="cellIs" dxfId="1254" priority="85" operator="greaterThan">
      <formula>$AI$8</formula>
    </cfRule>
  </conditionalFormatting>
  <conditionalFormatting sqref="AL11:AL34">
    <cfRule type="cellIs" dxfId="1253" priority="84" operator="equal">
      <formula>0</formula>
    </cfRule>
  </conditionalFormatting>
  <conditionalFormatting sqref="AL11:AL34">
    <cfRule type="cellIs" dxfId="1252" priority="83" operator="greaterThan">
      <formula>1179</formula>
    </cfRule>
  </conditionalFormatting>
  <conditionalFormatting sqref="AL11:AL34">
    <cfRule type="cellIs" dxfId="1251" priority="82" operator="greaterThan">
      <formula>99</formula>
    </cfRule>
  </conditionalFormatting>
  <conditionalFormatting sqref="AL11:AL34">
    <cfRule type="cellIs" dxfId="1250" priority="81" operator="greaterThan">
      <formula>0.99</formula>
    </cfRule>
  </conditionalFormatting>
  <conditionalFormatting sqref="AM16:AM34">
    <cfRule type="cellIs" dxfId="1249" priority="80" operator="equal">
      <formula>0</formula>
    </cfRule>
  </conditionalFormatting>
  <conditionalFormatting sqref="AM16:AM34">
    <cfRule type="cellIs" dxfId="1248" priority="79" operator="greaterThan">
      <formula>1179</formula>
    </cfRule>
  </conditionalFormatting>
  <conditionalFormatting sqref="AM16:AM34">
    <cfRule type="cellIs" dxfId="1247" priority="78" operator="greaterThan">
      <formula>99</formula>
    </cfRule>
  </conditionalFormatting>
  <conditionalFormatting sqref="AM16:AM34">
    <cfRule type="cellIs" dxfId="1246" priority="77" operator="greaterThan">
      <formula>0.99</formula>
    </cfRule>
  </conditionalFormatting>
  <conditionalFormatting sqref="AL11:AL34">
    <cfRule type="cellIs" dxfId="1245" priority="76" operator="equal">
      <formula>0</formula>
    </cfRule>
  </conditionalFormatting>
  <conditionalFormatting sqref="AL11:AL34">
    <cfRule type="cellIs" dxfId="1244" priority="75" operator="greaterThan">
      <formula>1179</formula>
    </cfRule>
  </conditionalFormatting>
  <conditionalFormatting sqref="AL11:AL34">
    <cfRule type="cellIs" dxfId="1243" priority="74" operator="greaterThan">
      <formula>99</formula>
    </cfRule>
  </conditionalFormatting>
  <conditionalFormatting sqref="AL11:AL34">
    <cfRule type="cellIs" dxfId="1242" priority="73" operator="greaterThan">
      <formula>0.99</formula>
    </cfRule>
  </conditionalFormatting>
  <conditionalFormatting sqref="AN11:AN34">
    <cfRule type="cellIs" dxfId="1241" priority="72" operator="equal">
      <formula>0</formula>
    </cfRule>
  </conditionalFormatting>
  <conditionalFormatting sqref="AN11:AN34">
    <cfRule type="cellIs" dxfId="1240" priority="71" operator="greaterThan">
      <formula>1179</formula>
    </cfRule>
  </conditionalFormatting>
  <conditionalFormatting sqref="AN11:AN34">
    <cfRule type="cellIs" dxfId="1239" priority="70" operator="greaterThan">
      <formula>99</formula>
    </cfRule>
  </conditionalFormatting>
  <conditionalFormatting sqref="AN11:AN34">
    <cfRule type="cellIs" dxfId="1238" priority="69" operator="greaterThan">
      <formula>0.99</formula>
    </cfRule>
  </conditionalFormatting>
  <conditionalFormatting sqref="AN11:AN34">
    <cfRule type="cellIs" dxfId="1237" priority="68" operator="equal">
      <formula>0</formula>
    </cfRule>
  </conditionalFormatting>
  <conditionalFormatting sqref="AN11:AN34">
    <cfRule type="cellIs" dxfId="1236" priority="67" operator="greaterThan">
      <formula>1179</formula>
    </cfRule>
  </conditionalFormatting>
  <conditionalFormatting sqref="AN11:AN34">
    <cfRule type="cellIs" dxfId="1235" priority="66" operator="greaterThan">
      <formula>99</formula>
    </cfRule>
  </conditionalFormatting>
  <conditionalFormatting sqref="AN11:AN34">
    <cfRule type="cellIs" dxfId="1234" priority="65" operator="greaterThan">
      <formula>0.99</formula>
    </cfRule>
  </conditionalFormatting>
  <conditionalFormatting sqref="Z11:Z14">
    <cfRule type="containsText" dxfId="1233" priority="61" operator="containsText" text="N/A">
      <formula>NOT(ISERROR(SEARCH("N/A",Z11)))</formula>
    </cfRule>
    <cfRule type="cellIs" dxfId="1232" priority="64" operator="equal">
      <formula>0</formula>
    </cfRule>
  </conditionalFormatting>
  <conditionalFormatting sqref="Z11:Z14">
    <cfRule type="cellIs" dxfId="1231" priority="63" operator="greaterThanOrEqual">
      <formula>1185</formula>
    </cfRule>
  </conditionalFormatting>
  <conditionalFormatting sqref="Z11:Z14">
    <cfRule type="cellIs" dxfId="1230" priority="62" operator="between">
      <formula>0.1</formula>
      <formula>1184</formula>
    </cfRule>
  </conditionalFormatting>
  <conditionalFormatting sqref="AL11:AL34">
    <cfRule type="cellIs" dxfId="1229" priority="60" operator="equal">
      <formula>0</formula>
    </cfRule>
  </conditionalFormatting>
  <conditionalFormatting sqref="AL11:AL34">
    <cfRule type="cellIs" dxfId="1228" priority="59" operator="greaterThan">
      <formula>1179</formula>
    </cfRule>
  </conditionalFormatting>
  <conditionalFormatting sqref="AL11:AL34">
    <cfRule type="cellIs" dxfId="1227" priority="58" operator="greaterThan">
      <formula>99</formula>
    </cfRule>
  </conditionalFormatting>
  <conditionalFormatting sqref="AL11:AL34">
    <cfRule type="cellIs" dxfId="1226" priority="57" operator="greaterThan">
      <formula>0.99</formula>
    </cfRule>
  </conditionalFormatting>
  <conditionalFormatting sqref="AL11:AL34">
    <cfRule type="cellIs" dxfId="1225" priority="56" operator="equal">
      <formula>0</formula>
    </cfRule>
  </conditionalFormatting>
  <conditionalFormatting sqref="AL11:AL34">
    <cfRule type="cellIs" dxfId="1224" priority="55" operator="greaterThan">
      <formula>1179</formula>
    </cfRule>
  </conditionalFormatting>
  <conditionalFormatting sqref="AL11:AL34">
    <cfRule type="cellIs" dxfId="1223" priority="54" operator="greaterThan">
      <formula>99</formula>
    </cfRule>
  </conditionalFormatting>
  <conditionalFormatting sqref="AL11:AL34">
    <cfRule type="cellIs" dxfId="1222" priority="53" operator="greaterThan">
      <formula>0.99</formula>
    </cfRule>
  </conditionalFormatting>
  <conditionalFormatting sqref="AL11:AL34">
    <cfRule type="cellIs" dxfId="1221" priority="52" operator="equal">
      <formula>0</formula>
    </cfRule>
  </conditionalFormatting>
  <conditionalFormatting sqref="AL11:AL34">
    <cfRule type="cellIs" dxfId="1220" priority="51" operator="greaterThan">
      <formula>1179</formula>
    </cfRule>
  </conditionalFormatting>
  <conditionalFormatting sqref="AL11:AL34">
    <cfRule type="cellIs" dxfId="1219" priority="50" operator="greaterThan">
      <formula>99</formula>
    </cfRule>
  </conditionalFormatting>
  <conditionalFormatting sqref="AL11:AL34">
    <cfRule type="cellIs" dxfId="1218" priority="49" operator="greaterThan">
      <formula>0.99</formula>
    </cfRule>
  </conditionalFormatting>
  <conditionalFormatting sqref="AN11:AN34">
    <cfRule type="cellIs" dxfId="1217" priority="48" operator="equal">
      <formula>0</formula>
    </cfRule>
  </conditionalFormatting>
  <conditionalFormatting sqref="AN11:AN34">
    <cfRule type="cellIs" dxfId="1216" priority="47" operator="greaterThan">
      <formula>1179</formula>
    </cfRule>
  </conditionalFormatting>
  <conditionalFormatting sqref="AN11:AN34">
    <cfRule type="cellIs" dxfId="1215" priority="46" operator="greaterThan">
      <formula>99</formula>
    </cfRule>
  </conditionalFormatting>
  <conditionalFormatting sqref="AN11:AN34">
    <cfRule type="cellIs" dxfId="1214" priority="45" operator="greaterThan">
      <formula>0.99</formula>
    </cfRule>
  </conditionalFormatting>
  <conditionalFormatting sqref="AN11:AN34">
    <cfRule type="cellIs" dxfId="1213" priority="44" operator="equal">
      <formula>0</formula>
    </cfRule>
  </conditionalFormatting>
  <conditionalFormatting sqref="AN11:AN34">
    <cfRule type="cellIs" dxfId="1212" priority="43" operator="greaterThan">
      <formula>1179</formula>
    </cfRule>
  </conditionalFormatting>
  <conditionalFormatting sqref="AN11:AN34">
    <cfRule type="cellIs" dxfId="1211" priority="42" operator="greaterThan">
      <formula>99</formula>
    </cfRule>
  </conditionalFormatting>
  <conditionalFormatting sqref="AN11:AN34">
    <cfRule type="cellIs" dxfId="1210" priority="41" operator="greaterThan">
      <formula>0.99</formula>
    </cfRule>
  </conditionalFormatting>
  <conditionalFormatting sqref="AN11:AN34">
    <cfRule type="cellIs" dxfId="1209" priority="40" operator="equal">
      <formula>0</formula>
    </cfRule>
  </conditionalFormatting>
  <conditionalFormatting sqref="AN11:AN34">
    <cfRule type="cellIs" dxfId="1208" priority="39" operator="greaterThan">
      <formula>1179</formula>
    </cfRule>
  </conditionalFormatting>
  <conditionalFormatting sqref="AN11:AN34">
    <cfRule type="cellIs" dxfId="1207" priority="38" operator="greaterThan">
      <formula>99</formula>
    </cfRule>
  </conditionalFormatting>
  <conditionalFormatting sqref="AN11:AN34">
    <cfRule type="cellIs" dxfId="1206" priority="37" operator="greaterThan">
      <formula>0.99</formula>
    </cfRule>
  </conditionalFormatting>
  <conditionalFormatting sqref="AN11:AN34">
    <cfRule type="cellIs" dxfId="1205" priority="36" operator="equal">
      <formula>0</formula>
    </cfRule>
  </conditionalFormatting>
  <conditionalFormatting sqref="AN11:AN34">
    <cfRule type="cellIs" dxfId="1204" priority="35" operator="greaterThan">
      <formula>1179</formula>
    </cfRule>
  </conditionalFormatting>
  <conditionalFormatting sqref="AN11:AN34">
    <cfRule type="cellIs" dxfId="1203" priority="34" operator="greaterThan">
      <formula>99</formula>
    </cfRule>
  </conditionalFormatting>
  <conditionalFormatting sqref="AN11:AN34">
    <cfRule type="cellIs" dxfId="1202" priority="33" operator="greaterThan">
      <formula>0.99</formula>
    </cfRule>
  </conditionalFormatting>
  <conditionalFormatting sqref="AN11:AN34">
    <cfRule type="cellIs" dxfId="1201" priority="32" operator="equal">
      <formula>0</formula>
    </cfRule>
  </conditionalFormatting>
  <conditionalFormatting sqref="AN11:AN34">
    <cfRule type="cellIs" dxfId="1200" priority="31" operator="greaterThan">
      <formula>1179</formula>
    </cfRule>
  </conditionalFormatting>
  <conditionalFormatting sqref="AN11:AN34">
    <cfRule type="cellIs" dxfId="1199" priority="30" operator="greaterThan">
      <formula>99</formula>
    </cfRule>
  </conditionalFormatting>
  <conditionalFormatting sqref="AN11:AN34">
    <cfRule type="cellIs" dxfId="1198" priority="29" operator="greaterThan">
      <formula>0.99</formula>
    </cfRule>
  </conditionalFormatting>
  <conditionalFormatting sqref="AB11:AB14">
    <cfRule type="containsText" dxfId="1197" priority="25" operator="containsText" text="N/A">
      <formula>NOT(ISERROR(SEARCH("N/A",AB11)))</formula>
    </cfRule>
    <cfRule type="cellIs" dxfId="1196" priority="28" operator="equal">
      <formula>0</formula>
    </cfRule>
  </conditionalFormatting>
  <conditionalFormatting sqref="AB11:AB14">
    <cfRule type="cellIs" dxfId="1195" priority="27" operator="greaterThanOrEqual">
      <formula>1185</formula>
    </cfRule>
  </conditionalFormatting>
  <conditionalFormatting sqref="AB11:AB14">
    <cfRule type="cellIs" dxfId="1194" priority="26" operator="between">
      <formula>0.1</formula>
      <formula>1184</formula>
    </cfRule>
  </conditionalFormatting>
  <conditionalFormatting sqref="AN11:AN32">
    <cfRule type="cellIs" dxfId="1193" priority="24" operator="equal">
      <formula>0</formula>
    </cfRule>
  </conditionalFormatting>
  <conditionalFormatting sqref="AN11:AN32">
    <cfRule type="cellIs" dxfId="1192" priority="23" operator="greaterThan">
      <formula>1179</formula>
    </cfRule>
  </conditionalFormatting>
  <conditionalFormatting sqref="AN11:AN32">
    <cfRule type="cellIs" dxfId="1191" priority="22" operator="greaterThan">
      <formula>99</formula>
    </cfRule>
  </conditionalFormatting>
  <conditionalFormatting sqref="AN11:AN32">
    <cfRule type="cellIs" dxfId="1190" priority="21" operator="greaterThan">
      <formula>0.99</formula>
    </cfRule>
  </conditionalFormatting>
  <conditionalFormatting sqref="AN11:AN32">
    <cfRule type="cellIs" dxfId="1189" priority="20" operator="equal">
      <formula>0</formula>
    </cfRule>
  </conditionalFormatting>
  <conditionalFormatting sqref="AN11:AN32">
    <cfRule type="cellIs" dxfId="1188" priority="19" operator="greaterThan">
      <formula>1179</formula>
    </cfRule>
  </conditionalFormatting>
  <conditionalFormatting sqref="AN11:AN32">
    <cfRule type="cellIs" dxfId="1187" priority="18" operator="greaterThan">
      <formula>99</formula>
    </cfRule>
  </conditionalFormatting>
  <conditionalFormatting sqref="AN11:AN32">
    <cfRule type="cellIs" dxfId="1186" priority="17" operator="greaterThan">
      <formula>0.99</formula>
    </cfRule>
  </conditionalFormatting>
  <conditionalFormatting sqref="AN11:AN32">
    <cfRule type="cellIs" dxfId="1185" priority="16" operator="equal">
      <formula>0</formula>
    </cfRule>
  </conditionalFormatting>
  <conditionalFormatting sqref="AN11:AN32">
    <cfRule type="cellIs" dxfId="1184" priority="15" operator="greaterThan">
      <formula>1179</formula>
    </cfRule>
  </conditionalFormatting>
  <conditionalFormatting sqref="AN11:AN32">
    <cfRule type="cellIs" dxfId="1183" priority="14" operator="greaterThan">
      <formula>99</formula>
    </cfRule>
  </conditionalFormatting>
  <conditionalFormatting sqref="AN11:AN32">
    <cfRule type="cellIs" dxfId="1182" priority="13" operator="greaterThan">
      <formula>0.99</formula>
    </cfRule>
  </conditionalFormatting>
  <conditionalFormatting sqref="AN11:AN32">
    <cfRule type="cellIs" dxfId="1181" priority="12" operator="equal">
      <formula>0</formula>
    </cfRule>
  </conditionalFormatting>
  <conditionalFormatting sqref="AN11:AN32">
    <cfRule type="cellIs" dxfId="1180" priority="11" operator="greaterThan">
      <formula>1179</formula>
    </cfRule>
  </conditionalFormatting>
  <conditionalFormatting sqref="AN11:AN32">
    <cfRule type="cellIs" dxfId="1179" priority="10" operator="greaterThan">
      <formula>99</formula>
    </cfRule>
  </conditionalFormatting>
  <conditionalFormatting sqref="AN11:AN32">
    <cfRule type="cellIs" dxfId="1178" priority="9" operator="greaterThan">
      <formula>0.99</formula>
    </cfRule>
  </conditionalFormatting>
  <conditionalFormatting sqref="AN11:AN32">
    <cfRule type="cellIs" dxfId="1177" priority="8" operator="equal">
      <formula>0</formula>
    </cfRule>
  </conditionalFormatting>
  <conditionalFormatting sqref="AN11:AN32">
    <cfRule type="cellIs" dxfId="1176" priority="7" operator="greaterThan">
      <formula>1179</formula>
    </cfRule>
  </conditionalFormatting>
  <conditionalFormatting sqref="AN11:AN32">
    <cfRule type="cellIs" dxfId="1175" priority="6" operator="greaterThan">
      <formula>99</formula>
    </cfRule>
  </conditionalFormatting>
  <conditionalFormatting sqref="AN11:AN32">
    <cfRule type="cellIs" dxfId="1174" priority="5" operator="greaterThan">
      <formula>0.99</formula>
    </cfRule>
  </conditionalFormatting>
  <conditionalFormatting sqref="AL16:AL32">
    <cfRule type="cellIs" dxfId="1173" priority="4" operator="equal">
      <formula>0</formula>
    </cfRule>
  </conditionalFormatting>
  <conditionalFormatting sqref="AL16:AL32">
    <cfRule type="cellIs" dxfId="1172" priority="3" operator="greaterThan">
      <formula>1179</formula>
    </cfRule>
  </conditionalFormatting>
  <conditionalFormatting sqref="AL16:AL32">
    <cfRule type="cellIs" dxfId="1171" priority="2" operator="greaterThan">
      <formula>99</formula>
    </cfRule>
  </conditionalFormatting>
  <conditionalFormatting sqref="AL16:AL32">
    <cfRule type="cellIs" dxfId="1170"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topLeftCell="Q28" zoomScaleNormal="100" workbookViewId="0">
      <selection activeCell="H58" sqref="H58"/>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133</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133</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233"/>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36" t="s">
        <v>10</v>
      </c>
      <c r="I7" s="116" t="s">
        <v>11</v>
      </c>
      <c r="J7" s="116" t="s">
        <v>12</v>
      </c>
      <c r="K7" s="116" t="s">
        <v>13</v>
      </c>
      <c r="L7" s="12"/>
      <c r="M7" s="12"/>
      <c r="N7" s="12"/>
      <c r="O7" s="236"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42512</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30404</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234" t="s">
        <v>51</v>
      </c>
      <c r="V9" s="234" t="s">
        <v>52</v>
      </c>
      <c r="W9" s="283" t="s">
        <v>53</v>
      </c>
      <c r="X9" s="284" t="s">
        <v>54</v>
      </c>
      <c r="Y9" s="285"/>
      <c r="Z9" s="285"/>
      <c r="AA9" s="285"/>
      <c r="AB9" s="285"/>
      <c r="AC9" s="285"/>
      <c r="AD9" s="285"/>
      <c r="AE9" s="286"/>
      <c r="AF9" s="232" t="s">
        <v>55</v>
      </c>
      <c r="AG9" s="232" t="s">
        <v>56</v>
      </c>
      <c r="AH9" s="272" t="s">
        <v>57</v>
      </c>
      <c r="AI9" s="287" t="s">
        <v>58</v>
      </c>
      <c r="AJ9" s="234" t="s">
        <v>59</v>
      </c>
      <c r="AK9" s="234" t="s">
        <v>60</v>
      </c>
      <c r="AL9" s="234" t="s">
        <v>61</v>
      </c>
      <c r="AM9" s="234" t="s">
        <v>62</v>
      </c>
      <c r="AN9" s="234" t="s">
        <v>63</v>
      </c>
      <c r="AO9" s="234" t="s">
        <v>64</v>
      </c>
      <c r="AP9" s="234" t="s">
        <v>65</v>
      </c>
      <c r="AQ9" s="270" t="s">
        <v>66</v>
      </c>
      <c r="AR9" s="234" t="s">
        <v>67</v>
      </c>
      <c r="AS9" s="272" t="s">
        <v>68</v>
      </c>
      <c r="AV9" s="35" t="s">
        <v>69</v>
      </c>
      <c r="AW9" s="35" t="s">
        <v>70</v>
      </c>
      <c r="AY9" s="36" t="s">
        <v>71</v>
      </c>
    </row>
    <row r="10" spans="2:51" x14ac:dyDescent="0.25">
      <c r="B10" s="234" t="s">
        <v>72</v>
      </c>
      <c r="C10" s="234" t="s">
        <v>73</v>
      </c>
      <c r="D10" s="234" t="s">
        <v>74</v>
      </c>
      <c r="E10" s="234" t="s">
        <v>75</v>
      </c>
      <c r="F10" s="234" t="s">
        <v>74</v>
      </c>
      <c r="G10" s="234" t="s">
        <v>75</v>
      </c>
      <c r="H10" s="266"/>
      <c r="I10" s="234" t="s">
        <v>75</v>
      </c>
      <c r="J10" s="234" t="s">
        <v>75</v>
      </c>
      <c r="K10" s="234" t="s">
        <v>75</v>
      </c>
      <c r="L10" s="28" t="s">
        <v>29</v>
      </c>
      <c r="M10" s="269"/>
      <c r="N10" s="28" t="s">
        <v>29</v>
      </c>
      <c r="O10" s="271"/>
      <c r="P10" s="271"/>
      <c r="Q10" s="1">
        <f>'MAY 21'!Q34</f>
        <v>2057852</v>
      </c>
      <c r="R10" s="280"/>
      <c r="S10" s="281"/>
      <c r="T10" s="282"/>
      <c r="U10" s="234" t="s">
        <v>75</v>
      </c>
      <c r="V10" s="234" t="s">
        <v>75</v>
      </c>
      <c r="W10" s="283"/>
      <c r="X10" s="37" t="s">
        <v>76</v>
      </c>
      <c r="Y10" s="37" t="s">
        <v>77</v>
      </c>
      <c r="Z10" s="37" t="s">
        <v>78</v>
      </c>
      <c r="AA10" s="37" t="s">
        <v>79</v>
      </c>
      <c r="AB10" s="37" t="s">
        <v>80</v>
      </c>
      <c r="AC10" s="37" t="s">
        <v>81</v>
      </c>
      <c r="AD10" s="37" t="s">
        <v>82</v>
      </c>
      <c r="AE10" s="37" t="s">
        <v>83</v>
      </c>
      <c r="AF10" s="38"/>
      <c r="AG10" s="1">
        <f>'MAY 21'!AG34</f>
        <v>46710824</v>
      </c>
      <c r="AH10" s="272"/>
      <c r="AI10" s="288"/>
      <c r="AJ10" s="234" t="s">
        <v>84</v>
      </c>
      <c r="AK10" s="234" t="s">
        <v>84</v>
      </c>
      <c r="AL10" s="234" t="s">
        <v>84</v>
      </c>
      <c r="AM10" s="234" t="s">
        <v>84</v>
      </c>
      <c r="AN10" s="234" t="s">
        <v>84</v>
      </c>
      <c r="AO10" s="234" t="s">
        <v>84</v>
      </c>
      <c r="AP10" s="1">
        <f>'MAY 21'!AP34</f>
        <v>10822313</v>
      </c>
      <c r="AQ10" s="271"/>
      <c r="AR10" s="235" t="s">
        <v>85</v>
      </c>
      <c r="AS10" s="272"/>
      <c r="AV10" s="39" t="s">
        <v>86</v>
      </c>
      <c r="AW10" s="39" t="s">
        <v>87</v>
      </c>
      <c r="AY10" s="81" t="s">
        <v>129</v>
      </c>
    </row>
    <row r="11" spans="2:51" x14ac:dyDescent="0.25">
      <c r="B11" s="40">
        <v>2</v>
      </c>
      <c r="C11" s="40">
        <v>4.1666666666666664E-2</v>
      </c>
      <c r="D11" s="110">
        <v>4</v>
      </c>
      <c r="E11" s="41">
        <f t="shared" ref="E11:E34" si="0">D11/1.42</f>
        <v>2.8169014084507045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137</v>
      </c>
      <c r="P11" s="111">
        <v>121</v>
      </c>
      <c r="Q11" s="111">
        <v>2062932</v>
      </c>
      <c r="R11" s="46">
        <f>IF(ISBLANK(Q11),"-",Q11-Q10)</f>
        <v>5080</v>
      </c>
      <c r="S11" s="47">
        <f>R11*24/1000</f>
        <v>121.92</v>
      </c>
      <c r="T11" s="47">
        <f>R11/1000</f>
        <v>5.08</v>
      </c>
      <c r="U11" s="112">
        <v>5.9</v>
      </c>
      <c r="V11" s="112">
        <f t="shared" ref="V11:V33" si="1">U11</f>
        <v>5.9</v>
      </c>
      <c r="W11" s="113" t="s">
        <v>190</v>
      </c>
      <c r="X11" s="115">
        <v>0</v>
      </c>
      <c r="Y11" s="115">
        <v>0</v>
      </c>
      <c r="Z11" s="115">
        <v>1187</v>
      </c>
      <c r="AA11" s="115">
        <v>1185</v>
      </c>
      <c r="AB11" s="115">
        <v>1187</v>
      </c>
      <c r="AC11" s="48" t="s">
        <v>90</v>
      </c>
      <c r="AD11" s="48" t="s">
        <v>90</v>
      </c>
      <c r="AE11" s="48" t="s">
        <v>90</v>
      </c>
      <c r="AF11" s="114" t="s">
        <v>90</v>
      </c>
      <c r="AG11" s="123">
        <v>46712040</v>
      </c>
      <c r="AH11" s="49">
        <f>IF(ISBLANK(AG11),"-",AG11-AG10)</f>
        <v>1216</v>
      </c>
      <c r="AI11" s="50">
        <f>AH11/T11</f>
        <v>239.37007874015748</v>
      </c>
      <c r="AJ11" s="98">
        <v>0</v>
      </c>
      <c r="AK11" s="98">
        <v>0</v>
      </c>
      <c r="AL11" s="98">
        <v>1</v>
      </c>
      <c r="AM11" s="98">
        <v>1</v>
      </c>
      <c r="AN11" s="98">
        <v>1</v>
      </c>
      <c r="AO11" s="98">
        <v>0.85</v>
      </c>
      <c r="AP11" s="115">
        <v>10823186</v>
      </c>
      <c r="AQ11" s="115">
        <f t="shared" ref="AQ11:AQ34" si="2">AP11-AP10</f>
        <v>873</v>
      </c>
      <c r="AR11" s="51"/>
      <c r="AS11" s="52" t="s">
        <v>113</v>
      </c>
      <c r="AV11" s="39" t="s">
        <v>88</v>
      </c>
      <c r="AW11" s="39" t="s">
        <v>91</v>
      </c>
      <c r="AY11" s="81" t="s">
        <v>128</v>
      </c>
    </row>
    <row r="12" spans="2:51" x14ac:dyDescent="0.25">
      <c r="B12" s="40">
        <v>2.0416666666666701</v>
      </c>
      <c r="C12" s="40">
        <v>8.3333333333333329E-2</v>
      </c>
      <c r="D12" s="110">
        <v>5</v>
      </c>
      <c r="E12" s="41">
        <f t="shared" si="0"/>
        <v>3.5211267605633805</v>
      </c>
      <c r="F12" s="100">
        <v>83</v>
      </c>
      <c r="G12" s="41">
        <f t="shared" ref="G12:G34" si="3">F12/1.42</f>
        <v>58.450704225352112</v>
      </c>
      <c r="H12" s="42" t="s">
        <v>88</v>
      </c>
      <c r="I12" s="42">
        <f t="shared" ref="I12:I34" si="4">J12-(2/1.42)</f>
        <v>53.521126760563384</v>
      </c>
      <c r="J12" s="43">
        <f>(F12-5)/1.42</f>
        <v>54.929577464788736</v>
      </c>
      <c r="K12" s="42">
        <f>J12+(6/1.42)</f>
        <v>59.154929577464792</v>
      </c>
      <c r="L12" s="44">
        <v>14</v>
      </c>
      <c r="M12" s="45" t="s">
        <v>89</v>
      </c>
      <c r="N12" s="45">
        <v>11.2</v>
      </c>
      <c r="O12" s="111">
        <v>141</v>
      </c>
      <c r="P12" s="111">
        <v>115</v>
      </c>
      <c r="Q12" s="111">
        <v>2067853</v>
      </c>
      <c r="R12" s="46">
        <f t="shared" ref="R12:R34" si="5">IF(ISBLANK(Q12),"-",Q12-Q11)</f>
        <v>4921</v>
      </c>
      <c r="S12" s="47">
        <f t="shared" ref="S12:S34" si="6">R12*24/1000</f>
        <v>118.104</v>
      </c>
      <c r="T12" s="47">
        <f t="shared" ref="T12:T34" si="7">R12/1000</f>
        <v>4.9210000000000003</v>
      </c>
      <c r="U12" s="112">
        <v>7</v>
      </c>
      <c r="V12" s="112">
        <f t="shared" si="1"/>
        <v>7</v>
      </c>
      <c r="W12" s="113" t="s">
        <v>190</v>
      </c>
      <c r="X12" s="115">
        <v>0</v>
      </c>
      <c r="Y12" s="115">
        <v>0</v>
      </c>
      <c r="Z12" s="115">
        <v>1186</v>
      </c>
      <c r="AA12" s="115">
        <v>1185</v>
      </c>
      <c r="AB12" s="115">
        <v>1187</v>
      </c>
      <c r="AC12" s="48" t="s">
        <v>90</v>
      </c>
      <c r="AD12" s="48" t="s">
        <v>90</v>
      </c>
      <c r="AE12" s="48" t="s">
        <v>90</v>
      </c>
      <c r="AF12" s="114" t="s">
        <v>90</v>
      </c>
      <c r="AG12" s="123">
        <v>46713252</v>
      </c>
      <c r="AH12" s="49">
        <f>IF(ISBLANK(AG12),"-",AG12-AG11)</f>
        <v>1212</v>
      </c>
      <c r="AI12" s="50">
        <f t="shared" ref="AI12:AI34" si="8">AH12/T12</f>
        <v>246.29140418614102</v>
      </c>
      <c r="AJ12" s="98">
        <v>0</v>
      </c>
      <c r="AK12" s="98">
        <v>0</v>
      </c>
      <c r="AL12" s="98">
        <v>1</v>
      </c>
      <c r="AM12" s="98">
        <v>1</v>
      </c>
      <c r="AN12" s="98">
        <v>1</v>
      </c>
      <c r="AO12" s="98">
        <v>0.85</v>
      </c>
      <c r="AP12" s="115">
        <v>10824069</v>
      </c>
      <c r="AQ12" s="115">
        <f t="shared" si="2"/>
        <v>883</v>
      </c>
      <c r="AR12" s="118">
        <v>0.95</v>
      </c>
      <c r="AS12" s="52" t="s">
        <v>113</v>
      </c>
      <c r="AV12" s="39" t="s">
        <v>92</v>
      </c>
      <c r="AW12" s="39" t="s">
        <v>93</v>
      </c>
      <c r="AY12" s="81" t="s">
        <v>126</v>
      </c>
    </row>
    <row r="13" spans="2:51" x14ac:dyDescent="0.25">
      <c r="B13" s="40">
        <v>2.0833333333333299</v>
      </c>
      <c r="C13" s="40">
        <v>0.125</v>
      </c>
      <c r="D13" s="110">
        <v>5</v>
      </c>
      <c r="E13" s="41">
        <f t="shared" si="0"/>
        <v>3.5211267605633805</v>
      </c>
      <c r="F13" s="100">
        <v>83</v>
      </c>
      <c r="G13" s="41">
        <f t="shared" si="3"/>
        <v>58.450704225352112</v>
      </c>
      <c r="H13" s="42" t="s">
        <v>88</v>
      </c>
      <c r="I13" s="42">
        <f t="shared" si="4"/>
        <v>53.521126760563384</v>
      </c>
      <c r="J13" s="43">
        <f>(F13-5)/1.42</f>
        <v>54.929577464788736</v>
      </c>
      <c r="K13" s="42">
        <f>J13+(6/1.42)</f>
        <v>59.154929577464792</v>
      </c>
      <c r="L13" s="44">
        <v>14</v>
      </c>
      <c r="M13" s="45" t="s">
        <v>89</v>
      </c>
      <c r="N13" s="45">
        <v>11.2</v>
      </c>
      <c r="O13" s="111">
        <v>140</v>
      </c>
      <c r="P13" s="111">
        <v>113</v>
      </c>
      <c r="Q13" s="111">
        <v>2072694</v>
      </c>
      <c r="R13" s="46">
        <f t="shared" si="5"/>
        <v>4841</v>
      </c>
      <c r="S13" s="47">
        <f t="shared" si="6"/>
        <v>116.184</v>
      </c>
      <c r="T13" s="47">
        <f t="shared" si="7"/>
        <v>4.8410000000000002</v>
      </c>
      <c r="U13" s="112">
        <v>8.6999999999999993</v>
      </c>
      <c r="V13" s="112">
        <f t="shared" si="1"/>
        <v>8.6999999999999993</v>
      </c>
      <c r="W13" s="113" t="s">
        <v>190</v>
      </c>
      <c r="X13" s="115">
        <v>0</v>
      </c>
      <c r="Y13" s="115">
        <v>0</v>
      </c>
      <c r="Z13" s="115">
        <v>1167</v>
      </c>
      <c r="AA13" s="115">
        <v>1185</v>
      </c>
      <c r="AB13" s="115">
        <v>1167</v>
      </c>
      <c r="AC13" s="48" t="s">
        <v>90</v>
      </c>
      <c r="AD13" s="48" t="s">
        <v>90</v>
      </c>
      <c r="AE13" s="48" t="s">
        <v>90</v>
      </c>
      <c r="AF13" s="114" t="s">
        <v>90</v>
      </c>
      <c r="AG13" s="123">
        <v>46714420</v>
      </c>
      <c r="AH13" s="49">
        <f>IF(ISBLANK(AG13),"-",AG13-AG12)</f>
        <v>1168</v>
      </c>
      <c r="AI13" s="50">
        <f t="shared" si="8"/>
        <v>241.27246436686633</v>
      </c>
      <c r="AJ13" s="98">
        <v>0</v>
      </c>
      <c r="AK13" s="98">
        <v>0</v>
      </c>
      <c r="AL13" s="98">
        <v>1</v>
      </c>
      <c r="AM13" s="98">
        <v>1</v>
      </c>
      <c r="AN13" s="98">
        <v>1</v>
      </c>
      <c r="AO13" s="98">
        <v>0.85</v>
      </c>
      <c r="AP13" s="115">
        <v>10824863</v>
      </c>
      <c r="AQ13" s="115">
        <f t="shared" si="2"/>
        <v>794</v>
      </c>
      <c r="AR13" s="51"/>
      <c r="AS13" s="52" t="s">
        <v>113</v>
      </c>
      <c r="AV13" s="39" t="s">
        <v>94</v>
      </c>
      <c r="AW13" s="39" t="s">
        <v>95</v>
      </c>
      <c r="AY13" s="81" t="s">
        <v>133</v>
      </c>
    </row>
    <row r="14" spans="2:51" x14ac:dyDescent="0.25">
      <c r="B14" s="40">
        <v>2.125</v>
      </c>
      <c r="C14" s="40">
        <v>0.16666666666666699</v>
      </c>
      <c r="D14" s="110">
        <v>4</v>
      </c>
      <c r="E14" s="41">
        <f t="shared" si="0"/>
        <v>2.8169014084507045</v>
      </c>
      <c r="F14" s="100">
        <v>83</v>
      </c>
      <c r="G14" s="41">
        <f t="shared" si="3"/>
        <v>58.450704225352112</v>
      </c>
      <c r="H14" s="42" t="s">
        <v>88</v>
      </c>
      <c r="I14" s="42">
        <f t="shared" si="4"/>
        <v>53.521126760563384</v>
      </c>
      <c r="J14" s="43">
        <f>(F14-5)/1.42</f>
        <v>54.929577464788736</v>
      </c>
      <c r="K14" s="42">
        <f>J14+(6/1.42)</f>
        <v>59.154929577464792</v>
      </c>
      <c r="L14" s="44">
        <v>14</v>
      </c>
      <c r="M14" s="45" t="s">
        <v>89</v>
      </c>
      <c r="N14" s="45">
        <v>12.8</v>
      </c>
      <c r="O14" s="111">
        <v>142</v>
      </c>
      <c r="P14" s="111">
        <v>117</v>
      </c>
      <c r="Q14" s="111">
        <v>2077333</v>
      </c>
      <c r="R14" s="46">
        <f t="shared" si="5"/>
        <v>4639</v>
      </c>
      <c r="S14" s="47">
        <f t="shared" si="6"/>
        <v>111.336</v>
      </c>
      <c r="T14" s="47">
        <f t="shared" si="7"/>
        <v>4.6390000000000002</v>
      </c>
      <c r="U14" s="112">
        <v>9.3000000000000007</v>
      </c>
      <c r="V14" s="112">
        <f t="shared" si="1"/>
        <v>9.3000000000000007</v>
      </c>
      <c r="W14" s="113" t="s">
        <v>190</v>
      </c>
      <c r="X14" s="115">
        <v>0</v>
      </c>
      <c r="Y14" s="115">
        <v>0</v>
      </c>
      <c r="Z14" s="115">
        <v>1116</v>
      </c>
      <c r="AA14" s="115">
        <v>1185</v>
      </c>
      <c r="AB14" s="115">
        <v>1116</v>
      </c>
      <c r="AC14" s="48" t="s">
        <v>90</v>
      </c>
      <c r="AD14" s="48" t="s">
        <v>90</v>
      </c>
      <c r="AE14" s="48" t="s">
        <v>90</v>
      </c>
      <c r="AF14" s="114" t="s">
        <v>90</v>
      </c>
      <c r="AG14" s="123">
        <v>46715701</v>
      </c>
      <c r="AH14" s="49">
        <f t="shared" ref="AH14:AH34" si="9">IF(ISBLANK(AG14),"-",AG14-AG13)</f>
        <v>1281</v>
      </c>
      <c r="AI14" s="50">
        <f t="shared" si="8"/>
        <v>276.13709851261046</v>
      </c>
      <c r="AJ14" s="98">
        <v>0</v>
      </c>
      <c r="AK14" s="98">
        <v>0</v>
      </c>
      <c r="AL14" s="98">
        <v>1</v>
      </c>
      <c r="AM14" s="98">
        <v>1</v>
      </c>
      <c r="AN14" s="98">
        <v>1</v>
      </c>
      <c r="AO14" s="98">
        <v>0.85</v>
      </c>
      <c r="AP14" s="115">
        <v>10825447</v>
      </c>
      <c r="AQ14" s="115">
        <f t="shared" si="2"/>
        <v>584</v>
      </c>
      <c r="AR14" s="51"/>
      <c r="AS14" s="52" t="s">
        <v>113</v>
      </c>
      <c r="AT14" s="54"/>
      <c r="AV14" s="39" t="s">
        <v>96</v>
      </c>
      <c r="AW14" s="39" t="s">
        <v>97</v>
      </c>
      <c r="AY14" s="81"/>
    </row>
    <row r="15" spans="2:51" ht="14.25" customHeight="1" x14ac:dyDescent="0.25">
      <c r="B15" s="40">
        <v>2.1666666666666701</v>
      </c>
      <c r="C15" s="40">
        <v>0.20833333333333301</v>
      </c>
      <c r="D15" s="110">
        <v>5</v>
      </c>
      <c r="E15" s="41">
        <f t="shared" si="0"/>
        <v>3.5211267605633805</v>
      </c>
      <c r="F15" s="100">
        <v>83</v>
      </c>
      <c r="G15" s="41">
        <f t="shared" si="3"/>
        <v>58.450704225352112</v>
      </c>
      <c r="H15" s="42" t="s">
        <v>88</v>
      </c>
      <c r="I15" s="42">
        <f t="shared" si="4"/>
        <v>53.521126760563384</v>
      </c>
      <c r="J15" s="43">
        <f>(F15-5)/1.42</f>
        <v>54.929577464788736</v>
      </c>
      <c r="K15" s="42">
        <f>J15+(6/1.42)</f>
        <v>59.154929577464792</v>
      </c>
      <c r="L15" s="44">
        <v>18</v>
      </c>
      <c r="M15" s="45" t="s">
        <v>89</v>
      </c>
      <c r="N15" s="45">
        <v>13.1</v>
      </c>
      <c r="O15" s="111">
        <v>128</v>
      </c>
      <c r="P15" s="111">
        <v>120</v>
      </c>
      <c r="Q15" s="111">
        <v>2081191</v>
      </c>
      <c r="R15" s="46">
        <f t="shared" si="5"/>
        <v>3858</v>
      </c>
      <c r="S15" s="47">
        <f t="shared" si="6"/>
        <v>92.591999999999999</v>
      </c>
      <c r="T15" s="47">
        <f t="shared" si="7"/>
        <v>3.8580000000000001</v>
      </c>
      <c r="U15" s="112">
        <v>9.5</v>
      </c>
      <c r="V15" s="112">
        <f t="shared" si="1"/>
        <v>9.5</v>
      </c>
      <c r="W15" s="113" t="s">
        <v>190</v>
      </c>
      <c r="X15" s="115">
        <v>0</v>
      </c>
      <c r="Y15" s="115">
        <v>0</v>
      </c>
      <c r="Z15" s="115">
        <v>1117</v>
      </c>
      <c r="AA15" s="115">
        <v>1185</v>
      </c>
      <c r="AB15" s="115">
        <v>1117</v>
      </c>
      <c r="AC15" s="48" t="s">
        <v>90</v>
      </c>
      <c r="AD15" s="48" t="s">
        <v>90</v>
      </c>
      <c r="AE15" s="48" t="s">
        <v>90</v>
      </c>
      <c r="AF15" s="114" t="s">
        <v>90</v>
      </c>
      <c r="AG15" s="123">
        <v>46716952</v>
      </c>
      <c r="AH15" s="49">
        <f t="shared" si="9"/>
        <v>1251</v>
      </c>
      <c r="AI15" s="50">
        <f t="shared" si="8"/>
        <v>324.26127527216175</v>
      </c>
      <c r="AJ15" s="98">
        <v>0</v>
      </c>
      <c r="AK15" s="98">
        <v>0</v>
      </c>
      <c r="AL15" s="98">
        <v>1</v>
      </c>
      <c r="AM15" s="98">
        <v>1</v>
      </c>
      <c r="AN15" s="98">
        <v>1</v>
      </c>
      <c r="AO15" s="98">
        <v>0.85</v>
      </c>
      <c r="AP15" s="115">
        <v>10825593</v>
      </c>
      <c r="AQ15" s="115">
        <f t="shared" si="2"/>
        <v>146</v>
      </c>
      <c r="AR15" s="51"/>
      <c r="AS15" s="52" t="s">
        <v>113</v>
      </c>
      <c r="AV15" s="39" t="s">
        <v>98</v>
      </c>
      <c r="AW15" s="39" t="s">
        <v>99</v>
      </c>
      <c r="AY15" s="97"/>
    </row>
    <row r="16" spans="2:51" x14ac:dyDescent="0.25">
      <c r="B16" s="40">
        <v>2.2083333333333299</v>
      </c>
      <c r="C16" s="40">
        <v>0.25</v>
      </c>
      <c r="D16" s="110">
        <v>9</v>
      </c>
      <c r="E16" s="41">
        <f t="shared" si="0"/>
        <v>6.3380281690140849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130</v>
      </c>
      <c r="P16" s="111">
        <v>127</v>
      </c>
      <c r="Q16" s="111">
        <v>2086300</v>
      </c>
      <c r="R16" s="46">
        <f t="shared" si="5"/>
        <v>5109</v>
      </c>
      <c r="S16" s="47">
        <f t="shared" si="6"/>
        <v>122.616</v>
      </c>
      <c r="T16" s="47">
        <f t="shared" si="7"/>
        <v>5.109</v>
      </c>
      <c r="U16" s="112">
        <v>9.5</v>
      </c>
      <c r="V16" s="112">
        <f t="shared" si="1"/>
        <v>9.5</v>
      </c>
      <c r="W16" s="113" t="s">
        <v>190</v>
      </c>
      <c r="X16" s="115">
        <v>0</v>
      </c>
      <c r="Y16" s="115">
        <v>0</v>
      </c>
      <c r="Z16" s="115">
        <v>1037</v>
      </c>
      <c r="AA16" s="115">
        <v>1185</v>
      </c>
      <c r="AB16" s="115">
        <v>1037</v>
      </c>
      <c r="AC16" s="48" t="s">
        <v>90</v>
      </c>
      <c r="AD16" s="48" t="s">
        <v>90</v>
      </c>
      <c r="AE16" s="48" t="s">
        <v>90</v>
      </c>
      <c r="AF16" s="114" t="s">
        <v>90</v>
      </c>
      <c r="AG16" s="123">
        <v>46717944</v>
      </c>
      <c r="AH16" s="49">
        <f t="shared" si="9"/>
        <v>992</v>
      </c>
      <c r="AI16" s="50">
        <f t="shared" si="8"/>
        <v>194.16715599921707</v>
      </c>
      <c r="AJ16" s="98">
        <v>0</v>
      </c>
      <c r="AK16" s="98">
        <v>0</v>
      </c>
      <c r="AL16" s="98">
        <v>1</v>
      </c>
      <c r="AM16" s="98">
        <v>1</v>
      </c>
      <c r="AN16" s="98">
        <v>1</v>
      </c>
      <c r="AO16" s="98">
        <v>0</v>
      </c>
      <c r="AP16" s="115">
        <v>10825593</v>
      </c>
      <c r="AQ16" s="115">
        <f t="shared" si="2"/>
        <v>0</v>
      </c>
      <c r="AR16" s="53">
        <v>1.1000000000000001</v>
      </c>
      <c r="AS16" s="52" t="s">
        <v>101</v>
      </c>
      <c r="AV16" s="39" t="s">
        <v>102</v>
      </c>
      <c r="AW16" s="39" t="s">
        <v>103</v>
      </c>
      <c r="AY16" s="97"/>
    </row>
    <row r="17" spans="1:51" x14ac:dyDescent="0.25">
      <c r="B17" s="40">
        <v>2.25</v>
      </c>
      <c r="C17" s="40">
        <v>0.29166666666666702</v>
      </c>
      <c r="D17" s="110">
        <v>8</v>
      </c>
      <c r="E17" s="41">
        <f t="shared" si="0"/>
        <v>5.6338028169014089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146</v>
      </c>
      <c r="P17" s="111">
        <v>142</v>
      </c>
      <c r="Q17" s="111">
        <v>2092014</v>
      </c>
      <c r="R17" s="46">
        <f t="shared" si="5"/>
        <v>5714</v>
      </c>
      <c r="S17" s="47">
        <f t="shared" si="6"/>
        <v>137.136</v>
      </c>
      <c r="T17" s="47">
        <f t="shared" si="7"/>
        <v>5.7140000000000004</v>
      </c>
      <c r="U17" s="112">
        <v>9.5</v>
      </c>
      <c r="V17" s="112">
        <f t="shared" si="1"/>
        <v>9.5</v>
      </c>
      <c r="W17" s="113" t="s">
        <v>190</v>
      </c>
      <c r="X17" s="115">
        <v>0</v>
      </c>
      <c r="Y17" s="115">
        <v>0</v>
      </c>
      <c r="Z17" s="115">
        <v>1187</v>
      </c>
      <c r="AA17" s="115">
        <v>1185</v>
      </c>
      <c r="AB17" s="115">
        <v>1187</v>
      </c>
      <c r="AC17" s="48" t="s">
        <v>90</v>
      </c>
      <c r="AD17" s="48" t="s">
        <v>90</v>
      </c>
      <c r="AE17" s="48" t="s">
        <v>90</v>
      </c>
      <c r="AF17" s="114" t="s">
        <v>90</v>
      </c>
      <c r="AG17" s="123">
        <v>46719156</v>
      </c>
      <c r="AH17" s="49">
        <f t="shared" si="9"/>
        <v>1212</v>
      </c>
      <c r="AI17" s="50">
        <f t="shared" si="8"/>
        <v>212.1106055302765</v>
      </c>
      <c r="AJ17" s="98">
        <v>0</v>
      </c>
      <c r="AK17" s="98">
        <v>0</v>
      </c>
      <c r="AL17" s="98">
        <v>1</v>
      </c>
      <c r="AM17" s="98">
        <v>1</v>
      </c>
      <c r="AN17" s="98">
        <v>1</v>
      </c>
      <c r="AO17" s="98">
        <v>0</v>
      </c>
      <c r="AP17" s="115">
        <v>10825593</v>
      </c>
      <c r="AQ17" s="115">
        <f t="shared" si="2"/>
        <v>0</v>
      </c>
      <c r="AR17" s="51"/>
      <c r="AS17" s="52" t="s">
        <v>101</v>
      </c>
      <c r="AT17" s="54"/>
      <c r="AV17" s="39" t="s">
        <v>104</v>
      </c>
      <c r="AW17" s="39" t="s">
        <v>105</v>
      </c>
      <c r="AY17" s="101"/>
    </row>
    <row r="18" spans="1:51" x14ac:dyDescent="0.25">
      <c r="B18" s="40">
        <v>2.2916666666666701</v>
      </c>
      <c r="C18" s="40">
        <v>0.33333333333333298</v>
      </c>
      <c r="D18" s="110">
        <v>8</v>
      </c>
      <c r="E18" s="41">
        <f t="shared" si="0"/>
        <v>5.6338028169014089</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141</v>
      </c>
      <c r="P18" s="111">
        <v>146</v>
      </c>
      <c r="Q18" s="111">
        <v>2098104</v>
      </c>
      <c r="R18" s="46">
        <f t="shared" si="5"/>
        <v>6090</v>
      </c>
      <c r="S18" s="47">
        <f t="shared" si="6"/>
        <v>146.16</v>
      </c>
      <c r="T18" s="47">
        <f t="shared" si="7"/>
        <v>6.09</v>
      </c>
      <c r="U18" s="112">
        <v>9.3000000000000007</v>
      </c>
      <c r="V18" s="112">
        <f t="shared" si="1"/>
        <v>9.3000000000000007</v>
      </c>
      <c r="W18" s="113" t="s">
        <v>130</v>
      </c>
      <c r="X18" s="115">
        <v>1017</v>
      </c>
      <c r="Y18" s="115">
        <v>0</v>
      </c>
      <c r="Z18" s="115">
        <v>1187</v>
      </c>
      <c r="AA18" s="115">
        <v>1185</v>
      </c>
      <c r="AB18" s="115">
        <v>1187</v>
      </c>
      <c r="AC18" s="48" t="s">
        <v>90</v>
      </c>
      <c r="AD18" s="48" t="s">
        <v>90</v>
      </c>
      <c r="AE18" s="48" t="s">
        <v>90</v>
      </c>
      <c r="AF18" s="114" t="s">
        <v>90</v>
      </c>
      <c r="AG18" s="123">
        <v>46720492</v>
      </c>
      <c r="AH18" s="49">
        <f t="shared" si="9"/>
        <v>1336</v>
      </c>
      <c r="AI18" s="50">
        <f t="shared" si="8"/>
        <v>219.376026272578</v>
      </c>
      <c r="AJ18" s="98">
        <v>1</v>
      </c>
      <c r="AK18" s="98">
        <v>0</v>
      </c>
      <c r="AL18" s="98">
        <v>1</v>
      </c>
      <c r="AM18" s="98">
        <v>1</v>
      </c>
      <c r="AN18" s="98">
        <v>1</v>
      </c>
      <c r="AO18" s="98">
        <v>0</v>
      </c>
      <c r="AP18" s="115">
        <v>10825593</v>
      </c>
      <c r="AQ18" s="115">
        <f t="shared" si="2"/>
        <v>0</v>
      </c>
      <c r="AR18" s="51"/>
      <c r="AS18" s="52" t="s">
        <v>101</v>
      </c>
      <c r="AV18" s="39" t="s">
        <v>106</v>
      </c>
      <c r="AW18" s="39" t="s">
        <v>107</v>
      </c>
      <c r="AY18" s="101"/>
    </row>
    <row r="19" spans="1:51" x14ac:dyDescent="0.25">
      <c r="B19" s="40">
        <v>2.3333333333333299</v>
      </c>
      <c r="C19" s="40">
        <v>0.375</v>
      </c>
      <c r="D19" s="110">
        <v>7</v>
      </c>
      <c r="E19" s="41">
        <f t="shared" si="0"/>
        <v>4.9295774647887329</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137</v>
      </c>
      <c r="P19" s="111">
        <v>146</v>
      </c>
      <c r="Q19" s="111">
        <v>2104282</v>
      </c>
      <c r="R19" s="46">
        <f t="shared" si="5"/>
        <v>6178</v>
      </c>
      <c r="S19" s="47">
        <f t="shared" si="6"/>
        <v>148.27199999999999</v>
      </c>
      <c r="T19" s="47">
        <f t="shared" si="7"/>
        <v>6.1779999999999999</v>
      </c>
      <c r="U19" s="112">
        <v>8.8000000000000007</v>
      </c>
      <c r="V19" s="112">
        <f t="shared" si="1"/>
        <v>8.8000000000000007</v>
      </c>
      <c r="W19" s="113" t="s">
        <v>130</v>
      </c>
      <c r="X19" s="115">
        <v>1058</v>
      </c>
      <c r="Y19" s="115">
        <v>0</v>
      </c>
      <c r="Z19" s="115">
        <v>1188</v>
      </c>
      <c r="AA19" s="115">
        <v>1185</v>
      </c>
      <c r="AB19" s="115">
        <v>1187</v>
      </c>
      <c r="AC19" s="48" t="s">
        <v>90</v>
      </c>
      <c r="AD19" s="48" t="s">
        <v>90</v>
      </c>
      <c r="AE19" s="48" t="s">
        <v>90</v>
      </c>
      <c r="AF19" s="114" t="s">
        <v>90</v>
      </c>
      <c r="AG19" s="123">
        <v>46721860</v>
      </c>
      <c r="AH19" s="49">
        <f t="shared" si="9"/>
        <v>1368</v>
      </c>
      <c r="AI19" s="50">
        <f t="shared" si="8"/>
        <v>221.43088378115894</v>
      </c>
      <c r="AJ19" s="98">
        <v>1</v>
      </c>
      <c r="AK19" s="98">
        <v>0</v>
      </c>
      <c r="AL19" s="98">
        <v>1</v>
      </c>
      <c r="AM19" s="98">
        <v>1</v>
      </c>
      <c r="AN19" s="98">
        <v>1</v>
      </c>
      <c r="AO19" s="98">
        <v>0</v>
      </c>
      <c r="AP19" s="115">
        <v>10825593</v>
      </c>
      <c r="AQ19" s="115">
        <f t="shared" si="2"/>
        <v>0</v>
      </c>
      <c r="AR19" s="51"/>
      <c r="AS19" s="52" t="s">
        <v>101</v>
      </c>
      <c r="AV19" s="39" t="s">
        <v>108</v>
      </c>
      <c r="AW19" s="39" t="s">
        <v>109</v>
      </c>
      <c r="AY19" s="101"/>
    </row>
    <row r="20" spans="1:51" x14ac:dyDescent="0.25">
      <c r="B20" s="40">
        <v>2.375</v>
      </c>
      <c r="C20" s="40">
        <v>0.41666666666666669</v>
      </c>
      <c r="D20" s="110">
        <v>6</v>
      </c>
      <c r="E20" s="41">
        <f t="shared" si="0"/>
        <v>4.2253521126760569</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138</v>
      </c>
      <c r="P20" s="111">
        <v>150</v>
      </c>
      <c r="Q20" s="111">
        <v>2110581</v>
      </c>
      <c r="R20" s="46">
        <f t="shared" si="5"/>
        <v>6299</v>
      </c>
      <c r="S20" s="47">
        <f t="shared" si="6"/>
        <v>151.17599999999999</v>
      </c>
      <c r="T20" s="47">
        <f t="shared" si="7"/>
        <v>6.2990000000000004</v>
      </c>
      <c r="U20" s="112">
        <v>8.1999999999999993</v>
      </c>
      <c r="V20" s="112">
        <f t="shared" si="1"/>
        <v>8.1999999999999993</v>
      </c>
      <c r="W20" s="113" t="s">
        <v>130</v>
      </c>
      <c r="X20" s="115">
        <v>1058</v>
      </c>
      <c r="Y20" s="115">
        <v>0</v>
      </c>
      <c r="Z20" s="115">
        <v>1188</v>
      </c>
      <c r="AA20" s="115">
        <v>1185</v>
      </c>
      <c r="AB20" s="115">
        <v>1188</v>
      </c>
      <c r="AC20" s="48" t="s">
        <v>90</v>
      </c>
      <c r="AD20" s="48" t="s">
        <v>90</v>
      </c>
      <c r="AE20" s="48" t="s">
        <v>90</v>
      </c>
      <c r="AF20" s="114" t="s">
        <v>90</v>
      </c>
      <c r="AG20" s="123">
        <v>46723235</v>
      </c>
      <c r="AH20" s="49">
        <f t="shared" si="9"/>
        <v>1375</v>
      </c>
      <c r="AI20" s="50">
        <f t="shared" si="8"/>
        <v>218.28861724083185</v>
      </c>
      <c r="AJ20" s="98">
        <v>1</v>
      </c>
      <c r="AK20" s="98">
        <v>0</v>
      </c>
      <c r="AL20" s="98">
        <v>1</v>
      </c>
      <c r="AM20" s="98">
        <v>1</v>
      </c>
      <c r="AN20" s="98">
        <v>1</v>
      </c>
      <c r="AO20" s="98">
        <v>0</v>
      </c>
      <c r="AP20" s="115">
        <v>10825593</v>
      </c>
      <c r="AQ20" s="115">
        <f t="shared" si="2"/>
        <v>0</v>
      </c>
      <c r="AR20" s="53">
        <v>1.23</v>
      </c>
      <c r="AS20" s="52" t="s">
        <v>101</v>
      </c>
      <c r="AY20" s="101"/>
    </row>
    <row r="21" spans="1:51" x14ac:dyDescent="0.25">
      <c r="B21" s="40">
        <v>2.4166666666666701</v>
      </c>
      <c r="C21" s="40">
        <v>0.45833333333333298</v>
      </c>
      <c r="D21" s="110">
        <v>6</v>
      </c>
      <c r="E21" s="41">
        <f t="shared" si="0"/>
        <v>4.2253521126760569</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138</v>
      </c>
      <c r="P21" s="111">
        <v>149</v>
      </c>
      <c r="Q21" s="111">
        <v>2116830</v>
      </c>
      <c r="R21" s="46">
        <f t="shared" si="5"/>
        <v>6249</v>
      </c>
      <c r="S21" s="47">
        <f t="shared" si="6"/>
        <v>149.976</v>
      </c>
      <c r="T21" s="47">
        <f t="shared" si="7"/>
        <v>6.2489999999999997</v>
      </c>
      <c r="U21" s="112">
        <v>7.6</v>
      </c>
      <c r="V21" s="112">
        <f t="shared" si="1"/>
        <v>7.6</v>
      </c>
      <c r="W21" s="113" t="s">
        <v>130</v>
      </c>
      <c r="X21" s="115">
        <v>1057</v>
      </c>
      <c r="Y21" s="115">
        <v>0</v>
      </c>
      <c r="Z21" s="115">
        <v>1187</v>
      </c>
      <c r="AA21" s="115">
        <v>1185</v>
      </c>
      <c r="AB21" s="115">
        <v>1187</v>
      </c>
      <c r="AC21" s="48" t="s">
        <v>90</v>
      </c>
      <c r="AD21" s="48" t="s">
        <v>90</v>
      </c>
      <c r="AE21" s="48" t="s">
        <v>90</v>
      </c>
      <c r="AF21" s="114" t="s">
        <v>90</v>
      </c>
      <c r="AG21" s="123">
        <v>46724628</v>
      </c>
      <c r="AH21" s="49">
        <f t="shared" si="9"/>
        <v>1393</v>
      </c>
      <c r="AI21" s="50">
        <f t="shared" si="8"/>
        <v>222.91566650664109</v>
      </c>
      <c r="AJ21" s="98">
        <v>1</v>
      </c>
      <c r="AK21" s="98">
        <v>0</v>
      </c>
      <c r="AL21" s="98">
        <v>1</v>
      </c>
      <c r="AM21" s="98">
        <v>1</v>
      </c>
      <c r="AN21" s="98">
        <v>1</v>
      </c>
      <c r="AO21" s="98">
        <v>0</v>
      </c>
      <c r="AP21" s="115">
        <v>10825593</v>
      </c>
      <c r="AQ21" s="115">
        <f t="shared" si="2"/>
        <v>0</v>
      </c>
      <c r="AR21" s="51"/>
      <c r="AS21" s="52" t="s">
        <v>101</v>
      </c>
      <c r="AY21" s="101"/>
    </row>
    <row r="22" spans="1:51" x14ac:dyDescent="0.25">
      <c r="B22" s="40">
        <v>2.4583333333333299</v>
      </c>
      <c r="C22" s="40">
        <v>0.5</v>
      </c>
      <c r="D22" s="110">
        <v>6</v>
      </c>
      <c r="E22" s="41">
        <f t="shared" si="0"/>
        <v>4.2253521126760569</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132</v>
      </c>
      <c r="P22" s="111">
        <v>145</v>
      </c>
      <c r="Q22" s="111">
        <v>2122951</v>
      </c>
      <c r="R22" s="46">
        <f t="shared" si="5"/>
        <v>6121</v>
      </c>
      <c r="S22" s="47">
        <f t="shared" si="6"/>
        <v>146.904</v>
      </c>
      <c r="T22" s="47">
        <f t="shared" si="7"/>
        <v>6.1210000000000004</v>
      </c>
      <c r="U22" s="112">
        <v>7</v>
      </c>
      <c r="V22" s="112">
        <f t="shared" si="1"/>
        <v>7</v>
      </c>
      <c r="W22" s="113" t="s">
        <v>130</v>
      </c>
      <c r="X22" s="115">
        <v>1067</v>
      </c>
      <c r="Y22" s="115">
        <v>0</v>
      </c>
      <c r="Z22" s="115">
        <v>1187</v>
      </c>
      <c r="AA22" s="115">
        <v>1185</v>
      </c>
      <c r="AB22" s="115">
        <v>1187</v>
      </c>
      <c r="AC22" s="48" t="s">
        <v>90</v>
      </c>
      <c r="AD22" s="48" t="s">
        <v>90</v>
      </c>
      <c r="AE22" s="48" t="s">
        <v>90</v>
      </c>
      <c r="AF22" s="114" t="s">
        <v>90</v>
      </c>
      <c r="AG22" s="123">
        <v>46726000</v>
      </c>
      <c r="AH22" s="49">
        <f t="shared" si="9"/>
        <v>1372</v>
      </c>
      <c r="AI22" s="50">
        <f t="shared" si="8"/>
        <v>224.14638131024341</v>
      </c>
      <c r="AJ22" s="98">
        <v>1</v>
      </c>
      <c r="AK22" s="98">
        <v>0</v>
      </c>
      <c r="AL22" s="98">
        <v>1</v>
      </c>
      <c r="AM22" s="98">
        <v>1</v>
      </c>
      <c r="AN22" s="98">
        <v>1</v>
      </c>
      <c r="AO22" s="98">
        <v>0</v>
      </c>
      <c r="AP22" s="115">
        <v>10825593</v>
      </c>
      <c r="AQ22" s="115">
        <f t="shared" si="2"/>
        <v>0</v>
      </c>
      <c r="AR22" s="51"/>
      <c r="AS22" s="52" t="s">
        <v>101</v>
      </c>
      <c r="AV22" s="55" t="s">
        <v>110</v>
      </c>
      <c r="AY22" s="101"/>
    </row>
    <row r="23" spans="1:51" x14ac:dyDescent="0.25">
      <c r="A23" s="97" t="s">
        <v>125</v>
      </c>
      <c r="B23" s="40">
        <v>2.5</v>
      </c>
      <c r="C23" s="40">
        <v>0.54166666666666696</v>
      </c>
      <c r="D23" s="110">
        <v>5</v>
      </c>
      <c r="E23" s="41">
        <f t="shared" si="0"/>
        <v>3.5211267605633805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135</v>
      </c>
      <c r="P23" s="111">
        <v>145</v>
      </c>
      <c r="Q23" s="111">
        <v>2129090</v>
      </c>
      <c r="R23" s="46">
        <f t="shared" si="5"/>
        <v>6139</v>
      </c>
      <c r="S23" s="47">
        <f t="shared" si="6"/>
        <v>147.33600000000001</v>
      </c>
      <c r="T23" s="47">
        <f t="shared" si="7"/>
        <v>6.1390000000000002</v>
      </c>
      <c r="U23" s="112">
        <v>6.5</v>
      </c>
      <c r="V23" s="112">
        <f t="shared" si="1"/>
        <v>6.5</v>
      </c>
      <c r="W23" s="113" t="s">
        <v>130</v>
      </c>
      <c r="X23" s="115">
        <v>1057</v>
      </c>
      <c r="Y23" s="115">
        <v>0</v>
      </c>
      <c r="Z23" s="115">
        <v>1186</v>
      </c>
      <c r="AA23" s="115">
        <v>1185</v>
      </c>
      <c r="AB23" s="115">
        <v>1187</v>
      </c>
      <c r="AC23" s="48" t="s">
        <v>90</v>
      </c>
      <c r="AD23" s="48" t="s">
        <v>90</v>
      </c>
      <c r="AE23" s="48" t="s">
        <v>90</v>
      </c>
      <c r="AF23" s="114" t="s">
        <v>90</v>
      </c>
      <c r="AG23" s="123">
        <v>46727368</v>
      </c>
      <c r="AH23" s="49">
        <f t="shared" si="9"/>
        <v>1368</v>
      </c>
      <c r="AI23" s="50">
        <f t="shared" si="8"/>
        <v>222.83759569962533</v>
      </c>
      <c r="AJ23" s="98">
        <v>1</v>
      </c>
      <c r="AK23" s="98">
        <v>0</v>
      </c>
      <c r="AL23" s="98">
        <v>1</v>
      </c>
      <c r="AM23" s="98">
        <v>1</v>
      </c>
      <c r="AN23" s="98">
        <v>1</v>
      </c>
      <c r="AO23" s="98">
        <v>0</v>
      </c>
      <c r="AP23" s="115">
        <v>10825593</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135</v>
      </c>
      <c r="P24" s="111">
        <v>144</v>
      </c>
      <c r="Q24" s="111">
        <v>2135207</v>
      </c>
      <c r="R24" s="46">
        <f t="shared" si="5"/>
        <v>6117</v>
      </c>
      <c r="S24" s="47">
        <f t="shared" si="6"/>
        <v>146.80799999999999</v>
      </c>
      <c r="T24" s="47">
        <f t="shared" si="7"/>
        <v>6.117</v>
      </c>
      <c r="U24" s="112">
        <v>5.9</v>
      </c>
      <c r="V24" s="112">
        <f t="shared" si="1"/>
        <v>5.9</v>
      </c>
      <c r="W24" s="113" t="s">
        <v>130</v>
      </c>
      <c r="X24" s="115">
        <v>1057</v>
      </c>
      <c r="Y24" s="115">
        <v>0</v>
      </c>
      <c r="Z24" s="115">
        <v>1187</v>
      </c>
      <c r="AA24" s="115">
        <v>1185</v>
      </c>
      <c r="AB24" s="115">
        <v>1187</v>
      </c>
      <c r="AC24" s="48" t="s">
        <v>90</v>
      </c>
      <c r="AD24" s="48" t="s">
        <v>90</v>
      </c>
      <c r="AE24" s="48" t="s">
        <v>90</v>
      </c>
      <c r="AF24" s="114" t="s">
        <v>90</v>
      </c>
      <c r="AG24" s="123">
        <v>46728740</v>
      </c>
      <c r="AH24" s="49">
        <f>IF(ISBLANK(AG24),"-",AG24-AG23)</f>
        <v>1372</v>
      </c>
      <c r="AI24" s="50">
        <f t="shared" si="8"/>
        <v>224.2929540624489</v>
      </c>
      <c r="AJ24" s="98">
        <v>1</v>
      </c>
      <c r="AK24" s="98">
        <v>0</v>
      </c>
      <c r="AL24" s="98">
        <v>1</v>
      </c>
      <c r="AM24" s="98">
        <v>1</v>
      </c>
      <c r="AN24" s="98">
        <v>1</v>
      </c>
      <c r="AO24" s="98">
        <v>0</v>
      </c>
      <c r="AP24" s="115">
        <v>10825593</v>
      </c>
      <c r="AQ24" s="115">
        <f t="shared" si="2"/>
        <v>0</v>
      </c>
      <c r="AR24" s="53">
        <v>1.19</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135</v>
      </c>
      <c r="P25" s="111">
        <v>143</v>
      </c>
      <c r="Q25" s="111">
        <v>2141260</v>
      </c>
      <c r="R25" s="46">
        <f t="shared" si="5"/>
        <v>6053</v>
      </c>
      <c r="S25" s="47">
        <f t="shared" si="6"/>
        <v>145.27199999999999</v>
      </c>
      <c r="T25" s="47">
        <f t="shared" si="7"/>
        <v>6.0529999999999999</v>
      </c>
      <c r="U25" s="112">
        <v>5.4</v>
      </c>
      <c r="V25" s="112">
        <f t="shared" si="1"/>
        <v>5.4</v>
      </c>
      <c r="W25" s="113" t="s">
        <v>130</v>
      </c>
      <c r="X25" s="115">
        <v>1058</v>
      </c>
      <c r="Y25" s="115">
        <v>0</v>
      </c>
      <c r="Z25" s="115">
        <v>1187</v>
      </c>
      <c r="AA25" s="115">
        <v>1185</v>
      </c>
      <c r="AB25" s="115">
        <v>1187</v>
      </c>
      <c r="AC25" s="48" t="s">
        <v>90</v>
      </c>
      <c r="AD25" s="48" t="s">
        <v>90</v>
      </c>
      <c r="AE25" s="48" t="s">
        <v>90</v>
      </c>
      <c r="AF25" s="114" t="s">
        <v>90</v>
      </c>
      <c r="AG25" s="123">
        <v>46730124</v>
      </c>
      <c r="AH25" s="49">
        <f t="shared" si="9"/>
        <v>1384</v>
      </c>
      <c r="AI25" s="50">
        <f t="shared" si="8"/>
        <v>228.64695192466544</v>
      </c>
      <c r="AJ25" s="98">
        <v>1</v>
      </c>
      <c r="AK25" s="98">
        <v>0</v>
      </c>
      <c r="AL25" s="98">
        <v>1</v>
      </c>
      <c r="AM25" s="98">
        <v>1</v>
      </c>
      <c r="AN25" s="98">
        <v>1</v>
      </c>
      <c r="AO25" s="98">
        <v>0</v>
      </c>
      <c r="AP25" s="115">
        <v>10825593</v>
      </c>
      <c r="AQ25" s="115">
        <f t="shared" si="2"/>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137</v>
      </c>
      <c r="P26" s="111">
        <v>146</v>
      </c>
      <c r="Q26" s="111">
        <v>2147259</v>
      </c>
      <c r="R26" s="46">
        <f t="shared" si="5"/>
        <v>5999</v>
      </c>
      <c r="S26" s="47">
        <f t="shared" si="6"/>
        <v>143.976</v>
      </c>
      <c r="T26" s="47">
        <f t="shared" si="7"/>
        <v>5.9989999999999997</v>
      </c>
      <c r="U26" s="112">
        <v>4.9000000000000004</v>
      </c>
      <c r="V26" s="112">
        <f t="shared" si="1"/>
        <v>4.9000000000000004</v>
      </c>
      <c r="W26" s="113" t="s">
        <v>130</v>
      </c>
      <c r="X26" s="115">
        <v>1067</v>
      </c>
      <c r="Y26" s="115">
        <v>0</v>
      </c>
      <c r="Z26" s="115">
        <v>1187</v>
      </c>
      <c r="AA26" s="115">
        <v>1185</v>
      </c>
      <c r="AB26" s="115">
        <v>1186</v>
      </c>
      <c r="AC26" s="48" t="s">
        <v>90</v>
      </c>
      <c r="AD26" s="48" t="s">
        <v>90</v>
      </c>
      <c r="AE26" s="48" t="s">
        <v>90</v>
      </c>
      <c r="AF26" s="114" t="s">
        <v>90</v>
      </c>
      <c r="AG26" s="123">
        <v>46731468</v>
      </c>
      <c r="AH26" s="49">
        <f t="shared" si="9"/>
        <v>1344</v>
      </c>
      <c r="AI26" s="50">
        <f t="shared" si="8"/>
        <v>224.03733955659277</v>
      </c>
      <c r="AJ26" s="98">
        <v>1</v>
      </c>
      <c r="AK26" s="98">
        <v>0</v>
      </c>
      <c r="AL26" s="98">
        <v>1</v>
      </c>
      <c r="AM26" s="98">
        <v>1</v>
      </c>
      <c r="AN26" s="98">
        <v>1</v>
      </c>
      <c r="AO26" s="98">
        <v>0</v>
      </c>
      <c r="AP26" s="115">
        <v>10825593</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134</v>
      </c>
      <c r="P27" s="111">
        <v>149</v>
      </c>
      <c r="Q27" s="111">
        <v>2153262</v>
      </c>
      <c r="R27" s="46">
        <f t="shared" si="5"/>
        <v>6003</v>
      </c>
      <c r="S27" s="47">
        <f t="shared" si="6"/>
        <v>144.072</v>
      </c>
      <c r="T27" s="47">
        <f t="shared" si="7"/>
        <v>6.0030000000000001</v>
      </c>
      <c r="U27" s="112">
        <v>4.5</v>
      </c>
      <c r="V27" s="112">
        <f t="shared" si="1"/>
        <v>4.5</v>
      </c>
      <c r="W27" s="113" t="s">
        <v>130</v>
      </c>
      <c r="X27" s="115">
        <v>1059</v>
      </c>
      <c r="Y27" s="115">
        <v>0</v>
      </c>
      <c r="Z27" s="115">
        <v>1187</v>
      </c>
      <c r="AA27" s="115">
        <v>1185</v>
      </c>
      <c r="AB27" s="115">
        <v>1187</v>
      </c>
      <c r="AC27" s="48" t="s">
        <v>90</v>
      </c>
      <c r="AD27" s="48" t="s">
        <v>90</v>
      </c>
      <c r="AE27" s="48" t="s">
        <v>90</v>
      </c>
      <c r="AF27" s="114" t="s">
        <v>90</v>
      </c>
      <c r="AG27" s="123">
        <v>46732836</v>
      </c>
      <c r="AH27" s="49">
        <f t="shared" si="9"/>
        <v>1368</v>
      </c>
      <c r="AI27" s="50">
        <f t="shared" si="8"/>
        <v>227.88605697151425</v>
      </c>
      <c r="AJ27" s="98">
        <v>1</v>
      </c>
      <c r="AK27" s="98">
        <v>0</v>
      </c>
      <c r="AL27" s="98">
        <v>1</v>
      </c>
      <c r="AM27" s="98">
        <v>1</v>
      </c>
      <c r="AN27" s="98">
        <v>1</v>
      </c>
      <c r="AO27" s="98">
        <v>0</v>
      </c>
      <c r="AP27" s="115">
        <v>10825593</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137</v>
      </c>
      <c r="P28" s="111">
        <v>143</v>
      </c>
      <c r="Q28" s="111">
        <v>2159321</v>
      </c>
      <c r="R28" s="46">
        <f t="shared" si="5"/>
        <v>6059</v>
      </c>
      <c r="S28" s="47">
        <f t="shared" si="6"/>
        <v>145.416</v>
      </c>
      <c r="T28" s="47">
        <f t="shared" si="7"/>
        <v>6.0590000000000002</v>
      </c>
      <c r="U28" s="112">
        <v>4</v>
      </c>
      <c r="V28" s="112">
        <f t="shared" si="1"/>
        <v>4</v>
      </c>
      <c r="W28" s="113" t="s">
        <v>130</v>
      </c>
      <c r="X28" s="115">
        <v>1015</v>
      </c>
      <c r="Y28" s="115">
        <v>0</v>
      </c>
      <c r="Z28" s="115">
        <v>1187</v>
      </c>
      <c r="AA28" s="115">
        <v>1185</v>
      </c>
      <c r="AB28" s="115">
        <v>1187</v>
      </c>
      <c r="AC28" s="48" t="s">
        <v>90</v>
      </c>
      <c r="AD28" s="48" t="s">
        <v>90</v>
      </c>
      <c r="AE28" s="48" t="s">
        <v>90</v>
      </c>
      <c r="AF28" s="114" t="s">
        <v>90</v>
      </c>
      <c r="AG28" s="123">
        <v>46734180</v>
      </c>
      <c r="AH28" s="49">
        <f t="shared" si="9"/>
        <v>1344</v>
      </c>
      <c r="AI28" s="50">
        <f t="shared" si="8"/>
        <v>221.81878197722395</v>
      </c>
      <c r="AJ28" s="98">
        <v>1</v>
      </c>
      <c r="AK28" s="98">
        <v>0</v>
      </c>
      <c r="AL28" s="98">
        <v>1</v>
      </c>
      <c r="AM28" s="98">
        <v>1</v>
      </c>
      <c r="AN28" s="98">
        <v>1</v>
      </c>
      <c r="AO28" s="98">
        <v>0</v>
      </c>
      <c r="AP28" s="115">
        <v>10825593</v>
      </c>
      <c r="AQ28" s="115">
        <f t="shared" si="2"/>
        <v>0</v>
      </c>
      <c r="AR28" s="53">
        <v>1.1200000000000001</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136</v>
      </c>
      <c r="P29" s="111">
        <v>138</v>
      </c>
      <c r="Q29" s="111">
        <v>2165357</v>
      </c>
      <c r="R29" s="46">
        <f t="shared" si="5"/>
        <v>6036</v>
      </c>
      <c r="S29" s="47">
        <f t="shared" si="6"/>
        <v>144.864</v>
      </c>
      <c r="T29" s="47">
        <f t="shared" si="7"/>
        <v>6.0359999999999996</v>
      </c>
      <c r="U29" s="112">
        <v>3.7</v>
      </c>
      <c r="V29" s="112">
        <f t="shared" si="1"/>
        <v>3.7</v>
      </c>
      <c r="W29" s="113" t="s">
        <v>130</v>
      </c>
      <c r="X29" s="115">
        <v>996</v>
      </c>
      <c r="Y29" s="115">
        <v>0</v>
      </c>
      <c r="Z29" s="115">
        <v>1187</v>
      </c>
      <c r="AA29" s="115">
        <v>1185</v>
      </c>
      <c r="AB29" s="115">
        <v>1187</v>
      </c>
      <c r="AC29" s="48" t="s">
        <v>90</v>
      </c>
      <c r="AD29" s="48" t="s">
        <v>90</v>
      </c>
      <c r="AE29" s="48" t="s">
        <v>90</v>
      </c>
      <c r="AF29" s="114" t="s">
        <v>90</v>
      </c>
      <c r="AG29" s="123">
        <v>46735524</v>
      </c>
      <c r="AH29" s="49">
        <f t="shared" si="9"/>
        <v>1344</v>
      </c>
      <c r="AI29" s="50">
        <f t="shared" si="8"/>
        <v>222.66401590457258</v>
      </c>
      <c r="AJ29" s="98">
        <v>1</v>
      </c>
      <c r="AK29" s="98">
        <v>0</v>
      </c>
      <c r="AL29" s="98">
        <v>1</v>
      </c>
      <c r="AM29" s="98">
        <v>1</v>
      </c>
      <c r="AN29" s="98">
        <v>1</v>
      </c>
      <c r="AO29" s="98">
        <v>0</v>
      </c>
      <c r="AP29" s="115">
        <v>10825593</v>
      </c>
      <c r="AQ29" s="115">
        <f t="shared" si="2"/>
        <v>0</v>
      </c>
      <c r="AR29" s="51"/>
      <c r="AS29" s="52" t="s">
        <v>113</v>
      </c>
      <c r="AY29" s="101"/>
    </row>
    <row r="30" spans="1:51" x14ac:dyDescent="0.25">
      <c r="B30" s="40">
        <v>2.7916666666666701</v>
      </c>
      <c r="C30" s="40">
        <v>0.83333333333333703</v>
      </c>
      <c r="D30" s="110">
        <v>4</v>
      </c>
      <c r="E30" s="41">
        <f t="shared" si="0"/>
        <v>2.8169014084507045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135</v>
      </c>
      <c r="P30" s="111">
        <v>132</v>
      </c>
      <c r="Q30" s="111">
        <v>2171233</v>
      </c>
      <c r="R30" s="46">
        <f t="shared" si="5"/>
        <v>5876</v>
      </c>
      <c r="S30" s="47">
        <f t="shared" si="6"/>
        <v>141.024</v>
      </c>
      <c r="T30" s="47">
        <f t="shared" si="7"/>
        <v>5.8760000000000003</v>
      </c>
      <c r="U30" s="112">
        <v>3.5</v>
      </c>
      <c r="V30" s="112">
        <f t="shared" si="1"/>
        <v>3.5</v>
      </c>
      <c r="W30" s="113" t="s">
        <v>130</v>
      </c>
      <c r="X30" s="115">
        <v>1005</v>
      </c>
      <c r="Y30" s="115">
        <v>0</v>
      </c>
      <c r="Z30" s="115">
        <v>1186</v>
      </c>
      <c r="AA30" s="115">
        <v>1185</v>
      </c>
      <c r="AB30" s="115">
        <v>1188</v>
      </c>
      <c r="AC30" s="48" t="s">
        <v>90</v>
      </c>
      <c r="AD30" s="48" t="s">
        <v>90</v>
      </c>
      <c r="AE30" s="48" t="s">
        <v>90</v>
      </c>
      <c r="AF30" s="114" t="s">
        <v>90</v>
      </c>
      <c r="AG30" s="123">
        <v>46736852</v>
      </c>
      <c r="AH30" s="49">
        <f t="shared" si="9"/>
        <v>1328</v>
      </c>
      <c r="AI30" s="50">
        <f t="shared" si="8"/>
        <v>226.00408441116406</v>
      </c>
      <c r="AJ30" s="98">
        <v>1</v>
      </c>
      <c r="AK30" s="98">
        <v>0</v>
      </c>
      <c r="AL30" s="98">
        <v>1</v>
      </c>
      <c r="AM30" s="98">
        <v>1</v>
      </c>
      <c r="AN30" s="98">
        <v>1</v>
      </c>
      <c r="AO30" s="98">
        <v>0</v>
      </c>
      <c r="AP30" s="115">
        <v>10825593</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123</v>
      </c>
      <c r="P31" s="111">
        <v>125</v>
      </c>
      <c r="Q31" s="111">
        <v>2176660</v>
      </c>
      <c r="R31" s="46">
        <f t="shared" si="5"/>
        <v>5427</v>
      </c>
      <c r="S31" s="47">
        <f t="shared" si="6"/>
        <v>130.24799999999999</v>
      </c>
      <c r="T31" s="47">
        <f t="shared" si="7"/>
        <v>5.4269999999999996</v>
      </c>
      <c r="U31" s="112">
        <v>3.2</v>
      </c>
      <c r="V31" s="112">
        <f t="shared" si="1"/>
        <v>3.2</v>
      </c>
      <c r="W31" s="113" t="s">
        <v>134</v>
      </c>
      <c r="X31" s="115">
        <v>1097</v>
      </c>
      <c r="Y31" s="115">
        <v>0</v>
      </c>
      <c r="Z31" s="115">
        <v>1188</v>
      </c>
      <c r="AA31" s="115">
        <v>1185</v>
      </c>
      <c r="AB31" s="115">
        <v>0</v>
      </c>
      <c r="AC31" s="48" t="s">
        <v>90</v>
      </c>
      <c r="AD31" s="48" t="s">
        <v>90</v>
      </c>
      <c r="AE31" s="48" t="s">
        <v>90</v>
      </c>
      <c r="AF31" s="114" t="s">
        <v>90</v>
      </c>
      <c r="AG31" s="123">
        <v>46737936</v>
      </c>
      <c r="AH31" s="49">
        <f t="shared" si="9"/>
        <v>1084</v>
      </c>
      <c r="AI31" s="50">
        <f t="shared" si="8"/>
        <v>199.74203058780174</v>
      </c>
      <c r="AJ31" s="98">
        <v>1</v>
      </c>
      <c r="AK31" s="98">
        <v>0</v>
      </c>
      <c r="AL31" s="98">
        <v>1</v>
      </c>
      <c r="AM31" s="98">
        <v>1</v>
      </c>
      <c r="AN31" s="98">
        <v>0</v>
      </c>
      <c r="AO31" s="98">
        <v>0</v>
      </c>
      <c r="AP31" s="115">
        <v>10825593</v>
      </c>
      <c r="AQ31" s="115">
        <f t="shared" si="2"/>
        <v>0</v>
      </c>
      <c r="AR31" s="51"/>
      <c r="AS31" s="52" t="s">
        <v>113</v>
      </c>
      <c r="AV31" s="59" t="s">
        <v>29</v>
      </c>
      <c r="AW31" s="59" t="s">
        <v>74</v>
      </c>
      <c r="AY31" s="101"/>
    </row>
    <row r="32" spans="1:51" x14ac:dyDescent="0.25">
      <c r="B32" s="40">
        <v>2.875</v>
      </c>
      <c r="C32" s="40">
        <v>0.91666666666667096</v>
      </c>
      <c r="D32" s="110">
        <v>5</v>
      </c>
      <c r="E32" s="41">
        <f t="shared" si="0"/>
        <v>3.5211267605633805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128</v>
      </c>
      <c r="P32" s="111">
        <v>127</v>
      </c>
      <c r="Q32" s="111">
        <v>2181872</v>
      </c>
      <c r="R32" s="46">
        <f t="shared" si="5"/>
        <v>5212</v>
      </c>
      <c r="S32" s="47">
        <f t="shared" si="6"/>
        <v>125.08799999999999</v>
      </c>
      <c r="T32" s="47">
        <f t="shared" si="7"/>
        <v>5.2119999999999997</v>
      </c>
      <c r="U32" s="112">
        <v>2.9</v>
      </c>
      <c r="V32" s="112">
        <f t="shared" si="1"/>
        <v>2.9</v>
      </c>
      <c r="W32" s="113" t="s">
        <v>134</v>
      </c>
      <c r="X32" s="115">
        <v>1098</v>
      </c>
      <c r="Y32" s="115">
        <v>0</v>
      </c>
      <c r="Z32" s="115">
        <v>1187</v>
      </c>
      <c r="AA32" s="115">
        <v>1185</v>
      </c>
      <c r="AB32" s="115">
        <v>0</v>
      </c>
      <c r="AC32" s="48" t="s">
        <v>90</v>
      </c>
      <c r="AD32" s="48" t="s">
        <v>90</v>
      </c>
      <c r="AE32" s="48" t="s">
        <v>90</v>
      </c>
      <c r="AF32" s="114" t="s">
        <v>90</v>
      </c>
      <c r="AG32" s="123">
        <v>46738996</v>
      </c>
      <c r="AH32" s="49">
        <f t="shared" si="9"/>
        <v>1060</v>
      </c>
      <c r="AI32" s="50">
        <f t="shared" si="8"/>
        <v>203.37682271680737</v>
      </c>
      <c r="AJ32" s="98">
        <v>1</v>
      </c>
      <c r="AK32" s="98">
        <v>0</v>
      </c>
      <c r="AL32" s="98">
        <v>1</v>
      </c>
      <c r="AM32" s="98">
        <v>1</v>
      </c>
      <c r="AN32" s="98">
        <v>0</v>
      </c>
      <c r="AO32" s="98">
        <v>0</v>
      </c>
      <c r="AP32" s="115">
        <v>10825593</v>
      </c>
      <c r="AQ32" s="115">
        <f t="shared" si="2"/>
        <v>0</v>
      </c>
      <c r="AR32" s="53">
        <v>1.1499999999999999</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137</v>
      </c>
      <c r="P33" s="111">
        <v>126</v>
      </c>
      <c r="Q33" s="111">
        <v>2187111</v>
      </c>
      <c r="R33" s="46">
        <f t="shared" si="5"/>
        <v>5239</v>
      </c>
      <c r="S33" s="47">
        <f t="shared" si="6"/>
        <v>125.736</v>
      </c>
      <c r="T33" s="47">
        <f t="shared" si="7"/>
        <v>5.2389999999999999</v>
      </c>
      <c r="U33" s="112">
        <v>3.5</v>
      </c>
      <c r="V33" s="112">
        <f t="shared" si="1"/>
        <v>3.5</v>
      </c>
      <c r="W33" s="113" t="s">
        <v>190</v>
      </c>
      <c r="X33" s="115">
        <v>0</v>
      </c>
      <c r="Y33" s="115">
        <v>0</v>
      </c>
      <c r="Z33" s="115">
        <v>1147</v>
      </c>
      <c r="AA33" s="115">
        <v>1185</v>
      </c>
      <c r="AB33" s="115">
        <v>1147</v>
      </c>
      <c r="AC33" s="48" t="s">
        <v>90</v>
      </c>
      <c r="AD33" s="48" t="s">
        <v>90</v>
      </c>
      <c r="AE33" s="48" t="s">
        <v>90</v>
      </c>
      <c r="AF33" s="114" t="s">
        <v>90</v>
      </c>
      <c r="AG33" s="123">
        <v>46740124</v>
      </c>
      <c r="AH33" s="49">
        <f t="shared" si="9"/>
        <v>1128</v>
      </c>
      <c r="AI33" s="50">
        <f t="shared" si="8"/>
        <v>215.3082649360565</v>
      </c>
      <c r="AJ33" s="98">
        <v>0</v>
      </c>
      <c r="AK33" s="98">
        <v>0</v>
      </c>
      <c r="AL33" s="98">
        <v>1</v>
      </c>
      <c r="AM33" s="98">
        <v>1</v>
      </c>
      <c r="AN33" s="98">
        <v>1</v>
      </c>
      <c r="AO33" s="98">
        <v>0.75</v>
      </c>
      <c r="AP33" s="115">
        <v>10826106</v>
      </c>
      <c r="AQ33" s="115">
        <f t="shared" si="2"/>
        <v>513</v>
      </c>
      <c r="AR33" s="51"/>
      <c r="AS33" s="52" t="s">
        <v>113</v>
      </c>
      <c r="AY33" s="101"/>
    </row>
    <row r="34" spans="1:51" x14ac:dyDescent="0.25">
      <c r="B34" s="40">
        <v>2.9583333333333299</v>
      </c>
      <c r="C34" s="40">
        <v>1</v>
      </c>
      <c r="D34" s="110">
        <v>5</v>
      </c>
      <c r="E34" s="41">
        <f t="shared" si="0"/>
        <v>3.5211267605633805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135</v>
      </c>
      <c r="P34" s="111">
        <v>120</v>
      </c>
      <c r="Q34" s="111">
        <v>2192121</v>
      </c>
      <c r="R34" s="46">
        <f t="shared" si="5"/>
        <v>5010</v>
      </c>
      <c r="S34" s="47">
        <f t="shared" si="6"/>
        <v>120.24</v>
      </c>
      <c r="T34" s="47">
        <f t="shared" si="7"/>
        <v>5.01</v>
      </c>
      <c r="U34" s="112">
        <v>4.9000000000000004</v>
      </c>
      <c r="V34" s="112">
        <v>4.0999999999999996</v>
      </c>
      <c r="W34" s="113" t="s">
        <v>190</v>
      </c>
      <c r="X34" s="115">
        <v>0</v>
      </c>
      <c r="Y34" s="115">
        <v>0</v>
      </c>
      <c r="Z34" s="115">
        <v>1097</v>
      </c>
      <c r="AA34" s="115">
        <v>1185</v>
      </c>
      <c r="AB34" s="115">
        <v>1097</v>
      </c>
      <c r="AC34" s="48" t="s">
        <v>90</v>
      </c>
      <c r="AD34" s="48" t="s">
        <v>90</v>
      </c>
      <c r="AE34" s="48" t="s">
        <v>90</v>
      </c>
      <c r="AF34" s="114" t="s">
        <v>90</v>
      </c>
      <c r="AG34" s="123">
        <v>46741228</v>
      </c>
      <c r="AH34" s="49">
        <f t="shared" si="9"/>
        <v>1104</v>
      </c>
      <c r="AI34" s="50">
        <f t="shared" si="8"/>
        <v>220.35928143712576</v>
      </c>
      <c r="AJ34" s="98">
        <v>0</v>
      </c>
      <c r="AK34" s="98">
        <v>0</v>
      </c>
      <c r="AL34" s="98">
        <v>1</v>
      </c>
      <c r="AM34" s="98">
        <v>1</v>
      </c>
      <c r="AN34" s="98">
        <v>1</v>
      </c>
      <c r="AO34" s="98">
        <v>0.75</v>
      </c>
      <c r="AP34" s="115">
        <v>10826620</v>
      </c>
      <c r="AQ34" s="115">
        <f t="shared" si="2"/>
        <v>514</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134269</v>
      </c>
      <c r="S35" s="65">
        <f>AVERAGE(S11:S34)</f>
        <v>134.26899999999998</v>
      </c>
      <c r="T35" s="65">
        <f>SUM(T11:T34)</f>
        <v>134.26899999999998</v>
      </c>
      <c r="U35" s="112"/>
      <c r="V35" s="94"/>
      <c r="W35" s="57"/>
      <c r="X35" s="88"/>
      <c r="Y35" s="89"/>
      <c r="Z35" s="89"/>
      <c r="AA35" s="89"/>
      <c r="AB35" s="90"/>
      <c r="AC35" s="88"/>
      <c r="AD35" s="89"/>
      <c r="AE35" s="90"/>
      <c r="AF35" s="91"/>
      <c r="AG35" s="66">
        <f>AG34-AG10</f>
        <v>30404</v>
      </c>
      <c r="AH35" s="67">
        <f>SUM(AH11:AH34)</f>
        <v>30404</v>
      </c>
      <c r="AI35" s="68">
        <f>$AH$35/$T35</f>
        <v>226.4409506289613</v>
      </c>
      <c r="AJ35" s="98"/>
      <c r="AK35" s="98"/>
      <c r="AL35" s="98"/>
      <c r="AM35" s="98"/>
      <c r="AN35" s="98"/>
      <c r="AO35" s="69"/>
      <c r="AP35" s="70"/>
      <c r="AQ35" s="71">
        <f>SUM(AQ11:AQ34)</f>
        <v>4307</v>
      </c>
      <c r="AR35" s="72">
        <f>AVERAGE(AR11:AR34)</f>
        <v>1.1233333333333333</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212</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243</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238</v>
      </c>
      <c r="C41" s="137"/>
      <c r="D41" s="225"/>
      <c r="E41" s="124"/>
      <c r="F41" s="124"/>
      <c r="G41" s="124"/>
      <c r="H41" s="105"/>
      <c r="I41" s="106"/>
      <c r="J41" s="106"/>
      <c r="K41" s="106"/>
      <c r="L41" s="106"/>
      <c r="M41" s="106"/>
      <c r="N41" s="106"/>
      <c r="O41" s="106"/>
      <c r="P41" s="106"/>
      <c r="Q41" s="106"/>
      <c r="R41" s="106"/>
      <c r="S41" s="107"/>
      <c r="T41" s="107"/>
      <c r="U41" s="107"/>
      <c r="V41" s="107"/>
      <c r="W41" s="102"/>
      <c r="X41" s="102"/>
      <c r="Y41" s="102"/>
      <c r="Z41" s="102"/>
      <c r="AA41" s="102"/>
      <c r="AB41" s="102"/>
      <c r="AC41" s="102"/>
      <c r="AD41" s="102"/>
      <c r="AE41" s="102"/>
      <c r="AM41" s="103"/>
      <c r="AN41" s="103"/>
      <c r="AO41" s="103"/>
      <c r="AP41" s="103"/>
      <c r="AQ41" s="103"/>
      <c r="AR41" s="103"/>
      <c r="AS41" s="104"/>
      <c r="AV41" s="101"/>
      <c r="AW41" s="97"/>
      <c r="AX41" s="97"/>
      <c r="AY41" s="97"/>
    </row>
    <row r="42" spans="1:51" x14ac:dyDescent="0.25">
      <c r="B42" s="171" t="s">
        <v>127</v>
      </c>
      <c r="C42" s="137"/>
      <c r="D42" s="137"/>
      <c r="E42" s="109"/>
      <c r="F42" s="109"/>
      <c r="G42" s="109"/>
      <c r="H42" s="105"/>
      <c r="I42" s="106"/>
      <c r="J42" s="106"/>
      <c r="K42" s="106"/>
      <c r="L42" s="106"/>
      <c r="M42" s="106"/>
      <c r="N42" s="106"/>
      <c r="O42" s="106"/>
      <c r="P42" s="106"/>
      <c r="Q42" s="106"/>
      <c r="R42" s="106"/>
      <c r="S42" s="108"/>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A43" s="121"/>
      <c r="B43" s="171" t="s">
        <v>142</v>
      </c>
      <c r="C43" s="137"/>
      <c r="D43" s="225"/>
      <c r="E43" s="124"/>
      <c r="F43" s="124"/>
      <c r="G43" s="124"/>
      <c r="H43" s="124"/>
      <c r="I43" s="124"/>
      <c r="J43" s="125"/>
      <c r="K43" s="125"/>
      <c r="L43" s="125"/>
      <c r="M43" s="125"/>
      <c r="N43" s="125"/>
      <c r="O43" s="125"/>
      <c r="P43" s="125"/>
      <c r="Q43" s="125"/>
      <c r="R43" s="125"/>
      <c r="S43" s="125"/>
      <c r="T43" s="126"/>
      <c r="U43" s="126"/>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33" t="s">
        <v>244</v>
      </c>
      <c r="C44" s="226"/>
      <c r="D44" s="227"/>
      <c r="E44" s="228"/>
      <c r="F44" s="228"/>
      <c r="G44" s="228"/>
      <c r="H44" s="228"/>
      <c r="I44" s="228"/>
      <c r="J44" s="135"/>
      <c r="K44" s="135"/>
      <c r="L44" s="135"/>
      <c r="M44" s="135"/>
      <c r="N44" s="135"/>
      <c r="O44" s="135"/>
      <c r="P44" s="135"/>
      <c r="Q44" s="135"/>
      <c r="R44" s="135"/>
      <c r="S44" s="135"/>
      <c r="T44" s="135"/>
      <c r="U44" s="135"/>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71" t="s">
        <v>246</v>
      </c>
      <c r="C45" s="136"/>
      <c r="D45" s="229"/>
      <c r="E45" s="135"/>
      <c r="F45" s="135"/>
      <c r="G45" s="135"/>
      <c r="H45" s="135"/>
      <c r="I45" s="135"/>
      <c r="J45" s="135"/>
      <c r="K45" s="135"/>
      <c r="L45" s="135"/>
      <c r="M45" s="135"/>
      <c r="N45" s="135"/>
      <c r="O45" s="135"/>
      <c r="P45" s="135"/>
      <c r="Q45" s="135"/>
      <c r="R45" s="135"/>
      <c r="S45" s="135"/>
      <c r="T45" s="135"/>
      <c r="U45" s="135"/>
      <c r="V45" s="79"/>
      <c r="W45" s="102"/>
      <c r="X45" s="102"/>
      <c r="Y45" s="102"/>
      <c r="Z45" s="80"/>
      <c r="AA45" s="102"/>
      <c r="AB45" s="102"/>
      <c r="AC45" s="102"/>
      <c r="AD45" s="102"/>
      <c r="AE45" s="102"/>
      <c r="AM45" s="103"/>
      <c r="AN45" s="103"/>
      <c r="AO45" s="103"/>
      <c r="AP45" s="103"/>
      <c r="AQ45" s="103"/>
      <c r="AR45" s="103"/>
      <c r="AS45" s="104"/>
      <c r="AV45" s="101"/>
      <c r="AW45" s="97"/>
      <c r="AX45" s="97"/>
      <c r="AY45" s="97"/>
    </row>
    <row r="46" spans="1:51" x14ac:dyDescent="0.25">
      <c r="B46" s="171" t="s">
        <v>137</v>
      </c>
      <c r="C46" s="137"/>
      <c r="D46" s="230"/>
      <c r="E46" s="124"/>
      <c r="F46" s="124"/>
      <c r="G46" s="124"/>
      <c r="H46" s="124"/>
      <c r="I46" s="124"/>
      <c r="J46" s="125"/>
      <c r="K46" s="125"/>
      <c r="L46" s="125"/>
      <c r="M46" s="125"/>
      <c r="N46" s="125"/>
      <c r="O46" s="125"/>
      <c r="P46" s="125"/>
      <c r="Q46" s="125"/>
      <c r="R46" s="125"/>
      <c r="S46" s="125"/>
      <c r="T46" s="126"/>
      <c r="U46" s="126"/>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138</v>
      </c>
      <c r="C47" s="105"/>
      <c r="D47" s="197"/>
      <c r="E47" s="124"/>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71" t="s">
        <v>139</v>
      </c>
      <c r="C48" s="105"/>
      <c r="D48" s="197"/>
      <c r="E48" s="124"/>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34" t="s">
        <v>146</v>
      </c>
      <c r="C49" s="105"/>
      <c r="D49" s="197"/>
      <c r="E49" s="105"/>
      <c r="F49" s="105"/>
      <c r="G49" s="105"/>
      <c r="H49" s="105"/>
      <c r="I49" s="105"/>
      <c r="J49" s="203"/>
      <c r="K49" s="203"/>
      <c r="L49" s="203"/>
      <c r="M49" s="203"/>
      <c r="N49" s="203"/>
      <c r="O49" s="203"/>
      <c r="P49" s="203"/>
      <c r="Q49" s="203"/>
      <c r="R49" s="203"/>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71" t="s">
        <v>139</v>
      </c>
      <c r="C50" s="105"/>
      <c r="D50" s="197"/>
      <c r="E50" s="124"/>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4" t="s">
        <v>226</v>
      </c>
      <c r="C51" s="105"/>
      <c r="D51" s="197"/>
      <c r="E51" s="124"/>
      <c r="F51" s="124"/>
      <c r="G51" s="124"/>
      <c r="H51" s="124"/>
      <c r="I51" s="124"/>
      <c r="J51" s="125"/>
      <c r="K51" s="125"/>
      <c r="L51" s="125"/>
      <c r="M51" s="125"/>
      <c r="N51" s="125"/>
      <c r="O51" s="125"/>
      <c r="P51" s="125"/>
      <c r="Q51" s="125"/>
      <c r="R51" s="125"/>
      <c r="S51" s="125"/>
      <c r="T51" s="237"/>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33" t="s">
        <v>224</v>
      </c>
      <c r="C52" s="105"/>
      <c r="D52" s="197"/>
      <c r="E52" s="124"/>
      <c r="F52" s="124"/>
      <c r="G52" s="124"/>
      <c r="H52" s="124"/>
      <c r="I52" s="124"/>
      <c r="J52" s="125"/>
      <c r="K52" s="125"/>
      <c r="L52" s="125"/>
      <c r="M52" s="125"/>
      <c r="N52" s="125"/>
      <c r="O52" s="125"/>
      <c r="P52" s="125"/>
      <c r="Q52" s="125"/>
      <c r="R52" s="125"/>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209" t="s">
        <v>205</v>
      </c>
      <c r="C53" s="210"/>
      <c r="D53" s="211"/>
      <c r="E53" s="212"/>
      <c r="F53" s="212"/>
      <c r="G53" s="212"/>
      <c r="H53" s="212"/>
      <c r="I53" s="212"/>
      <c r="J53" s="212"/>
      <c r="K53" s="213"/>
      <c r="L53" s="213"/>
      <c r="M53" s="213"/>
      <c r="N53" s="213"/>
      <c r="O53" s="213"/>
      <c r="P53" s="213"/>
      <c r="Q53" s="213"/>
      <c r="R53" s="213"/>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71" t="s">
        <v>207</v>
      </c>
      <c r="C54" s="105"/>
      <c r="D54" s="197"/>
      <c r="E54" s="148"/>
      <c r="F54" s="137"/>
      <c r="G54" s="137"/>
      <c r="H54" s="124"/>
      <c r="I54" s="124"/>
      <c r="J54" s="124"/>
      <c r="K54" s="125"/>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33" t="s">
        <v>245</v>
      </c>
      <c r="C55" s="105"/>
      <c r="D55" s="197"/>
      <c r="E55" s="145"/>
      <c r="F55" s="137"/>
      <c r="G55" s="137"/>
      <c r="H55" s="137"/>
      <c r="I55" s="135"/>
      <c r="J55" s="135"/>
      <c r="K55" s="135"/>
      <c r="L55" s="135"/>
      <c r="M55" s="135"/>
      <c r="N55" s="135"/>
      <c r="O55" s="135"/>
      <c r="P55" s="135"/>
      <c r="Q55" s="135"/>
      <c r="R55" s="135"/>
      <c r="S55" s="135"/>
      <c r="T55" s="135"/>
      <c r="U55" s="135"/>
      <c r="V55" s="135"/>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4"/>
      <c r="C56" s="134"/>
      <c r="D56" s="105"/>
      <c r="E56" s="156"/>
      <c r="F56" s="124"/>
      <c r="G56" s="124"/>
      <c r="H56" s="124"/>
      <c r="I56" s="135"/>
      <c r="J56" s="135"/>
      <c r="K56" s="135"/>
      <c r="L56" s="135"/>
      <c r="M56" s="135"/>
      <c r="N56" s="135"/>
      <c r="O56" s="135"/>
      <c r="P56" s="135"/>
      <c r="Q56" s="135"/>
      <c r="R56" s="135"/>
      <c r="S56" s="135"/>
      <c r="T56" s="135"/>
      <c r="U56" s="135"/>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B57" s="134"/>
      <c r="C57" s="171"/>
      <c r="D57" s="135"/>
      <c r="E57" s="153"/>
      <c r="F57" s="135"/>
      <c r="G57" s="135"/>
      <c r="H57" s="135"/>
      <c r="I57" s="124"/>
      <c r="J57" s="124"/>
      <c r="K57" s="124"/>
      <c r="L57" s="124"/>
      <c r="M57" s="124"/>
      <c r="N57" s="124"/>
      <c r="O57" s="124"/>
      <c r="P57" s="124"/>
      <c r="Q57" s="124"/>
      <c r="R57" s="124"/>
      <c r="S57" s="124"/>
      <c r="T57" s="124"/>
      <c r="U57" s="124"/>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A58" s="102"/>
      <c r="B58" s="171"/>
      <c r="C58" s="154"/>
      <c r="D58" s="153"/>
      <c r="E58" s="154"/>
      <c r="F58" s="135"/>
      <c r="G58" s="135"/>
      <c r="H58" s="13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54"/>
      <c r="D59" s="153"/>
      <c r="E59" s="154"/>
      <c r="F59" s="135"/>
      <c r="G59" s="124"/>
      <c r="H59" s="124"/>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71"/>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33"/>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71"/>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34"/>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71"/>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3"/>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71"/>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3"/>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6"/>
      <c r="C71" s="134"/>
      <c r="D71" s="117"/>
      <c r="E71" s="134"/>
      <c r="F71" s="134"/>
      <c r="G71" s="105"/>
      <c r="H71" s="105"/>
      <c r="I71" s="105"/>
      <c r="J71" s="106"/>
      <c r="K71" s="106"/>
      <c r="L71" s="106"/>
      <c r="M71" s="106"/>
      <c r="N71" s="106"/>
      <c r="O71" s="106"/>
      <c r="P71" s="106"/>
      <c r="Q71" s="106"/>
      <c r="R71" s="106"/>
      <c r="S71" s="106"/>
      <c r="T71" s="108"/>
      <c r="U71" s="79"/>
      <c r="V71" s="79"/>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R78" s="99"/>
      <c r="S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T81" s="99"/>
      <c r="AS81" s="97"/>
      <c r="AT81" s="97"/>
      <c r="AU81" s="97"/>
      <c r="AV81" s="97"/>
      <c r="AW81" s="97"/>
      <c r="AX81" s="97"/>
      <c r="AY81" s="97"/>
    </row>
    <row r="82" spans="15:51" x14ac:dyDescent="0.25">
      <c r="O82" s="99"/>
      <c r="Q82" s="99"/>
      <c r="R82" s="99"/>
      <c r="S82" s="99"/>
      <c r="AS82" s="97"/>
      <c r="AT82" s="97"/>
      <c r="AU82" s="97"/>
      <c r="AV82" s="97"/>
      <c r="AW82" s="97"/>
      <c r="AX82" s="97"/>
      <c r="AY82" s="97"/>
    </row>
    <row r="83" spans="15:51" x14ac:dyDescent="0.25">
      <c r="O83" s="12"/>
      <c r="P83" s="99"/>
      <c r="Q83" s="99"/>
      <c r="R83" s="99"/>
      <c r="S83" s="99"/>
      <c r="T83" s="99"/>
      <c r="AS83" s="97"/>
      <c r="AT83" s="97"/>
      <c r="AU83" s="97"/>
      <c r="AV83" s="97"/>
      <c r="AW83" s="97"/>
      <c r="AX83" s="97"/>
      <c r="AY83" s="97"/>
    </row>
    <row r="84" spans="15:51" x14ac:dyDescent="0.25">
      <c r="O84" s="12"/>
      <c r="P84" s="99"/>
      <c r="Q84" s="99"/>
      <c r="R84" s="99"/>
      <c r="S84" s="99"/>
      <c r="T84" s="99"/>
      <c r="U84" s="99"/>
      <c r="AS84" s="97"/>
      <c r="AT84" s="97"/>
      <c r="AU84" s="97"/>
      <c r="AV84" s="97"/>
      <c r="AW84" s="97"/>
      <c r="AX84" s="97"/>
      <c r="AY84" s="97"/>
    </row>
    <row r="85" spans="15:51" x14ac:dyDescent="0.25">
      <c r="O85" s="12"/>
      <c r="P85" s="99"/>
      <c r="T85" s="99"/>
      <c r="U85" s="99"/>
      <c r="AS85" s="97"/>
      <c r="AT85" s="97"/>
      <c r="AU85" s="97"/>
      <c r="AV85" s="97"/>
      <c r="AW85" s="97"/>
      <c r="AX85" s="97"/>
      <c r="AY85" s="97"/>
    </row>
    <row r="97" spans="45:51" x14ac:dyDescent="0.25">
      <c r="AS97" s="97"/>
      <c r="AT97" s="97"/>
      <c r="AU97" s="97"/>
      <c r="AV97" s="97"/>
      <c r="AW97" s="97"/>
      <c r="AX97" s="97"/>
      <c r="AY97" s="97"/>
    </row>
  </sheetData>
  <protectedRanges>
    <protectedRange sqref="S58:T74" name="Range2_12_5_1_1"/>
    <protectedRange sqref="L10 AD8 AF8 AJ8:AR8 AF10 L24:N31 N32:N34 N10:N23 G11:G34 AC11:AF34 R11:T34 E11:E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3:AA55 Z56:Z57 Z45:Z52" name="Range2_2_1_10_1_1_1_2"/>
    <protectedRange sqref="N58:R74" name="Range2_12_1_6_1_1"/>
    <protectedRange sqref="L58:M74" name="Range2_2_12_1_7_1_1"/>
    <protectedRange sqref="AS11:AS15" name="Range1_4_1_1_1_1"/>
    <protectedRange sqref="J11:J15 J26:J34" name="Range1_1_2_1_10_1_1_1_1"/>
    <protectedRange sqref="T41" name="Range2_12_5_1_1_4"/>
    <protectedRange sqref="H41" name="Range2_2_12_1_7_1_1_1"/>
    <protectedRange sqref="S38:S40" name="Range2_12_3_1_1_1_1"/>
    <protectedRange sqref="D38:H38 N38:R40" name="Range2_12_1_3_1_1_1_1"/>
    <protectedRange sqref="I38:M38 E39:M40" name="Range2_2_12_1_6_1_1_1_1"/>
    <protectedRange sqref="D39:D40" name="Range2_1_1_1_1_11_1_1_1_1_1_1"/>
    <protectedRange sqref="C39:C40" name="Range2_1_2_1_1_1_1_1"/>
    <protectedRange sqref="C38" name="Range2_3_1_1_1_1_1"/>
    <protectedRange sqref="S41" name="Range2_12_5_1_1_4_1"/>
    <protectedRange sqref="Q41:R41" name="Range2_12_1_5_1_1_1_1_1"/>
    <protectedRange sqref="N41:P41" name="Range2_12_1_2_2_1_1_1_1_1"/>
    <protectedRange sqref="K41:M41" name="Range2_2_12_1_4_2_1_1_1_1_1"/>
    <protectedRange sqref="I41:J41"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8:K74" name="Range2_2_12_1_4_1_1_1_1_1_1_1_1_1_1_1_1_1_1_1"/>
    <protectedRange sqref="I58:I74" name="Range2_2_12_1_7_1_1_2_2_1_2"/>
    <protectedRange sqref="F60:H74" name="Range2_2_12_1_3_1_2_1_1_1_1_2_1_1_1_1_1_1_1_1_1_1_1"/>
    <protectedRange sqref="E60: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5:V55 G57:H57 F58:G59" name="Range2_12_5_1_1_1_2_2_1_1_1_1_1_1_1_1_1_1_1_2_1_1_1_2_1_1_1_1_1_1_1_1_1_1_1_1_1_1_1_1_2_1_1_1_1_1_1_1_1_1_2_1_1_3_1_1_1_3_1_1_1_1_1_1_1_1_1_1_1_1_1_1_1_1_1_1_1_1_1_1_2_1_1_1_1_1_1_1_1_1_1_1_2_2_1_2_1_1_1_1_1_1_1_1_1_1_1_1_1"/>
    <protectedRange sqref="T53:U54 S46:T52" name="Range2_12_5_1_1_2_1_1_1_2_1_1_1_1_1_1_1_1_1_1_1_1_1"/>
    <protectedRange sqref="O53:S54 N46:R52" name="Range2_12_1_6_1_1_2_1_1_1_2_1_1_1_1_1_1_1_1_1_1_1_1_1"/>
    <protectedRange sqref="M53:N54 L46:M52" name="Range2_2_12_1_7_1_1_3_1_1_1_2_1_1_1_1_1_1_1_1_1_1_1_1_1"/>
    <protectedRange sqref="K53:L54 J46:K52" name="Range2_2_12_1_4_1_1_1_1_1_1_1_1_1_1_1_1_1_1_1_2_1_1_1_2_1_1_1_1_1_1_1_1_1_1_1_1_1"/>
    <protectedRange sqref="J53:J54 I46:I52" name="Range2_2_12_1_7_1_1_2_2_1_2_2_1_1_1_2_1_1_1_1_1_1_1_1_1_1_1_1_1"/>
    <protectedRange sqref="I53:I54 H55:H56 G46:H54" name="Range2_2_12_1_3_1_2_1_1_1_1_2_1_1_1_1_1_1_1_1_1_1_1_2_1_1_1_2_1_1_1_1_1_1_1_1_1_1_1_1_1"/>
    <protectedRange sqref="G55:G56 F46:F54" name="Range2_2_12_1_3_1_2_1_1_1_1_2_1_1_1_1_1_1_1_1_1_1_1_2_2_1_1_2_1_1_1_1_1_1_1_1_1_1_1_1_1"/>
    <protectedRange sqref="F55:F56 E46:E55"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2" name="Range2_12_5_1_1_2_1_1_1_1_1_1_1_1_1_1_1_1_1_1_1_1"/>
    <protectedRange sqref="S42" name="Range2_12_4_1_1_1_4_2_2_1_1_1_1_1_1_1_1_1_1_1_1_1_1_1_1"/>
    <protectedRange sqref="G42:H42" name="Range2_2_12_1_3_1_1_1_1_1_4_1_1_1_1_1_1_1_1_1_1_2_1_1_1_1_1_1_1_1_1_1_1_1"/>
    <protectedRange sqref="Q42:R42" name="Range2_12_1_6_1_1_1_1_2_1_1_1_1_1_1_1_1_1_2_1_1_1_1_1_1_1_1_1_1_1"/>
    <protectedRange sqref="N42:P42" name="Range2_12_1_2_3_1_1_1_1_2_1_1_1_1_1_1_1_1_1_2_1_1_1_1_1_1_1_1_1_1_1"/>
    <protectedRange sqref="I42:M42" name="Range2_2_12_1_4_3_1_1_1_1_2_1_1_1_1_1_1_1_1_1_2_1_1_1_1_1_1_1_1_1_1_1"/>
    <protectedRange sqref="F44:U44" name="Range2_12_5_1_1_1_2_2_1_1_1_1_1_1_1_1_1_1_1_2_1_1_1_2_1_1_1_1_1_1_1_1_1_1_1_1_1_1_1_1_2_1_1_1_1_1_1_1_1_1_2_1_1_3_1_1_1_3_1_1_1_1_1_1_1_1_1_1_1_1_1_1_1_1_1_1_1_1_1_1_2_1_1_1_1_1_1_1_1_1_1_1_2_2_1_1_1_1_1_1_1_1_1_1"/>
    <protectedRange sqref="S43:T43" name="Range2_12_5_1_1_2_1_1_1_1_1_2_1_1_1_1_1_1"/>
    <protectedRange sqref="N43:R43" name="Range2_12_1_6_1_1_2_1_1_1_1_1_2_1_1_1_1_1_1"/>
    <protectedRange sqref="L43:M43" name="Range2_2_12_1_7_1_1_3_1_1_1_1_1_2_1_1_1_1_1_1"/>
    <protectedRange sqref="J43:K43" name="Range2_2_12_1_4_1_1_1_1_1_1_1_1_1_1_1_1_1_1_1_2_1_1_1_1_1_2_1_1_1_1_1_1"/>
    <protectedRange sqref="I43" name="Range2_2_12_1_7_1_1_2_2_1_2_2_1_1_1_1_1_2_1_1_1_1_1_1"/>
    <protectedRange sqref="G43:H43 G41" name="Range2_2_12_1_3_1_2_1_1_1_1_2_1_1_1_1_1_1_1_1_1_1_1_2_1_1_1_1_1_2_1_1_1_1_1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7" name="Range2_12_5_1_1_1_2_2_1_1_1_1_1_1_1_1_1_1_1_2_1_1_1_1_1_1_1_1_1_3_1_3_1_2_1_1_1_1_1_1_1_1_1_1_1_1_1_2_1_1_1_1_1_2_1_1_1_1_1_1_1_1_2_1_1_3_1_1_1_2_1_1_1_1_1_1_1_1_1_1_1_1_1_1_1_1_1_2_1_1_1_1_1_1_1_1_1_1_1_1_1_1_1_1_1_1_1_2_3_1_2_1_1_1_2_2_1_3"/>
    <protectedRange sqref="B58" name="Range2_12_5_1_1_1_1_1_2_1_1_2_1_1_1_1_1_1_1_1_1_1_1_1_1_1_1_1_1_2_1_1_1_1_1_1_1_1_1_1_1_1_1_1_3_1_1_1_2_1_1_1_1_1_1_1_1_1_2_1_1_1_1_1_1_1_1_1_1_1_1_1_1_1_1_1_1_1_1_1_1_1_1_1_1_2_1_1_1_2_2_1_3"/>
    <protectedRange sqref="B59" name="Range2_12_5_1_1_1_2_2_1_1_1_1_1_1_1_1_1_1_1_2_1_1_1_2_1_1_1_1_1_1_1_1_1_1_1_1_1_1_1_1_2_1_1_1_1_1_1_1_1_1_2_1_1_3_1_1_1_3_1_1_1_1_1_1_1_1_1_1_1_1_1_1_1_1_1_1_1_1_1_1_2_1_1_1_1_1_1_1_1_1_2_2_1_1_1_2_2_1"/>
    <protectedRange sqref="B60" name="Range2_12_5_1_1_1_1_1_2_1_2_1_1_1_2_1_1_1_1_1_1_1_1_1_1_2_1_1_1_1_1_2_1_1_1_1_1_1_1_2_1_1_3_1_1_1_2_1_1_1_1_1_1_1_1_1_1_1_1_1_1_1_1_1_1_1_1_1_1_1_1_1_1_1_1_1_1_1_1_2_2_1_1_1_1_2_1"/>
    <protectedRange sqref="B42" name="Range2_12_5_1_1_1_1_1_2_1_1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3"/>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3"/>
    <protectedRange sqref="B47" name="Range2_12_5_1_1_1_1_1_2_1_1_1_1_1_1_1_1_1_1_1_1_1_1_1_1_1_1_1_1_2_1_1_1_1_1_1_1_1_1_1_1_1_1_3_1_1_1_2_1_1_1_1_1_1_1_1_1_1_1_1_2_1_1_1_1_1_1_1_1_1_1_1_1_1_1_1_1_1_1_1_1_1_1_1_1_1_1_1_1_3_1_2_1_1_1_2_2_1_1_1_2_2_1_1_1_1_1_1_1_1"/>
    <protectedRange sqref="B48" name="Range2_12_5_1_1_1_1_1_2_1_1_2_1_1_1_1_1_1_1_1_1_1_1_1_1_1_1_1_1_2_1_1_1_1_1_1_1_1_1_1_1_1_1_1_3_1_1_1_2_1_1_1_1_1_1_1_1_1_2_1_1_1_1_1_1_1_1_1_1_1_1_1_1_1_1_1_1_1_1_1_1_1_1_1_1_2_1_1_1_2_2_1_1_1_1_1_1_1_1_1_1"/>
    <protectedRange sqref="B49" name="Range2_12_5_1_1_1_2_2_1_1_1_1_1_1_1_1_1_1_1_2_1_1_1_1_1_1_1_1_1_3_1_3_1_2_1_1_1_1_1_1_1_1_1_1_1_1_1_2_1_1_1_1_1_2_1_1_1_1_1_1_1_1_2_1_1_3_1_1_1_2_1_1_1_1_1_1_1_1_1_1_1_1_1_1_1_1_1_2_1_1_1_1_1_1_1_1_1_1_1_1_1_1_1_1_1_1_1_2_3_1_2_1_1_1_2_2_1_1_1_1_1_1"/>
    <protectedRange sqref="B50" name="Range2_12_5_1_1_1_1_1_2_1_1_2_1_1_1_1_1_1_1_1_1_1_1_1_1_1_1_1_1_2_1_1_1_1_1_1_1_1_1_1_1_1_1_1_3_1_1_1_2_1_1_1_1_1_1_1_1_1_2_1_1_1_1_1_1_1_1_1_1_1_1_1_1_1_1_1_1_1_1_1_1_1_1_1_1_2_1_1_1_2_2_1_1_1_1_1_1_1_1_1_2_1"/>
    <protectedRange sqref="B51" name="Range2_12_5_1_1_1_2_2_1_1_1_1_1_1_1_1_1_1_1_2_1_1_1_1_1_1_1_1_1_3_1_3_1_2_1_1_1_1_1_1_1_1_1_1_1_1_1_2_1_1_1_1_1_2_1_1_1_1_1_1_1_1_2_1_1_3_1_1_1_2_1_1_1_1_1_1_1_1_1_1_1_1_1_1_1_1_1_2_1_1_1_1_1_1_1_1_1_1_1_1_1_1_1_1_1_1_1_2_3_1_2_1_1_1_2_2_1_1_1_3_1_1_1_1"/>
    <protectedRange sqref="B53"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54" name="Range2_12_5_1_1_1_1_1_2_1_2_1_1_1_2_1_1_1_1_1_1_1_1_1_1_2_1_1_1_1_1_2_1_1_1_1_1_1_1_2_1_1_3_1_1_1_2_1_1_1_1_1_1_1_1_1_1_1_1_1_1_1_1_1_1_1_1_1_1_1_1_1_1_1_1_1_1_1_1_2_2_1_1_1_1_2_1_1_2_1_1_1_1_1_1_1_1"/>
    <protectedRange sqref="B52" name="Range2_12_5_1_1_1_2_2_1_1_1_1_1_1_1_1_1_1_1_2_1_1_1_2_1_1_1_1_1_1_1_1_1_1_1_1_1_1_1_1_2_1_1_1_1_1_1_1_1_1_2_1_1_3_1_1_1_3_1_1_1_1_1_1_1_1_1_1_1_1_1_1_1_1_1_1_1_1_1_1_2_1_1_1_1_1_1_1_1_1_2_2_1_1_1_2_2_1_1_1_1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34 X11:Y34">
    <cfRule type="containsText" dxfId="1169" priority="104" operator="containsText" text="N/A">
      <formula>NOT(ISERROR(SEARCH("N/A",X11)))</formula>
    </cfRule>
    <cfRule type="cellIs" dxfId="1168" priority="117" operator="equal">
      <formula>0</formula>
    </cfRule>
  </conditionalFormatting>
  <conditionalFormatting sqref="AC11:AE34 AA11:AA34 X11:Y34">
    <cfRule type="cellIs" dxfId="1167" priority="116" operator="greaterThanOrEqual">
      <formula>1185</formula>
    </cfRule>
  </conditionalFormatting>
  <conditionalFormatting sqref="AC11:AE34 AA11:AA34 X11:Y34">
    <cfRule type="cellIs" dxfId="1166" priority="115" operator="between">
      <formula>0.1</formula>
      <formula>1184</formula>
    </cfRule>
  </conditionalFormatting>
  <conditionalFormatting sqref="X8">
    <cfRule type="cellIs" dxfId="1165" priority="114" operator="equal">
      <formula>0</formula>
    </cfRule>
  </conditionalFormatting>
  <conditionalFormatting sqref="X8">
    <cfRule type="cellIs" dxfId="1164" priority="113" operator="greaterThan">
      <formula>1179</formula>
    </cfRule>
  </conditionalFormatting>
  <conditionalFormatting sqref="X8">
    <cfRule type="cellIs" dxfId="1163" priority="112" operator="greaterThan">
      <formula>99</formula>
    </cfRule>
  </conditionalFormatting>
  <conditionalFormatting sqref="X8">
    <cfRule type="cellIs" dxfId="1162" priority="111" operator="greaterThan">
      <formula>0.99</formula>
    </cfRule>
  </conditionalFormatting>
  <conditionalFormatting sqref="AB8">
    <cfRule type="cellIs" dxfId="1161" priority="110" operator="equal">
      <formula>0</formula>
    </cfRule>
  </conditionalFormatting>
  <conditionalFormatting sqref="AB8">
    <cfRule type="cellIs" dxfId="1160" priority="109" operator="greaterThan">
      <formula>1179</formula>
    </cfRule>
  </conditionalFormatting>
  <conditionalFormatting sqref="AB8">
    <cfRule type="cellIs" dxfId="1159" priority="108" operator="greaterThan">
      <formula>99</formula>
    </cfRule>
  </conditionalFormatting>
  <conditionalFormatting sqref="AB8">
    <cfRule type="cellIs" dxfId="1158" priority="107" operator="greaterThan">
      <formula>0.99</formula>
    </cfRule>
  </conditionalFormatting>
  <conditionalFormatting sqref="AH11:AH31">
    <cfRule type="cellIs" dxfId="1157" priority="105" operator="greaterThan">
      <formula>$AH$8</formula>
    </cfRule>
    <cfRule type="cellIs" dxfId="1156" priority="106" operator="greaterThan">
      <formula>$AH$8</formula>
    </cfRule>
  </conditionalFormatting>
  <conditionalFormatting sqref="AO11:AO34 AN11:AN35">
    <cfRule type="cellIs" dxfId="1155" priority="103" operator="equal">
      <formula>0</formula>
    </cfRule>
  </conditionalFormatting>
  <conditionalFormatting sqref="AO11:AO34 AN11:AN35">
    <cfRule type="cellIs" dxfId="1154" priority="102" operator="greaterThan">
      <formula>1179</formula>
    </cfRule>
  </conditionalFormatting>
  <conditionalFormatting sqref="AO11:AO34 AN11:AN35">
    <cfRule type="cellIs" dxfId="1153" priority="101" operator="greaterThan">
      <formula>99</formula>
    </cfRule>
  </conditionalFormatting>
  <conditionalFormatting sqref="AO11:AO34 AN11:AN35">
    <cfRule type="cellIs" dxfId="1152" priority="100" operator="greaterThan">
      <formula>0.99</formula>
    </cfRule>
  </conditionalFormatting>
  <conditionalFormatting sqref="AQ11:AQ34">
    <cfRule type="cellIs" dxfId="1151" priority="99" operator="equal">
      <formula>0</formula>
    </cfRule>
  </conditionalFormatting>
  <conditionalFormatting sqref="AQ11:AQ34">
    <cfRule type="cellIs" dxfId="1150" priority="98" operator="greaterThan">
      <formula>1179</formula>
    </cfRule>
  </conditionalFormatting>
  <conditionalFormatting sqref="AQ11:AQ34">
    <cfRule type="cellIs" dxfId="1149" priority="97" operator="greaterThan">
      <formula>99</formula>
    </cfRule>
  </conditionalFormatting>
  <conditionalFormatting sqref="AQ11:AQ34">
    <cfRule type="cellIs" dxfId="1148" priority="96" operator="greaterThan">
      <formula>0.99</formula>
    </cfRule>
  </conditionalFormatting>
  <conditionalFormatting sqref="AJ11:AN35">
    <cfRule type="cellIs" dxfId="1147" priority="95" operator="equal">
      <formula>0</formula>
    </cfRule>
  </conditionalFormatting>
  <conditionalFormatting sqref="AJ11:AN35">
    <cfRule type="cellIs" dxfId="1146" priority="94" operator="greaterThan">
      <formula>1179</formula>
    </cfRule>
  </conditionalFormatting>
  <conditionalFormatting sqref="AJ11:AN35">
    <cfRule type="cellIs" dxfId="1145" priority="93" operator="greaterThan">
      <formula>99</formula>
    </cfRule>
  </conditionalFormatting>
  <conditionalFormatting sqref="AJ11:AN35">
    <cfRule type="cellIs" dxfId="1144" priority="92" operator="greaterThan">
      <formula>0.99</formula>
    </cfRule>
  </conditionalFormatting>
  <conditionalFormatting sqref="AP11:AP34">
    <cfRule type="cellIs" dxfId="1143" priority="91" operator="equal">
      <formula>0</formula>
    </cfRule>
  </conditionalFormatting>
  <conditionalFormatting sqref="AP11:AP34">
    <cfRule type="cellIs" dxfId="1142" priority="90" operator="greaterThan">
      <formula>1179</formula>
    </cfRule>
  </conditionalFormatting>
  <conditionalFormatting sqref="AP11:AP34">
    <cfRule type="cellIs" dxfId="1141" priority="89" operator="greaterThan">
      <formula>99</formula>
    </cfRule>
  </conditionalFormatting>
  <conditionalFormatting sqref="AP11:AP34">
    <cfRule type="cellIs" dxfId="1140" priority="88" operator="greaterThan">
      <formula>0.99</formula>
    </cfRule>
  </conditionalFormatting>
  <conditionalFormatting sqref="AH32:AH34">
    <cfRule type="cellIs" dxfId="1139" priority="86" operator="greaterThan">
      <formula>$AH$8</formula>
    </cfRule>
    <cfRule type="cellIs" dxfId="1138" priority="87" operator="greaterThan">
      <formula>$AH$8</formula>
    </cfRule>
  </conditionalFormatting>
  <conditionalFormatting sqref="AI11:AI34">
    <cfRule type="cellIs" dxfId="1137" priority="85" operator="greaterThan">
      <formula>$AI$8</formula>
    </cfRule>
  </conditionalFormatting>
  <conditionalFormatting sqref="AL11:AL34">
    <cfRule type="cellIs" dxfId="1136" priority="84" operator="equal">
      <formula>0</formula>
    </cfRule>
  </conditionalFormatting>
  <conditionalFormatting sqref="AL11:AL34">
    <cfRule type="cellIs" dxfId="1135" priority="83" operator="greaterThan">
      <formula>1179</formula>
    </cfRule>
  </conditionalFormatting>
  <conditionalFormatting sqref="AL11:AL34">
    <cfRule type="cellIs" dxfId="1134" priority="82" operator="greaterThan">
      <formula>99</formula>
    </cfRule>
  </conditionalFormatting>
  <conditionalFormatting sqref="AL11:AL34">
    <cfRule type="cellIs" dxfId="1133" priority="81" operator="greaterThan">
      <formula>0.99</formula>
    </cfRule>
  </conditionalFormatting>
  <conditionalFormatting sqref="AM16:AM34">
    <cfRule type="cellIs" dxfId="1132" priority="80" operator="equal">
      <formula>0</formula>
    </cfRule>
  </conditionalFormatting>
  <conditionalFormatting sqref="AM16:AM34">
    <cfRule type="cellIs" dxfId="1131" priority="79" operator="greaterThan">
      <formula>1179</formula>
    </cfRule>
  </conditionalFormatting>
  <conditionalFormatting sqref="AM16:AM34">
    <cfRule type="cellIs" dxfId="1130" priority="78" operator="greaterThan">
      <formula>99</formula>
    </cfRule>
  </conditionalFormatting>
  <conditionalFormatting sqref="AM16:AM34">
    <cfRule type="cellIs" dxfId="1129" priority="77" operator="greaterThan">
      <formula>0.99</formula>
    </cfRule>
  </conditionalFormatting>
  <conditionalFormatting sqref="AL11:AL34">
    <cfRule type="cellIs" dxfId="1128" priority="76" operator="equal">
      <formula>0</formula>
    </cfRule>
  </conditionalFormatting>
  <conditionalFormatting sqref="AL11:AL34">
    <cfRule type="cellIs" dxfId="1127" priority="75" operator="greaterThan">
      <formula>1179</formula>
    </cfRule>
  </conditionalFormatting>
  <conditionalFormatting sqref="AL11:AL34">
    <cfRule type="cellIs" dxfId="1126" priority="74" operator="greaterThan">
      <formula>99</formula>
    </cfRule>
  </conditionalFormatting>
  <conditionalFormatting sqref="AL11:AL34">
    <cfRule type="cellIs" dxfId="1125" priority="73" operator="greaterThan">
      <formula>0.99</formula>
    </cfRule>
  </conditionalFormatting>
  <conditionalFormatting sqref="AN11:AN34">
    <cfRule type="cellIs" dxfId="1124" priority="72" operator="equal">
      <formula>0</formula>
    </cfRule>
  </conditionalFormatting>
  <conditionalFormatting sqref="AN11:AN34">
    <cfRule type="cellIs" dxfId="1123" priority="71" operator="greaterThan">
      <formula>1179</formula>
    </cfRule>
  </conditionalFormatting>
  <conditionalFormatting sqref="AN11:AN34">
    <cfRule type="cellIs" dxfId="1122" priority="70" operator="greaterThan">
      <formula>99</formula>
    </cfRule>
  </conditionalFormatting>
  <conditionalFormatting sqref="AN11:AN34">
    <cfRule type="cellIs" dxfId="1121" priority="69" operator="greaterThan">
      <formula>0.99</formula>
    </cfRule>
  </conditionalFormatting>
  <conditionalFormatting sqref="AN11:AN34">
    <cfRule type="cellIs" dxfId="1120" priority="68" operator="equal">
      <formula>0</formula>
    </cfRule>
  </conditionalFormatting>
  <conditionalFormatting sqref="AN11:AN34">
    <cfRule type="cellIs" dxfId="1119" priority="67" operator="greaterThan">
      <formula>1179</formula>
    </cfRule>
  </conditionalFormatting>
  <conditionalFormatting sqref="AN11:AN34">
    <cfRule type="cellIs" dxfId="1118" priority="66" operator="greaterThan">
      <formula>99</formula>
    </cfRule>
  </conditionalFormatting>
  <conditionalFormatting sqref="AN11:AN34">
    <cfRule type="cellIs" dxfId="1117" priority="65" operator="greaterThan">
      <formula>0.99</formula>
    </cfRule>
  </conditionalFormatting>
  <conditionalFormatting sqref="Z11:Z34">
    <cfRule type="containsText" dxfId="1116" priority="61" operator="containsText" text="N/A">
      <formula>NOT(ISERROR(SEARCH("N/A",Z11)))</formula>
    </cfRule>
    <cfRule type="cellIs" dxfId="1115" priority="64" operator="equal">
      <formula>0</formula>
    </cfRule>
  </conditionalFormatting>
  <conditionalFormatting sqref="Z11:Z34">
    <cfRule type="cellIs" dxfId="1114" priority="63" operator="greaterThanOrEqual">
      <formula>1185</formula>
    </cfRule>
  </conditionalFormatting>
  <conditionalFormatting sqref="Z11:Z34">
    <cfRule type="cellIs" dxfId="1113" priority="62" operator="between">
      <formula>0.1</formula>
      <formula>1184</formula>
    </cfRule>
  </conditionalFormatting>
  <conditionalFormatting sqref="AL11:AL34">
    <cfRule type="cellIs" dxfId="1112" priority="60" operator="equal">
      <formula>0</formula>
    </cfRule>
  </conditionalFormatting>
  <conditionalFormatting sqref="AL11:AL34">
    <cfRule type="cellIs" dxfId="1111" priority="59" operator="greaterThan">
      <formula>1179</formula>
    </cfRule>
  </conditionalFormatting>
  <conditionalFormatting sqref="AL11:AL34">
    <cfRule type="cellIs" dxfId="1110" priority="58" operator="greaterThan">
      <formula>99</formula>
    </cfRule>
  </conditionalFormatting>
  <conditionalFormatting sqref="AL11:AL34">
    <cfRule type="cellIs" dxfId="1109" priority="57" operator="greaterThan">
      <formula>0.99</formula>
    </cfRule>
  </conditionalFormatting>
  <conditionalFormatting sqref="AL11:AL34">
    <cfRule type="cellIs" dxfId="1108" priority="56" operator="equal">
      <formula>0</formula>
    </cfRule>
  </conditionalFormatting>
  <conditionalFormatting sqref="AL11:AL34">
    <cfRule type="cellIs" dxfId="1107" priority="55" operator="greaterThan">
      <formula>1179</formula>
    </cfRule>
  </conditionalFormatting>
  <conditionalFormatting sqref="AL11:AL34">
    <cfRule type="cellIs" dxfId="1106" priority="54" operator="greaterThan">
      <formula>99</formula>
    </cfRule>
  </conditionalFormatting>
  <conditionalFormatting sqref="AL11:AL34">
    <cfRule type="cellIs" dxfId="1105" priority="53" operator="greaterThan">
      <formula>0.99</formula>
    </cfRule>
  </conditionalFormatting>
  <conditionalFormatting sqref="AL11:AL34">
    <cfRule type="cellIs" dxfId="1104" priority="52" operator="equal">
      <formula>0</formula>
    </cfRule>
  </conditionalFormatting>
  <conditionalFormatting sqref="AL11:AL34">
    <cfRule type="cellIs" dxfId="1103" priority="51" operator="greaterThan">
      <formula>1179</formula>
    </cfRule>
  </conditionalFormatting>
  <conditionalFormatting sqref="AL11:AL34">
    <cfRule type="cellIs" dxfId="1102" priority="50" operator="greaterThan">
      <formula>99</formula>
    </cfRule>
  </conditionalFormatting>
  <conditionalFormatting sqref="AL11:AL34">
    <cfRule type="cellIs" dxfId="1101" priority="49" operator="greaterThan">
      <formula>0.99</formula>
    </cfRule>
  </conditionalFormatting>
  <conditionalFormatting sqref="AN11:AN34">
    <cfRule type="cellIs" dxfId="1100" priority="48" operator="equal">
      <formula>0</formula>
    </cfRule>
  </conditionalFormatting>
  <conditionalFormatting sqref="AN11:AN34">
    <cfRule type="cellIs" dxfId="1099" priority="47" operator="greaterThan">
      <formula>1179</formula>
    </cfRule>
  </conditionalFormatting>
  <conditionalFormatting sqref="AN11:AN34">
    <cfRule type="cellIs" dxfId="1098" priority="46" operator="greaterThan">
      <formula>99</formula>
    </cfRule>
  </conditionalFormatting>
  <conditionalFormatting sqref="AN11:AN34">
    <cfRule type="cellIs" dxfId="1097" priority="45" operator="greaterThan">
      <formula>0.99</formula>
    </cfRule>
  </conditionalFormatting>
  <conditionalFormatting sqref="AN11:AN34">
    <cfRule type="cellIs" dxfId="1096" priority="44" operator="equal">
      <formula>0</formula>
    </cfRule>
  </conditionalFormatting>
  <conditionalFormatting sqref="AN11:AN34">
    <cfRule type="cellIs" dxfId="1095" priority="43" operator="greaterThan">
      <formula>1179</formula>
    </cfRule>
  </conditionalFormatting>
  <conditionalFormatting sqref="AN11:AN34">
    <cfRule type="cellIs" dxfId="1094" priority="42" operator="greaterThan">
      <formula>99</formula>
    </cfRule>
  </conditionalFormatting>
  <conditionalFormatting sqref="AN11:AN34">
    <cfRule type="cellIs" dxfId="1093" priority="41" operator="greaterThan">
      <formula>0.99</formula>
    </cfRule>
  </conditionalFormatting>
  <conditionalFormatting sqref="AN11:AN34">
    <cfRule type="cellIs" dxfId="1092" priority="40" operator="equal">
      <formula>0</formula>
    </cfRule>
  </conditionalFormatting>
  <conditionalFormatting sqref="AN11:AN34">
    <cfRule type="cellIs" dxfId="1091" priority="39" operator="greaterThan">
      <formula>1179</formula>
    </cfRule>
  </conditionalFormatting>
  <conditionalFormatting sqref="AN11:AN34">
    <cfRule type="cellIs" dxfId="1090" priority="38" operator="greaterThan">
      <formula>99</formula>
    </cfRule>
  </conditionalFormatting>
  <conditionalFormatting sqref="AN11:AN34">
    <cfRule type="cellIs" dxfId="1089" priority="37" operator="greaterThan">
      <formula>0.99</formula>
    </cfRule>
  </conditionalFormatting>
  <conditionalFormatting sqref="AN11:AN34">
    <cfRule type="cellIs" dxfId="1088" priority="36" operator="equal">
      <formula>0</formula>
    </cfRule>
  </conditionalFormatting>
  <conditionalFormatting sqref="AN11:AN34">
    <cfRule type="cellIs" dxfId="1087" priority="35" operator="greaterThan">
      <formula>1179</formula>
    </cfRule>
  </conditionalFormatting>
  <conditionalFormatting sqref="AN11:AN34">
    <cfRule type="cellIs" dxfId="1086" priority="34" operator="greaterThan">
      <formula>99</formula>
    </cfRule>
  </conditionalFormatting>
  <conditionalFormatting sqref="AN11:AN34">
    <cfRule type="cellIs" dxfId="1085" priority="33" operator="greaterThan">
      <formula>0.99</formula>
    </cfRule>
  </conditionalFormatting>
  <conditionalFormatting sqref="AN11:AN34">
    <cfRule type="cellIs" dxfId="1084" priority="32" operator="equal">
      <formula>0</formula>
    </cfRule>
  </conditionalFormatting>
  <conditionalFormatting sqref="AN11:AN34">
    <cfRule type="cellIs" dxfId="1083" priority="31" operator="greaterThan">
      <formula>1179</formula>
    </cfRule>
  </conditionalFormatting>
  <conditionalFormatting sqref="AN11:AN34">
    <cfRule type="cellIs" dxfId="1082" priority="30" operator="greaterThan">
      <formula>99</formula>
    </cfRule>
  </conditionalFormatting>
  <conditionalFormatting sqref="AN11:AN34">
    <cfRule type="cellIs" dxfId="1081" priority="29" operator="greaterThan">
      <formula>0.99</formula>
    </cfRule>
  </conditionalFormatting>
  <conditionalFormatting sqref="AB11:AB34">
    <cfRule type="containsText" dxfId="1080" priority="25" operator="containsText" text="N/A">
      <formula>NOT(ISERROR(SEARCH("N/A",AB11)))</formula>
    </cfRule>
    <cfRule type="cellIs" dxfId="1079" priority="28" operator="equal">
      <formula>0</formula>
    </cfRule>
  </conditionalFormatting>
  <conditionalFormatting sqref="AB11:AB34">
    <cfRule type="cellIs" dxfId="1078" priority="27" operator="greaterThanOrEqual">
      <formula>1185</formula>
    </cfRule>
  </conditionalFormatting>
  <conditionalFormatting sqref="AB11:AB34">
    <cfRule type="cellIs" dxfId="1077" priority="26" operator="between">
      <formula>0.1</formula>
      <formula>1184</formula>
    </cfRule>
  </conditionalFormatting>
  <conditionalFormatting sqref="AN11:AN34">
    <cfRule type="cellIs" dxfId="1076" priority="24" operator="equal">
      <formula>0</formula>
    </cfRule>
  </conditionalFormatting>
  <conditionalFormatting sqref="AN11:AN34">
    <cfRule type="cellIs" dxfId="1075" priority="23" operator="greaterThan">
      <formula>1179</formula>
    </cfRule>
  </conditionalFormatting>
  <conditionalFormatting sqref="AN11:AN34">
    <cfRule type="cellIs" dxfId="1074" priority="22" operator="greaterThan">
      <formula>99</formula>
    </cfRule>
  </conditionalFormatting>
  <conditionalFormatting sqref="AN11:AN34">
    <cfRule type="cellIs" dxfId="1073" priority="21" operator="greaterThan">
      <formula>0.99</formula>
    </cfRule>
  </conditionalFormatting>
  <conditionalFormatting sqref="AN11:AN34">
    <cfRule type="cellIs" dxfId="1072" priority="20" operator="equal">
      <formula>0</formula>
    </cfRule>
  </conditionalFormatting>
  <conditionalFormatting sqref="AN11:AN34">
    <cfRule type="cellIs" dxfId="1071" priority="19" operator="greaterThan">
      <formula>1179</formula>
    </cfRule>
  </conditionalFormatting>
  <conditionalFormatting sqref="AN11:AN34">
    <cfRule type="cellIs" dxfId="1070" priority="18" operator="greaterThan">
      <formula>99</formula>
    </cfRule>
  </conditionalFormatting>
  <conditionalFormatting sqref="AN11:AN34">
    <cfRule type="cellIs" dxfId="1069" priority="17" operator="greaterThan">
      <formula>0.99</formula>
    </cfRule>
  </conditionalFormatting>
  <conditionalFormatting sqref="AN11:AN34">
    <cfRule type="cellIs" dxfId="1068" priority="16" operator="equal">
      <formula>0</formula>
    </cfRule>
  </conditionalFormatting>
  <conditionalFormatting sqref="AN11:AN34">
    <cfRule type="cellIs" dxfId="1067" priority="15" operator="greaterThan">
      <formula>1179</formula>
    </cfRule>
  </conditionalFormatting>
  <conditionalFormatting sqref="AN11:AN34">
    <cfRule type="cellIs" dxfId="1066" priority="14" operator="greaterThan">
      <formula>99</formula>
    </cfRule>
  </conditionalFormatting>
  <conditionalFormatting sqref="AN11:AN34">
    <cfRule type="cellIs" dxfId="1065" priority="13" operator="greaterThan">
      <formula>0.99</formula>
    </cfRule>
  </conditionalFormatting>
  <conditionalFormatting sqref="AN11:AN34">
    <cfRule type="cellIs" dxfId="1064" priority="12" operator="equal">
      <formula>0</formula>
    </cfRule>
  </conditionalFormatting>
  <conditionalFormatting sqref="AN11:AN34">
    <cfRule type="cellIs" dxfId="1063" priority="11" operator="greaterThan">
      <formula>1179</formula>
    </cfRule>
  </conditionalFormatting>
  <conditionalFormatting sqref="AN11:AN34">
    <cfRule type="cellIs" dxfId="1062" priority="10" operator="greaterThan">
      <formula>99</formula>
    </cfRule>
  </conditionalFormatting>
  <conditionalFormatting sqref="AN11:AN34">
    <cfRule type="cellIs" dxfId="1061" priority="9" operator="greaterThan">
      <formula>0.99</formula>
    </cfRule>
  </conditionalFormatting>
  <conditionalFormatting sqref="AN11:AN34">
    <cfRule type="cellIs" dxfId="1060" priority="8" operator="equal">
      <formula>0</formula>
    </cfRule>
  </conditionalFormatting>
  <conditionalFormatting sqref="AN11:AN34">
    <cfRule type="cellIs" dxfId="1059" priority="7" operator="greaterThan">
      <formula>1179</formula>
    </cfRule>
  </conditionalFormatting>
  <conditionalFormatting sqref="AN11:AN34">
    <cfRule type="cellIs" dxfId="1058" priority="6" operator="greaterThan">
      <formula>99</formula>
    </cfRule>
  </conditionalFormatting>
  <conditionalFormatting sqref="AN11:AN34">
    <cfRule type="cellIs" dxfId="1057" priority="5" operator="greaterThan">
      <formula>0.99</formula>
    </cfRule>
  </conditionalFormatting>
  <conditionalFormatting sqref="AL16:AL32">
    <cfRule type="cellIs" dxfId="1056" priority="4" operator="equal">
      <formula>0</formula>
    </cfRule>
  </conditionalFormatting>
  <conditionalFormatting sqref="AL16:AL32">
    <cfRule type="cellIs" dxfId="1055" priority="3" operator="greaterThan">
      <formula>1179</formula>
    </cfRule>
  </conditionalFormatting>
  <conditionalFormatting sqref="AL16:AL32">
    <cfRule type="cellIs" dxfId="1054" priority="2" operator="greaterThan">
      <formula>99</formula>
    </cfRule>
  </conditionalFormatting>
  <conditionalFormatting sqref="AL16:AL32">
    <cfRule type="cellIs" dxfId="1053"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5"/>
  <sheetViews>
    <sheetView topLeftCell="A25" zoomScaleNormal="100" workbookViewId="0">
      <selection activeCell="G45" sqref="G45"/>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129</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128</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233"/>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36" t="s">
        <v>10</v>
      </c>
      <c r="I7" s="116" t="s">
        <v>11</v>
      </c>
      <c r="J7" s="116" t="s">
        <v>12</v>
      </c>
      <c r="K7" s="116" t="s">
        <v>13</v>
      </c>
      <c r="L7" s="12"/>
      <c r="M7" s="12"/>
      <c r="N7" s="12"/>
      <c r="O7" s="236"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42513</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29392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234" t="s">
        <v>51</v>
      </c>
      <c r="V9" s="234" t="s">
        <v>52</v>
      </c>
      <c r="W9" s="283" t="s">
        <v>53</v>
      </c>
      <c r="X9" s="284" t="s">
        <v>54</v>
      </c>
      <c r="Y9" s="285"/>
      <c r="Z9" s="285"/>
      <c r="AA9" s="285"/>
      <c r="AB9" s="285"/>
      <c r="AC9" s="285"/>
      <c r="AD9" s="285"/>
      <c r="AE9" s="286"/>
      <c r="AF9" s="232" t="s">
        <v>55</v>
      </c>
      <c r="AG9" s="232" t="s">
        <v>56</v>
      </c>
      <c r="AH9" s="272" t="s">
        <v>57</v>
      </c>
      <c r="AI9" s="287" t="s">
        <v>58</v>
      </c>
      <c r="AJ9" s="234" t="s">
        <v>59</v>
      </c>
      <c r="AK9" s="234" t="s">
        <v>60</v>
      </c>
      <c r="AL9" s="234" t="s">
        <v>61</v>
      </c>
      <c r="AM9" s="234" t="s">
        <v>62</v>
      </c>
      <c r="AN9" s="234" t="s">
        <v>63</v>
      </c>
      <c r="AO9" s="234" t="s">
        <v>64</v>
      </c>
      <c r="AP9" s="234" t="s">
        <v>65</v>
      </c>
      <c r="AQ9" s="270" t="s">
        <v>66</v>
      </c>
      <c r="AR9" s="234" t="s">
        <v>67</v>
      </c>
      <c r="AS9" s="272" t="s">
        <v>68</v>
      </c>
      <c r="AV9" s="35" t="s">
        <v>69</v>
      </c>
      <c r="AW9" s="35" t="s">
        <v>70</v>
      </c>
      <c r="AY9" s="36" t="s">
        <v>71</v>
      </c>
    </row>
    <row r="10" spans="2:51" x14ac:dyDescent="0.25">
      <c r="B10" s="234" t="s">
        <v>72</v>
      </c>
      <c r="C10" s="234" t="s">
        <v>73</v>
      </c>
      <c r="D10" s="234" t="s">
        <v>74</v>
      </c>
      <c r="E10" s="234" t="s">
        <v>75</v>
      </c>
      <c r="F10" s="234" t="s">
        <v>74</v>
      </c>
      <c r="G10" s="234" t="s">
        <v>75</v>
      </c>
      <c r="H10" s="266"/>
      <c r="I10" s="234" t="s">
        <v>75</v>
      </c>
      <c r="J10" s="234" t="s">
        <v>75</v>
      </c>
      <c r="K10" s="234" t="s">
        <v>75</v>
      </c>
      <c r="L10" s="28" t="s">
        <v>29</v>
      </c>
      <c r="M10" s="269"/>
      <c r="N10" s="28" t="s">
        <v>29</v>
      </c>
      <c r="O10" s="271"/>
      <c r="P10" s="271"/>
      <c r="Q10" s="1">
        <f>'MAY 22'!Q34</f>
        <v>2192121</v>
      </c>
      <c r="R10" s="280"/>
      <c r="S10" s="281"/>
      <c r="T10" s="282"/>
      <c r="U10" s="234" t="s">
        <v>75</v>
      </c>
      <c r="V10" s="234" t="s">
        <v>75</v>
      </c>
      <c r="W10" s="283"/>
      <c r="X10" s="37" t="s">
        <v>76</v>
      </c>
      <c r="Y10" s="37" t="s">
        <v>77</v>
      </c>
      <c r="Z10" s="37" t="s">
        <v>78</v>
      </c>
      <c r="AA10" s="37" t="s">
        <v>79</v>
      </c>
      <c r="AB10" s="37" t="s">
        <v>80</v>
      </c>
      <c r="AC10" s="37" t="s">
        <v>81</v>
      </c>
      <c r="AD10" s="37" t="s">
        <v>82</v>
      </c>
      <c r="AE10" s="37" t="s">
        <v>83</v>
      </c>
      <c r="AF10" s="38"/>
      <c r="AG10" s="1">
        <f>'MAY 22'!AG34</f>
        <v>46741228</v>
      </c>
      <c r="AH10" s="272"/>
      <c r="AI10" s="288"/>
      <c r="AJ10" s="234" t="s">
        <v>84</v>
      </c>
      <c r="AK10" s="234" t="s">
        <v>84</v>
      </c>
      <c r="AL10" s="234" t="s">
        <v>84</v>
      </c>
      <c r="AM10" s="234" t="s">
        <v>84</v>
      </c>
      <c r="AN10" s="234" t="s">
        <v>84</v>
      </c>
      <c r="AO10" s="234" t="s">
        <v>84</v>
      </c>
      <c r="AP10" s="1">
        <f>'MAY 22'!AP34</f>
        <v>10826620</v>
      </c>
      <c r="AQ10" s="271"/>
      <c r="AR10" s="235" t="s">
        <v>85</v>
      </c>
      <c r="AS10" s="272"/>
      <c r="AV10" s="39" t="s">
        <v>86</v>
      </c>
      <c r="AW10" s="39" t="s">
        <v>87</v>
      </c>
      <c r="AY10" s="81" t="s">
        <v>129</v>
      </c>
    </row>
    <row r="11" spans="2:51" x14ac:dyDescent="0.25">
      <c r="B11" s="40">
        <v>2</v>
      </c>
      <c r="C11" s="40">
        <v>4.1666666666666664E-2</v>
      </c>
      <c r="D11" s="110">
        <v>5</v>
      </c>
      <c r="E11" s="41">
        <f t="shared" ref="E11:E34" si="0">D11/1.42</f>
        <v>3.5211267605633805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130</v>
      </c>
      <c r="P11" s="111">
        <v>110</v>
      </c>
      <c r="Q11" s="111">
        <v>2196813</v>
      </c>
      <c r="R11" s="46">
        <f>IF(ISBLANK(Q11),"-",Q11-Q10)</f>
        <v>4692</v>
      </c>
      <c r="S11" s="47">
        <f>R11*24/1000</f>
        <v>112.608</v>
      </c>
      <c r="T11" s="47">
        <f>R11/1000</f>
        <v>4.6920000000000002</v>
      </c>
      <c r="U11" s="112">
        <v>6</v>
      </c>
      <c r="V11" s="112">
        <f t="shared" ref="V11:V33" si="1">U11</f>
        <v>6</v>
      </c>
      <c r="W11" s="113" t="s">
        <v>190</v>
      </c>
      <c r="X11" s="115">
        <v>0</v>
      </c>
      <c r="Y11" s="115">
        <v>0</v>
      </c>
      <c r="Z11" s="115">
        <v>1046</v>
      </c>
      <c r="AA11" s="115">
        <v>1185</v>
      </c>
      <c r="AB11" s="115">
        <v>1046</v>
      </c>
      <c r="AC11" s="48" t="s">
        <v>90</v>
      </c>
      <c r="AD11" s="48" t="s">
        <v>90</v>
      </c>
      <c r="AE11" s="48" t="s">
        <v>90</v>
      </c>
      <c r="AF11" s="114" t="s">
        <v>90</v>
      </c>
      <c r="AG11" s="123">
        <v>46742220</v>
      </c>
      <c r="AH11" s="49">
        <f>IF(ISBLANK(AG11),"-",AG11-AG10)</f>
        <v>992</v>
      </c>
      <c r="AI11" s="50">
        <f>AH11/T11</f>
        <v>211.42369991474851</v>
      </c>
      <c r="AJ11" s="98">
        <v>0</v>
      </c>
      <c r="AK11" s="98">
        <v>0</v>
      </c>
      <c r="AL11" s="98">
        <v>1</v>
      </c>
      <c r="AM11" s="98">
        <v>1</v>
      </c>
      <c r="AN11" s="98">
        <v>1</v>
      </c>
      <c r="AO11" s="98">
        <v>0.8</v>
      </c>
      <c r="AP11" s="115">
        <v>10827457</v>
      </c>
      <c r="AQ11" s="115">
        <f t="shared" ref="AQ11:AQ34" si="2">AP11-AP10</f>
        <v>837</v>
      </c>
      <c r="AR11" s="51"/>
      <c r="AS11" s="52" t="s">
        <v>113</v>
      </c>
      <c r="AV11" s="39" t="s">
        <v>88</v>
      </c>
      <c r="AW11" s="39" t="s">
        <v>91</v>
      </c>
      <c r="AY11" s="81" t="s">
        <v>128</v>
      </c>
    </row>
    <row r="12" spans="2:51" x14ac:dyDescent="0.25">
      <c r="B12" s="40">
        <v>2.0416666666666701</v>
      </c>
      <c r="C12" s="40">
        <v>8.3333333333333329E-2</v>
      </c>
      <c r="D12" s="110">
        <v>6</v>
      </c>
      <c r="E12" s="41">
        <f t="shared" si="0"/>
        <v>4.2253521126760569</v>
      </c>
      <c r="F12" s="100">
        <v>83</v>
      </c>
      <c r="G12" s="41">
        <f t="shared" ref="G12:G34" si="3">F12/1.42</f>
        <v>58.450704225352112</v>
      </c>
      <c r="H12" s="42" t="s">
        <v>88</v>
      </c>
      <c r="I12" s="42">
        <f t="shared" ref="I12:I34" si="4">J12-(2/1.42)</f>
        <v>53.521126760563384</v>
      </c>
      <c r="J12" s="43">
        <f>(F12-5)/1.42</f>
        <v>54.929577464788736</v>
      </c>
      <c r="K12" s="42">
        <f>J12+(6/1.42)</f>
        <v>59.154929577464792</v>
      </c>
      <c r="L12" s="44">
        <v>14</v>
      </c>
      <c r="M12" s="45" t="s">
        <v>89</v>
      </c>
      <c r="N12" s="45">
        <v>11.2</v>
      </c>
      <c r="O12" s="111">
        <v>129</v>
      </c>
      <c r="P12" s="111">
        <v>107</v>
      </c>
      <c r="Q12" s="111">
        <v>2201298</v>
      </c>
      <c r="R12" s="46">
        <f t="shared" ref="R12:R34" si="5">IF(ISBLANK(Q12),"-",Q12-Q11)</f>
        <v>4485</v>
      </c>
      <c r="S12" s="47">
        <f t="shared" ref="S12:S34" si="6">R12*24/1000</f>
        <v>107.64</v>
      </c>
      <c r="T12" s="47">
        <f t="shared" ref="T12:T34" si="7">R12/1000</f>
        <v>4.4850000000000003</v>
      </c>
      <c r="U12" s="112">
        <v>7.9</v>
      </c>
      <c r="V12" s="112">
        <f t="shared" si="1"/>
        <v>7.9</v>
      </c>
      <c r="W12" s="113" t="s">
        <v>190</v>
      </c>
      <c r="X12" s="115">
        <v>0</v>
      </c>
      <c r="Y12" s="115">
        <v>0</v>
      </c>
      <c r="Z12" s="115">
        <v>1046</v>
      </c>
      <c r="AA12" s="115">
        <v>1185</v>
      </c>
      <c r="AB12" s="115">
        <v>1045</v>
      </c>
      <c r="AC12" s="48" t="s">
        <v>90</v>
      </c>
      <c r="AD12" s="48" t="s">
        <v>90</v>
      </c>
      <c r="AE12" s="48" t="s">
        <v>90</v>
      </c>
      <c r="AF12" s="114" t="s">
        <v>90</v>
      </c>
      <c r="AG12" s="123">
        <v>46743188</v>
      </c>
      <c r="AH12" s="49">
        <f>IF(ISBLANK(AG12),"-",AG12-AG11)</f>
        <v>968</v>
      </c>
      <c r="AI12" s="50">
        <f t="shared" ref="AI12:AI34" si="8">AH12/T12</f>
        <v>215.83054626532885</v>
      </c>
      <c r="AJ12" s="98">
        <v>0</v>
      </c>
      <c r="AK12" s="98">
        <v>0</v>
      </c>
      <c r="AL12" s="98">
        <v>1</v>
      </c>
      <c r="AM12" s="98">
        <v>1</v>
      </c>
      <c r="AN12" s="98">
        <v>1</v>
      </c>
      <c r="AO12" s="98">
        <v>0.8</v>
      </c>
      <c r="AP12" s="115">
        <v>10828265</v>
      </c>
      <c r="AQ12" s="115">
        <f t="shared" si="2"/>
        <v>808</v>
      </c>
      <c r="AR12" s="118">
        <v>1.04</v>
      </c>
      <c r="AS12" s="52" t="s">
        <v>113</v>
      </c>
      <c r="AV12" s="39" t="s">
        <v>92</v>
      </c>
      <c r="AW12" s="39" t="s">
        <v>93</v>
      </c>
      <c r="AY12" s="81" t="s">
        <v>126</v>
      </c>
    </row>
    <row r="13" spans="2:51" x14ac:dyDescent="0.25">
      <c r="B13" s="40">
        <v>2.0833333333333299</v>
      </c>
      <c r="C13" s="40">
        <v>0.125</v>
      </c>
      <c r="D13" s="110">
        <v>6</v>
      </c>
      <c r="E13" s="41">
        <f t="shared" si="0"/>
        <v>4.2253521126760569</v>
      </c>
      <c r="F13" s="100">
        <v>83</v>
      </c>
      <c r="G13" s="41">
        <f t="shared" si="3"/>
        <v>58.450704225352112</v>
      </c>
      <c r="H13" s="42" t="s">
        <v>88</v>
      </c>
      <c r="I13" s="42">
        <f t="shared" si="4"/>
        <v>53.521126760563384</v>
      </c>
      <c r="J13" s="43">
        <f>(F13-5)/1.42</f>
        <v>54.929577464788736</v>
      </c>
      <c r="K13" s="42">
        <f>J13+(6/1.42)</f>
        <v>59.154929577464792</v>
      </c>
      <c r="L13" s="44">
        <v>14</v>
      </c>
      <c r="M13" s="45" t="s">
        <v>89</v>
      </c>
      <c r="N13" s="45">
        <v>11.2</v>
      </c>
      <c r="O13" s="111">
        <v>127</v>
      </c>
      <c r="P13" s="111">
        <v>109</v>
      </c>
      <c r="Q13" s="111">
        <v>2205799</v>
      </c>
      <c r="R13" s="46">
        <f t="shared" si="5"/>
        <v>4501</v>
      </c>
      <c r="S13" s="47">
        <f t="shared" si="6"/>
        <v>108.024</v>
      </c>
      <c r="T13" s="47">
        <f t="shared" si="7"/>
        <v>4.5010000000000003</v>
      </c>
      <c r="U13" s="112">
        <v>9.5</v>
      </c>
      <c r="V13" s="112">
        <f t="shared" si="1"/>
        <v>9.5</v>
      </c>
      <c r="W13" s="113" t="s">
        <v>190</v>
      </c>
      <c r="X13" s="115">
        <v>0</v>
      </c>
      <c r="Y13" s="115">
        <v>0</v>
      </c>
      <c r="Z13" s="115">
        <v>1046</v>
      </c>
      <c r="AA13" s="115">
        <v>1185</v>
      </c>
      <c r="AB13" s="115">
        <v>1046</v>
      </c>
      <c r="AC13" s="48" t="s">
        <v>90</v>
      </c>
      <c r="AD13" s="48" t="s">
        <v>90</v>
      </c>
      <c r="AE13" s="48" t="s">
        <v>90</v>
      </c>
      <c r="AF13" s="114" t="s">
        <v>90</v>
      </c>
      <c r="AG13" s="123">
        <v>46744152</v>
      </c>
      <c r="AH13" s="49">
        <f>IF(ISBLANK(AG13),"-",AG13-AG12)</f>
        <v>964</v>
      </c>
      <c r="AI13" s="50">
        <f t="shared" si="8"/>
        <v>214.17462786047543</v>
      </c>
      <c r="AJ13" s="98">
        <v>0</v>
      </c>
      <c r="AK13" s="98">
        <v>0</v>
      </c>
      <c r="AL13" s="98">
        <v>1</v>
      </c>
      <c r="AM13" s="98">
        <v>1</v>
      </c>
      <c r="AN13" s="98">
        <v>1</v>
      </c>
      <c r="AO13" s="98">
        <v>0.8</v>
      </c>
      <c r="AP13" s="115">
        <v>10829194</v>
      </c>
      <c r="AQ13" s="115">
        <f t="shared" si="2"/>
        <v>929</v>
      </c>
      <c r="AR13" s="51"/>
      <c r="AS13" s="52" t="s">
        <v>113</v>
      </c>
      <c r="AV13" s="39" t="s">
        <v>94</v>
      </c>
      <c r="AW13" s="39" t="s">
        <v>95</v>
      </c>
      <c r="AY13" s="81" t="s">
        <v>133</v>
      </c>
    </row>
    <row r="14" spans="2:51" x14ac:dyDescent="0.25">
      <c r="B14" s="40">
        <v>2.125</v>
      </c>
      <c r="C14" s="40">
        <v>0.16666666666666699</v>
      </c>
      <c r="D14" s="110">
        <v>7</v>
      </c>
      <c r="E14" s="41">
        <f t="shared" si="0"/>
        <v>4.9295774647887329</v>
      </c>
      <c r="F14" s="100">
        <v>83</v>
      </c>
      <c r="G14" s="41">
        <f t="shared" si="3"/>
        <v>58.450704225352112</v>
      </c>
      <c r="H14" s="42" t="s">
        <v>88</v>
      </c>
      <c r="I14" s="42">
        <f t="shared" si="4"/>
        <v>53.521126760563384</v>
      </c>
      <c r="J14" s="43">
        <f>(F14-5)/1.42</f>
        <v>54.929577464788736</v>
      </c>
      <c r="K14" s="42">
        <f>J14+(6/1.42)</f>
        <v>59.154929577464792</v>
      </c>
      <c r="L14" s="44">
        <v>14</v>
      </c>
      <c r="M14" s="45" t="s">
        <v>89</v>
      </c>
      <c r="N14" s="45">
        <v>12.8</v>
      </c>
      <c r="O14" s="111">
        <v>127</v>
      </c>
      <c r="P14" s="111">
        <v>106</v>
      </c>
      <c r="Q14" s="111">
        <v>2210401</v>
      </c>
      <c r="R14" s="46">
        <f t="shared" si="5"/>
        <v>4602</v>
      </c>
      <c r="S14" s="47">
        <f t="shared" si="6"/>
        <v>110.44799999999999</v>
      </c>
      <c r="T14" s="47">
        <f t="shared" si="7"/>
        <v>4.6020000000000003</v>
      </c>
      <c r="U14" s="112">
        <v>9.5</v>
      </c>
      <c r="V14" s="112">
        <f t="shared" si="1"/>
        <v>9.5</v>
      </c>
      <c r="W14" s="113" t="s">
        <v>190</v>
      </c>
      <c r="X14" s="115">
        <v>0</v>
      </c>
      <c r="Y14" s="115">
        <v>0</v>
      </c>
      <c r="Z14" s="115">
        <v>1046</v>
      </c>
      <c r="AA14" s="115">
        <v>1185</v>
      </c>
      <c r="AB14" s="115">
        <v>1046</v>
      </c>
      <c r="AC14" s="48" t="s">
        <v>90</v>
      </c>
      <c r="AD14" s="48" t="s">
        <v>90</v>
      </c>
      <c r="AE14" s="48" t="s">
        <v>90</v>
      </c>
      <c r="AF14" s="114" t="s">
        <v>90</v>
      </c>
      <c r="AG14" s="123">
        <v>46745100</v>
      </c>
      <c r="AH14" s="49">
        <f t="shared" ref="AH14:AH34" si="9">IF(ISBLANK(AG14),"-",AG14-AG13)</f>
        <v>948</v>
      </c>
      <c r="AI14" s="50">
        <f t="shared" si="8"/>
        <v>205.99739243807039</v>
      </c>
      <c r="AJ14" s="98">
        <v>0</v>
      </c>
      <c r="AK14" s="98">
        <v>0</v>
      </c>
      <c r="AL14" s="98">
        <v>1</v>
      </c>
      <c r="AM14" s="98">
        <v>1</v>
      </c>
      <c r="AN14" s="98">
        <v>1</v>
      </c>
      <c r="AO14" s="98">
        <v>0</v>
      </c>
      <c r="AP14" s="115">
        <v>10829194</v>
      </c>
      <c r="AQ14" s="115">
        <f t="shared" si="2"/>
        <v>0</v>
      </c>
      <c r="AR14" s="51"/>
      <c r="AS14" s="52" t="s">
        <v>113</v>
      </c>
      <c r="AT14" s="54"/>
      <c r="AV14" s="39" t="s">
        <v>96</v>
      </c>
      <c r="AW14" s="39" t="s">
        <v>97</v>
      </c>
      <c r="AY14" s="81"/>
    </row>
    <row r="15" spans="2:51" ht="14.25" customHeight="1" x14ac:dyDescent="0.25">
      <c r="B15" s="40">
        <v>2.1666666666666701</v>
      </c>
      <c r="C15" s="40">
        <v>0.20833333333333301</v>
      </c>
      <c r="D15" s="110">
        <v>7</v>
      </c>
      <c r="E15" s="41">
        <f t="shared" si="0"/>
        <v>4.9295774647887329</v>
      </c>
      <c r="F15" s="100">
        <v>83</v>
      </c>
      <c r="G15" s="41">
        <f t="shared" si="3"/>
        <v>58.450704225352112</v>
      </c>
      <c r="H15" s="42" t="s">
        <v>88</v>
      </c>
      <c r="I15" s="42">
        <f t="shared" si="4"/>
        <v>53.521126760563384</v>
      </c>
      <c r="J15" s="43">
        <f>(F15-5)/1.42</f>
        <v>54.929577464788736</v>
      </c>
      <c r="K15" s="42">
        <f>J15+(6/1.42)</f>
        <v>59.154929577464792</v>
      </c>
      <c r="L15" s="44">
        <v>18</v>
      </c>
      <c r="M15" s="45" t="s">
        <v>89</v>
      </c>
      <c r="N15" s="45">
        <v>13.1</v>
      </c>
      <c r="O15" s="111">
        <v>129</v>
      </c>
      <c r="P15" s="111">
        <v>117</v>
      </c>
      <c r="Q15" s="111">
        <v>2214350</v>
      </c>
      <c r="R15" s="46">
        <f t="shared" si="5"/>
        <v>3949</v>
      </c>
      <c r="S15" s="47">
        <f t="shared" si="6"/>
        <v>94.775999999999996</v>
      </c>
      <c r="T15" s="47">
        <f t="shared" si="7"/>
        <v>3.9489999999999998</v>
      </c>
      <c r="U15" s="112">
        <v>9.5</v>
      </c>
      <c r="V15" s="112">
        <f t="shared" si="1"/>
        <v>9.5</v>
      </c>
      <c r="W15" s="113" t="s">
        <v>190</v>
      </c>
      <c r="X15" s="115">
        <v>0</v>
      </c>
      <c r="Y15" s="115">
        <v>0</v>
      </c>
      <c r="Z15" s="115">
        <v>1097</v>
      </c>
      <c r="AA15" s="115">
        <v>1185</v>
      </c>
      <c r="AB15" s="115">
        <v>1197</v>
      </c>
      <c r="AC15" s="48" t="s">
        <v>90</v>
      </c>
      <c r="AD15" s="48" t="s">
        <v>90</v>
      </c>
      <c r="AE15" s="48" t="s">
        <v>90</v>
      </c>
      <c r="AF15" s="114" t="s">
        <v>90</v>
      </c>
      <c r="AG15" s="123">
        <v>46746272</v>
      </c>
      <c r="AH15" s="49">
        <f t="shared" si="9"/>
        <v>1172</v>
      </c>
      <c r="AI15" s="50">
        <f t="shared" si="8"/>
        <v>296.78399594834138</v>
      </c>
      <c r="AJ15" s="98">
        <v>0</v>
      </c>
      <c r="AK15" s="98">
        <v>0</v>
      </c>
      <c r="AL15" s="98">
        <v>1</v>
      </c>
      <c r="AM15" s="98">
        <v>1</v>
      </c>
      <c r="AN15" s="98">
        <v>1</v>
      </c>
      <c r="AO15" s="98">
        <v>0</v>
      </c>
      <c r="AP15" s="115">
        <v>10829194</v>
      </c>
      <c r="AQ15" s="115">
        <f t="shared" si="2"/>
        <v>0</v>
      </c>
      <c r="AR15" s="51"/>
      <c r="AS15" s="52" t="s">
        <v>113</v>
      </c>
      <c r="AV15" s="39" t="s">
        <v>98</v>
      </c>
      <c r="AW15" s="39" t="s">
        <v>99</v>
      </c>
      <c r="AY15" s="97"/>
    </row>
    <row r="16" spans="2:51" x14ac:dyDescent="0.25">
      <c r="B16" s="40">
        <v>2.2083333333333299</v>
      </c>
      <c r="C16" s="40">
        <v>0.25</v>
      </c>
      <c r="D16" s="110">
        <v>8</v>
      </c>
      <c r="E16" s="41">
        <f t="shared" si="0"/>
        <v>5.6338028169014089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137</v>
      </c>
      <c r="P16" s="111">
        <v>133</v>
      </c>
      <c r="Q16" s="111">
        <v>2219687</v>
      </c>
      <c r="R16" s="46">
        <f t="shared" si="5"/>
        <v>5337</v>
      </c>
      <c r="S16" s="47">
        <f t="shared" si="6"/>
        <v>128.08799999999999</v>
      </c>
      <c r="T16" s="47">
        <f t="shared" si="7"/>
        <v>5.3369999999999997</v>
      </c>
      <c r="U16" s="112">
        <v>9.5</v>
      </c>
      <c r="V16" s="112">
        <f t="shared" si="1"/>
        <v>9.5</v>
      </c>
      <c r="W16" s="113" t="s">
        <v>190</v>
      </c>
      <c r="X16" s="115">
        <v>0</v>
      </c>
      <c r="Y16" s="115">
        <v>0</v>
      </c>
      <c r="Z16" s="115">
        <v>1097</v>
      </c>
      <c r="AA16" s="115">
        <v>1185</v>
      </c>
      <c r="AB16" s="115">
        <v>1097</v>
      </c>
      <c r="AC16" s="48" t="s">
        <v>90</v>
      </c>
      <c r="AD16" s="48" t="s">
        <v>90</v>
      </c>
      <c r="AE16" s="48" t="s">
        <v>90</v>
      </c>
      <c r="AF16" s="114" t="s">
        <v>90</v>
      </c>
      <c r="AG16" s="123">
        <v>46747324</v>
      </c>
      <c r="AH16" s="49">
        <f t="shared" si="9"/>
        <v>1052</v>
      </c>
      <c r="AI16" s="50">
        <f t="shared" si="8"/>
        <v>197.11448379239275</v>
      </c>
      <c r="AJ16" s="98">
        <v>0</v>
      </c>
      <c r="AK16" s="98">
        <v>0</v>
      </c>
      <c r="AL16" s="98">
        <v>1</v>
      </c>
      <c r="AM16" s="98">
        <v>1</v>
      </c>
      <c r="AN16" s="98">
        <v>1</v>
      </c>
      <c r="AO16" s="98">
        <v>0</v>
      </c>
      <c r="AP16" s="115">
        <v>10829194</v>
      </c>
      <c r="AQ16" s="115">
        <f t="shared" si="2"/>
        <v>0</v>
      </c>
      <c r="AR16" s="53">
        <v>1.3</v>
      </c>
      <c r="AS16" s="52" t="s">
        <v>101</v>
      </c>
      <c r="AV16" s="39" t="s">
        <v>102</v>
      </c>
      <c r="AW16" s="39" t="s">
        <v>103</v>
      </c>
      <c r="AY16" s="97"/>
    </row>
    <row r="17" spans="1:51" x14ac:dyDescent="0.25">
      <c r="B17" s="40">
        <v>2.25</v>
      </c>
      <c r="C17" s="40">
        <v>0.29166666666666702</v>
      </c>
      <c r="D17" s="110">
        <v>7</v>
      </c>
      <c r="E17" s="41">
        <f t="shared" si="0"/>
        <v>4.9295774647887329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137</v>
      </c>
      <c r="P17" s="111">
        <v>144</v>
      </c>
      <c r="Q17" s="111">
        <v>2225669</v>
      </c>
      <c r="R17" s="46">
        <f t="shared" si="5"/>
        <v>5982</v>
      </c>
      <c r="S17" s="47">
        <f t="shared" si="6"/>
        <v>143.56800000000001</v>
      </c>
      <c r="T17" s="47">
        <f t="shared" si="7"/>
        <v>5.9820000000000002</v>
      </c>
      <c r="U17" s="112">
        <v>9.1999999999999993</v>
      </c>
      <c r="V17" s="112">
        <f t="shared" si="1"/>
        <v>9.1999999999999993</v>
      </c>
      <c r="W17" s="113" t="s">
        <v>130</v>
      </c>
      <c r="X17" s="115">
        <v>0</v>
      </c>
      <c r="Y17" s="115">
        <v>997</v>
      </c>
      <c r="Z17" s="115">
        <v>1187</v>
      </c>
      <c r="AA17" s="115">
        <v>1185</v>
      </c>
      <c r="AB17" s="115">
        <v>1187</v>
      </c>
      <c r="AC17" s="48" t="s">
        <v>90</v>
      </c>
      <c r="AD17" s="48" t="s">
        <v>90</v>
      </c>
      <c r="AE17" s="48" t="s">
        <v>90</v>
      </c>
      <c r="AF17" s="114" t="s">
        <v>90</v>
      </c>
      <c r="AG17" s="123">
        <v>46748636</v>
      </c>
      <c r="AH17" s="49">
        <f t="shared" si="9"/>
        <v>1312</v>
      </c>
      <c r="AI17" s="50">
        <f t="shared" si="8"/>
        <v>219.32464058843195</v>
      </c>
      <c r="AJ17" s="98">
        <v>0</v>
      </c>
      <c r="AK17" s="98">
        <v>1</v>
      </c>
      <c r="AL17" s="98">
        <v>1</v>
      </c>
      <c r="AM17" s="98">
        <v>1</v>
      </c>
      <c r="AN17" s="98">
        <v>1</v>
      </c>
      <c r="AO17" s="98">
        <v>0</v>
      </c>
      <c r="AP17" s="115">
        <v>10829194</v>
      </c>
      <c r="AQ17" s="115">
        <f t="shared" si="2"/>
        <v>0</v>
      </c>
      <c r="AR17" s="51"/>
      <c r="AS17" s="52" t="s">
        <v>101</v>
      </c>
      <c r="AT17" s="54"/>
      <c r="AV17" s="39" t="s">
        <v>104</v>
      </c>
      <c r="AW17" s="39" t="s">
        <v>105</v>
      </c>
      <c r="AY17" s="101"/>
    </row>
    <row r="18" spans="1:51" x14ac:dyDescent="0.25">
      <c r="B18" s="40">
        <v>2.2916666666666701</v>
      </c>
      <c r="C18" s="40">
        <v>0.33333333333333298</v>
      </c>
      <c r="D18" s="110">
        <v>6</v>
      </c>
      <c r="E18" s="41">
        <f t="shared" si="0"/>
        <v>4.2253521126760569</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138</v>
      </c>
      <c r="P18" s="111">
        <v>149</v>
      </c>
      <c r="Q18" s="111">
        <v>2231859</v>
      </c>
      <c r="R18" s="46">
        <f t="shared" si="5"/>
        <v>6190</v>
      </c>
      <c r="S18" s="47">
        <f t="shared" si="6"/>
        <v>148.56</v>
      </c>
      <c r="T18" s="47">
        <f t="shared" si="7"/>
        <v>6.19</v>
      </c>
      <c r="U18" s="112">
        <v>8.6999999999999993</v>
      </c>
      <c r="V18" s="112">
        <f t="shared" si="1"/>
        <v>8.6999999999999993</v>
      </c>
      <c r="W18" s="113" t="s">
        <v>130</v>
      </c>
      <c r="X18" s="115">
        <v>0</v>
      </c>
      <c r="Y18" s="115">
        <v>1047</v>
      </c>
      <c r="Z18" s="115">
        <v>1187</v>
      </c>
      <c r="AA18" s="115">
        <v>1185</v>
      </c>
      <c r="AB18" s="115">
        <v>1187</v>
      </c>
      <c r="AC18" s="48" t="s">
        <v>90</v>
      </c>
      <c r="AD18" s="48" t="s">
        <v>90</v>
      </c>
      <c r="AE18" s="48" t="s">
        <v>90</v>
      </c>
      <c r="AF18" s="114" t="s">
        <v>90</v>
      </c>
      <c r="AG18" s="123">
        <v>46749988</v>
      </c>
      <c r="AH18" s="49">
        <f t="shared" si="9"/>
        <v>1352</v>
      </c>
      <c r="AI18" s="50">
        <f t="shared" si="8"/>
        <v>218.41680129240709</v>
      </c>
      <c r="AJ18" s="98">
        <v>0</v>
      </c>
      <c r="AK18" s="98">
        <v>1</v>
      </c>
      <c r="AL18" s="98">
        <v>1</v>
      </c>
      <c r="AM18" s="98">
        <v>1</v>
      </c>
      <c r="AN18" s="98">
        <v>1</v>
      </c>
      <c r="AO18" s="98">
        <v>0</v>
      </c>
      <c r="AP18" s="115">
        <v>10829194</v>
      </c>
      <c r="AQ18" s="115">
        <f t="shared" si="2"/>
        <v>0</v>
      </c>
      <c r="AR18" s="51"/>
      <c r="AS18" s="52" t="s">
        <v>101</v>
      </c>
      <c r="AV18" s="39" t="s">
        <v>106</v>
      </c>
      <c r="AW18" s="39" t="s">
        <v>107</v>
      </c>
      <c r="AY18" s="101"/>
    </row>
    <row r="19" spans="1:51" x14ac:dyDescent="0.25">
      <c r="B19" s="40">
        <v>2.3333333333333299</v>
      </c>
      <c r="C19" s="40">
        <v>0.375</v>
      </c>
      <c r="D19" s="110">
        <v>6</v>
      </c>
      <c r="E19" s="41">
        <f t="shared" si="0"/>
        <v>4.2253521126760569</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140</v>
      </c>
      <c r="P19" s="111">
        <v>151</v>
      </c>
      <c r="Q19" s="111">
        <v>2238126</v>
      </c>
      <c r="R19" s="46">
        <f t="shared" si="5"/>
        <v>6267</v>
      </c>
      <c r="S19" s="47">
        <f t="shared" si="6"/>
        <v>150.40799999999999</v>
      </c>
      <c r="T19" s="47">
        <f t="shared" si="7"/>
        <v>6.2670000000000003</v>
      </c>
      <c r="U19" s="112">
        <v>8</v>
      </c>
      <c r="V19" s="112">
        <f t="shared" si="1"/>
        <v>8</v>
      </c>
      <c r="W19" s="113" t="s">
        <v>130</v>
      </c>
      <c r="X19" s="115">
        <v>0</v>
      </c>
      <c r="Y19" s="115">
        <v>1048</v>
      </c>
      <c r="Z19" s="115">
        <v>1187</v>
      </c>
      <c r="AA19" s="115">
        <v>1185</v>
      </c>
      <c r="AB19" s="115">
        <v>1187</v>
      </c>
      <c r="AC19" s="48" t="s">
        <v>90</v>
      </c>
      <c r="AD19" s="48" t="s">
        <v>90</v>
      </c>
      <c r="AE19" s="48" t="s">
        <v>90</v>
      </c>
      <c r="AF19" s="114" t="s">
        <v>90</v>
      </c>
      <c r="AG19" s="123">
        <v>46751384</v>
      </c>
      <c r="AH19" s="49">
        <f t="shared" si="9"/>
        <v>1396</v>
      </c>
      <c r="AI19" s="50">
        <f t="shared" si="8"/>
        <v>222.75410882399871</v>
      </c>
      <c r="AJ19" s="98">
        <v>0</v>
      </c>
      <c r="AK19" s="98">
        <v>1</v>
      </c>
      <c r="AL19" s="98">
        <v>1</v>
      </c>
      <c r="AM19" s="98">
        <v>1</v>
      </c>
      <c r="AN19" s="98">
        <v>1</v>
      </c>
      <c r="AO19" s="98">
        <v>0</v>
      </c>
      <c r="AP19" s="115">
        <v>10829194</v>
      </c>
      <c r="AQ19" s="115">
        <f t="shared" si="2"/>
        <v>0</v>
      </c>
      <c r="AR19" s="51"/>
      <c r="AS19" s="52" t="s">
        <v>101</v>
      </c>
      <c r="AV19" s="39" t="s">
        <v>108</v>
      </c>
      <c r="AW19" s="39" t="s">
        <v>109</v>
      </c>
      <c r="AY19" s="101"/>
    </row>
    <row r="20" spans="1:51" x14ac:dyDescent="0.25">
      <c r="B20" s="40">
        <v>2.375</v>
      </c>
      <c r="C20" s="40">
        <v>0.41666666666666669</v>
      </c>
      <c r="D20" s="110">
        <v>6</v>
      </c>
      <c r="E20" s="41">
        <f t="shared" si="0"/>
        <v>4.2253521126760569</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139</v>
      </c>
      <c r="P20" s="111">
        <v>152</v>
      </c>
      <c r="Q20" s="111">
        <v>2244425</v>
      </c>
      <c r="R20" s="46">
        <f t="shared" si="5"/>
        <v>6299</v>
      </c>
      <c r="S20" s="47">
        <f t="shared" si="6"/>
        <v>151.17599999999999</v>
      </c>
      <c r="T20" s="47">
        <f t="shared" si="7"/>
        <v>6.2990000000000004</v>
      </c>
      <c r="U20" s="112">
        <v>7.4</v>
      </c>
      <c r="V20" s="112">
        <f t="shared" si="1"/>
        <v>7.4</v>
      </c>
      <c r="W20" s="113" t="s">
        <v>130</v>
      </c>
      <c r="X20" s="115">
        <v>0</v>
      </c>
      <c r="Y20" s="115">
        <v>1047</v>
      </c>
      <c r="Z20" s="115">
        <v>1187</v>
      </c>
      <c r="AA20" s="115">
        <v>1185</v>
      </c>
      <c r="AB20" s="115">
        <v>1187</v>
      </c>
      <c r="AC20" s="48" t="s">
        <v>90</v>
      </c>
      <c r="AD20" s="48" t="s">
        <v>90</v>
      </c>
      <c r="AE20" s="48" t="s">
        <v>90</v>
      </c>
      <c r="AF20" s="114" t="s">
        <v>90</v>
      </c>
      <c r="AG20" s="123">
        <v>46752772</v>
      </c>
      <c r="AH20" s="49">
        <f t="shared" si="9"/>
        <v>1388</v>
      </c>
      <c r="AI20" s="50">
        <f t="shared" si="8"/>
        <v>220.35243689474518</v>
      </c>
      <c r="AJ20" s="98">
        <v>0</v>
      </c>
      <c r="AK20" s="98">
        <v>1</v>
      </c>
      <c r="AL20" s="98">
        <v>1</v>
      </c>
      <c r="AM20" s="98">
        <v>1</v>
      </c>
      <c r="AN20" s="98">
        <v>1</v>
      </c>
      <c r="AO20" s="98">
        <v>0</v>
      </c>
      <c r="AP20" s="115">
        <v>10829194</v>
      </c>
      <c r="AQ20" s="115">
        <f t="shared" si="2"/>
        <v>0</v>
      </c>
      <c r="AR20" s="53">
        <v>1.26</v>
      </c>
      <c r="AS20" s="52" t="s">
        <v>101</v>
      </c>
      <c r="AY20" s="101"/>
    </row>
    <row r="21" spans="1:51" x14ac:dyDescent="0.25">
      <c r="B21" s="40">
        <v>2.4166666666666701</v>
      </c>
      <c r="C21" s="40">
        <v>0.45833333333333298</v>
      </c>
      <c r="D21" s="110">
        <v>6</v>
      </c>
      <c r="E21" s="41">
        <f t="shared" si="0"/>
        <v>4.2253521126760569</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138</v>
      </c>
      <c r="P21" s="111">
        <v>149</v>
      </c>
      <c r="Q21" s="111">
        <v>2250697</v>
      </c>
      <c r="R21" s="46">
        <f t="shared" si="5"/>
        <v>6272</v>
      </c>
      <c r="S21" s="47">
        <f t="shared" si="6"/>
        <v>150.52799999999999</v>
      </c>
      <c r="T21" s="47">
        <f t="shared" si="7"/>
        <v>6.2720000000000002</v>
      </c>
      <c r="U21" s="112">
        <v>6.8</v>
      </c>
      <c r="V21" s="112">
        <f t="shared" si="1"/>
        <v>6.8</v>
      </c>
      <c r="W21" s="113" t="s">
        <v>130</v>
      </c>
      <c r="X21" s="115">
        <v>0</v>
      </c>
      <c r="Y21" s="115">
        <v>1047</v>
      </c>
      <c r="Z21" s="115">
        <v>1187</v>
      </c>
      <c r="AA21" s="115">
        <v>1185</v>
      </c>
      <c r="AB21" s="115">
        <v>1187</v>
      </c>
      <c r="AC21" s="48" t="s">
        <v>90</v>
      </c>
      <c r="AD21" s="48" t="s">
        <v>90</v>
      </c>
      <c r="AE21" s="48" t="s">
        <v>90</v>
      </c>
      <c r="AF21" s="114" t="s">
        <v>90</v>
      </c>
      <c r="AG21" s="123">
        <v>46754156</v>
      </c>
      <c r="AH21" s="49">
        <f t="shared" si="9"/>
        <v>1384</v>
      </c>
      <c r="AI21" s="50">
        <f t="shared" si="8"/>
        <v>220.66326530612244</v>
      </c>
      <c r="AJ21" s="98">
        <v>0</v>
      </c>
      <c r="AK21" s="98">
        <v>1</v>
      </c>
      <c r="AL21" s="98">
        <v>1</v>
      </c>
      <c r="AM21" s="98">
        <v>1</v>
      </c>
      <c r="AN21" s="98">
        <v>1</v>
      </c>
      <c r="AO21" s="98">
        <v>0</v>
      </c>
      <c r="AP21" s="115">
        <v>10829194</v>
      </c>
      <c r="AQ21" s="115">
        <f t="shared" si="2"/>
        <v>0</v>
      </c>
      <c r="AR21" s="51"/>
      <c r="AS21" s="52" t="s">
        <v>101</v>
      </c>
      <c r="AY21" s="101"/>
    </row>
    <row r="22" spans="1:51" x14ac:dyDescent="0.25">
      <c r="B22" s="40">
        <v>2.4583333333333299</v>
      </c>
      <c r="C22" s="40">
        <v>0.5</v>
      </c>
      <c r="D22" s="110">
        <v>6</v>
      </c>
      <c r="E22" s="41">
        <f t="shared" si="0"/>
        <v>4.2253521126760569</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137</v>
      </c>
      <c r="P22" s="111">
        <v>145</v>
      </c>
      <c r="Q22" s="111">
        <v>2256982</v>
      </c>
      <c r="R22" s="46">
        <f t="shared" si="5"/>
        <v>6285</v>
      </c>
      <c r="S22" s="47">
        <f t="shared" si="6"/>
        <v>150.84</v>
      </c>
      <c r="T22" s="47">
        <f t="shared" si="7"/>
        <v>6.2850000000000001</v>
      </c>
      <c r="U22" s="112">
        <v>6.2</v>
      </c>
      <c r="V22" s="112">
        <f t="shared" si="1"/>
        <v>6.2</v>
      </c>
      <c r="W22" s="113" t="s">
        <v>130</v>
      </c>
      <c r="X22" s="115">
        <v>0</v>
      </c>
      <c r="Y22" s="115">
        <v>1047</v>
      </c>
      <c r="Z22" s="115">
        <v>1187</v>
      </c>
      <c r="AA22" s="115">
        <v>1185</v>
      </c>
      <c r="AB22" s="115">
        <v>1187</v>
      </c>
      <c r="AC22" s="48" t="s">
        <v>90</v>
      </c>
      <c r="AD22" s="48" t="s">
        <v>90</v>
      </c>
      <c r="AE22" s="48" t="s">
        <v>90</v>
      </c>
      <c r="AF22" s="114" t="s">
        <v>90</v>
      </c>
      <c r="AG22" s="123">
        <v>46755540</v>
      </c>
      <c r="AH22" s="49">
        <f t="shared" si="9"/>
        <v>1384</v>
      </c>
      <c r="AI22" s="50">
        <f t="shared" si="8"/>
        <v>220.20684168655529</v>
      </c>
      <c r="AJ22" s="98">
        <v>0</v>
      </c>
      <c r="AK22" s="98">
        <v>1</v>
      </c>
      <c r="AL22" s="98">
        <v>1</v>
      </c>
      <c r="AM22" s="98">
        <v>1</v>
      </c>
      <c r="AN22" s="98">
        <v>1</v>
      </c>
      <c r="AO22" s="98">
        <v>0</v>
      </c>
      <c r="AP22" s="115">
        <v>10829194</v>
      </c>
      <c r="AQ22" s="115">
        <f t="shared" si="2"/>
        <v>0</v>
      </c>
      <c r="AR22" s="51"/>
      <c r="AS22" s="52" t="s">
        <v>101</v>
      </c>
      <c r="AV22" s="55" t="s">
        <v>110</v>
      </c>
      <c r="AY22" s="101"/>
    </row>
    <row r="23" spans="1:51" x14ac:dyDescent="0.25">
      <c r="A23" s="97" t="s">
        <v>125</v>
      </c>
      <c r="B23" s="40">
        <v>2.5</v>
      </c>
      <c r="C23" s="40">
        <v>0.54166666666666696</v>
      </c>
      <c r="D23" s="110">
        <v>5</v>
      </c>
      <c r="E23" s="41">
        <f t="shared" si="0"/>
        <v>3.5211267605633805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136</v>
      </c>
      <c r="P23" s="111">
        <v>144</v>
      </c>
      <c r="Q23" s="111">
        <v>2262904</v>
      </c>
      <c r="R23" s="46">
        <f t="shared" si="5"/>
        <v>5922</v>
      </c>
      <c r="S23" s="47">
        <f t="shared" si="6"/>
        <v>142.12799999999999</v>
      </c>
      <c r="T23" s="47">
        <f t="shared" si="7"/>
        <v>5.9219999999999997</v>
      </c>
      <c r="U23" s="112">
        <v>5.7</v>
      </c>
      <c r="V23" s="112">
        <f t="shared" si="1"/>
        <v>5.7</v>
      </c>
      <c r="W23" s="113" t="s">
        <v>130</v>
      </c>
      <c r="X23" s="115">
        <v>0</v>
      </c>
      <c r="Y23" s="115">
        <v>1047</v>
      </c>
      <c r="Z23" s="115">
        <v>1187</v>
      </c>
      <c r="AA23" s="115">
        <v>1185</v>
      </c>
      <c r="AB23" s="115">
        <v>1187</v>
      </c>
      <c r="AC23" s="48" t="s">
        <v>90</v>
      </c>
      <c r="AD23" s="48" t="s">
        <v>90</v>
      </c>
      <c r="AE23" s="48" t="s">
        <v>90</v>
      </c>
      <c r="AF23" s="114" t="s">
        <v>90</v>
      </c>
      <c r="AG23" s="123">
        <v>46756884</v>
      </c>
      <c r="AH23" s="49">
        <f t="shared" si="9"/>
        <v>1344</v>
      </c>
      <c r="AI23" s="50">
        <f t="shared" si="8"/>
        <v>226.95035460992909</v>
      </c>
      <c r="AJ23" s="98">
        <v>0</v>
      </c>
      <c r="AK23" s="98">
        <v>1</v>
      </c>
      <c r="AL23" s="98">
        <v>1</v>
      </c>
      <c r="AM23" s="98">
        <v>1</v>
      </c>
      <c r="AN23" s="98">
        <v>1</v>
      </c>
      <c r="AO23" s="98">
        <v>0</v>
      </c>
      <c r="AP23" s="115">
        <v>10829194</v>
      </c>
      <c r="AQ23" s="115">
        <f t="shared" si="2"/>
        <v>0</v>
      </c>
      <c r="AR23" s="51"/>
      <c r="AS23" s="52" t="s">
        <v>113</v>
      </c>
      <c r="AT23" s="54"/>
      <c r="AV23" s="56" t="s">
        <v>111</v>
      </c>
      <c r="AW23" s="57" t="s">
        <v>112</v>
      </c>
      <c r="AY23" s="101"/>
    </row>
    <row r="24" spans="1:51" x14ac:dyDescent="0.25">
      <c r="B24" s="40">
        <v>2.5416666666666701</v>
      </c>
      <c r="C24" s="40">
        <v>0.58333333333333404</v>
      </c>
      <c r="D24" s="110">
        <v>5</v>
      </c>
      <c r="E24" s="41">
        <f t="shared" si="0"/>
        <v>3.5211267605633805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136</v>
      </c>
      <c r="P24" s="111">
        <v>145</v>
      </c>
      <c r="Q24" s="111">
        <v>2269242</v>
      </c>
      <c r="R24" s="46">
        <f t="shared" si="5"/>
        <v>6338</v>
      </c>
      <c r="S24" s="47">
        <f t="shared" si="6"/>
        <v>152.11199999999999</v>
      </c>
      <c r="T24" s="47">
        <f t="shared" si="7"/>
        <v>6.3380000000000001</v>
      </c>
      <c r="U24" s="112">
        <v>5.0999999999999996</v>
      </c>
      <c r="V24" s="112">
        <f t="shared" si="1"/>
        <v>5.0999999999999996</v>
      </c>
      <c r="W24" s="113" t="s">
        <v>130</v>
      </c>
      <c r="X24" s="115">
        <v>0</v>
      </c>
      <c r="Y24" s="115">
        <v>1047</v>
      </c>
      <c r="Z24" s="115">
        <v>1186</v>
      </c>
      <c r="AA24" s="115">
        <v>1185</v>
      </c>
      <c r="AB24" s="115">
        <v>1188</v>
      </c>
      <c r="AC24" s="48" t="s">
        <v>90</v>
      </c>
      <c r="AD24" s="48" t="s">
        <v>90</v>
      </c>
      <c r="AE24" s="48" t="s">
        <v>90</v>
      </c>
      <c r="AF24" s="114" t="s">
        <v>90</v>
      </c>
      <c r="AG24" s="123">
        <v>46758308</v>
      </c>
      <c r="AH24" s="49">
        <f>IF(ISBLANK(AG24),"-",AG24-AG23)</f>
        <v>1424</v>
      </c>
      <c r="AI24" s="50">
        <f t="shared" si="8"/>
        <v>224.67655411801829</v>
      </c>
      <c r="AJ24" s="98">
        <v>0</v>
      </c>
      <c r="AK24" s="98">
        <v>1</v>
      </c>
      <c r="AL24" s="98">
        <v>1</v>
      </c>
      <c r="AM24" s="98">
        <v>1</v>
      </c>
      <c r="AN24" s="98">
        <v>1</v>
      </c>
      <c r="AO24" s="98">
        <v>0</v>
      </c>
      <c r="AP24" s="115">
        <v>10829194</v>
      </c>
      <c r="AQ24" s="115">
        <f t="shared" si="2"/>
        <v>0</v>
      </c>
      <c r="AR24" s="53">
        <v>1.22</v>
      </c>
      <c r="AS24" s="52" t="s">
        <v>113</v>
      </c>
      <c r="AV24" s="58" t="s">
        <v>29</v>
      </c>
      <c r="AW24" s="58">
        <v>14.7</v>
      </c>
      <c r="AY24" s="101"/>
    </row>
    <row r="25" spans="1:51" x14ac:dyDescent="0.25">
      <c r="B25" s="40">
        <v>2.5833333333333299</v>
      </c>
      <c r="C25" s="40">
        <v>0.625</v>
      </c>
      <c r="D25" s="110">
        <v>5</v>
      </c>
      <c r="E25" s="41">
        <f t="shared" si="0"/>
        <v>3.5211267605633805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139</v>
      </c>
      <c r="P25" s="111">
        <v>144</v>
      </c>
      <c r="Q25" s="111">
        <v>2275222</v>
      </c>
      <c r="R25" s="46">
        <f t="shared" si="5"/>
        <v>5980</v>
      </c>
      <c r="S25" s="47">
        <f t="shared" si="6"/>
        <v>143.52000000000001</v>
      </c>
      <c r="T25" s="47">
        <f t="shared" si="7"/>
        <v>5.98</v>
      </c>
      <c r="U25" s="112">
        <v>4.7</v>
      </c>
      <c r="V25" s="112">
        <f t="shared" si="1"/>
        <v>4.7</v>
      </c>
      <c r="W25" s="113" t="s">
        <v>130</v>
      </c>
      <c r="X25" s="115">
        <v>0</v>
      </c>
      <c r="Y25" s="115">
        <v>1017</v>
      </c>
      <c r="Z25" s="115">
        <v>1187</v>
      </c>
      <c r="AA25" s="115">
        <v>1185</v>
      </c>
      <c r="AB25" s="115">
        <v>1188</v>
      </c>
      <c r="AC25" s="48" t="s">
        <v>90</v>
      </c>
      <c r="AD25" s="48" t="s">
        <v>90</v>
      </c>
      <c r="AE25" s="48" t="s">
        <v>90</v>
      </c>
      <c r="AF25" s="114" t="s">
        <v>90</v>
      </c>
      <c r="AG25" s="123">
        <v>46759635</v>
      </c>
      <c r="AH25" s="49">
        <f t="shared" si="9"/>
        <v>1327</v>
      </c>
      <c r="AI25" s="50">
        <f t="shared" si="8"/>
        <v>221.90635451505014</v>
      </c>
      <c r="AJ25" s="98">
        <v>0</v>
      </c>
      <c r="AK25" s="98">
        <v>1</v>
      </c>
      <c r="AL25" s="98">
        <v>1</v>
      </c>
      <c r="AM25" s="98">
        <v>1</v>
      </c>
      <c r="AN25" s="98">
        <v>1</v>
      </c>
      <c r="AO25" s="98">
        <v>0</v>
      </c>
      <c r="AP25" s="115">
        <v>10829194</v>
      </c>
      <c r="AQ25" s="115">
        <f t="shared" si="2"/>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137</v>
      </c>
      <c r="P26" s="111">
        <v>143</v>
      </c>
      <c r="Q26" s="111">
        <v>2281092</v>
      </c>
      <c r="R26" s="46">
        <f t="shared" si="5"/>
        <v>5870</v>
      </c>
      <c r="S26" s="47">
        <f t="shared" si="6"/>
        <v>140.88</v>
      </c>
      <c r="T26" s="47">
        <f t="shared" si="7"/>
        <v>5.87</v>
      </c>
      <c r="U26" s="112">
        <v>4.3</v>
      </c>
      <c r="V26" s="112">
        <f t="shared" si="1"/>
        <v>4.3</v>
      </c>
      <c r="W26" s="113" t="s">
        <v>130</v>
      </c>
      <c r="X26" s="115">
        <v>0</v>
      </c>
      <c r="Y26" s="115">
        <v>1015</v>
      </c>
      <c r="Z26" s="115">
        <v>1188</v>
      </c>
      <c r="AA26" s="115">
        <v>1185</v>
      </c>
      <c r="AB26" s="115">
        <v>1187</v>
      </c>
      <c r="AC26" s="48" t="s">
        <v>90</v>
      </c>
      <c r="AD26" s="48" t="s">
        <v>90</v>
      </c>
      <c r="AE26" s="48" t="s">
        <v>90</v>
      </c>
      <c r="AF26" s="114" t="s">
        <v>90</v>
      </c>
      <c r="AG26" s="123">
        <v>46760964</v>
      </c>
      <c r="AH26" s="49">
        <f t="shared" si="9"/>
        <v>1329</v>
      </c>
      <c r="AI26" s="50">
        <f t="shared" si="8"/>
        <v>226.40545144804088</v>
      </c>
      <c r="AJ26" s="98">
        <v>0</v>
      </c>
      <c r="AK26" s="98">
        <v>1</v>
      </c>
      <c r="AL26" s="98">
        <v>1</v>
      </c>
      <c r="AM26" s="98">
        <v>1</v>
      </c>
      <c r="AN26" s="98">
        <v>1</v>
      </c>
      <c r="AO26" s="98">
        <v>0</v>
      </c>
      <c r="AP26" s="115">
        <v>10829194</v>
      </c>
      <c r="AQ26" s="115">
        <f t="shared" si="2"/>
        <v>0</v>
      </c>
      <c r="AR26" s="51"/>
      <c r="AS26" s="52" t="s">
        <v>113</v>
      </c>
      <c r="AV26" s="58" t="s">
        <v>114</v>
      </c>
      <c r="AW26" s="58">
        <v>1.01325</v>
      </c>
      <c r="AY26" s="101"/>
    </row>
    <row r="27" spans="1:51" x14ac:dyDescent="0.25">
      <c r="B27" s="40">
        <v>2.6666666666666701</v>
      </c>
      <c r="C27" s="40">
        <v>0.70833333333333404</v>
      </c>
      <c r="D27" s="110">
        <v>5</v>
      </c>
      <c r="E27" s="41">
        <f t="shared" si="0"/>
        <v>3.5211267605633805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136</v>
      </c>
      <c r="P27" s="111">
        <v>137</v>
      </c>
      <c r="Q27" s="111">
        <v>2287096</v>
      </c>
      <c r="R27" s="46">
        <f t="shared" si="5"/>
        <v>6004</v>
      </c>
      <c r="S27" s="47">
        <f t="shared" si="6"/>
        <v>144.096</v>
      </c>
      <c r="T27" s="47">
        <f t="shared" si="7"/>
        <v>6.0039999999999996</v>
      </c>
      <c r="U27" s="112">
        <v>3.9</v>
      </c>
      <c r="V27" s="112">
        <f t="shared" si="1"/>
        <v>3.9</v>
      </c>
      <c r="W27" s="113" t="s">
        <v>130</v>
      </c>
      <c r="X27" s="115">
        <v>0</v>
      </c>
      <c r="Y27" s="115">
        <v>1015</v>
      </c>
      <c r="Z27" s="115">
        <v>1188</v>
      </c>
      <c r="AA27" s="115">
        <v>1185</v>
      </c>
      <c r="AB27" s="115">
        <v>1187</v>
      </c>
      <c r="AC27" s="48" t="s">
        <v>90</v>
      </c>
      <c r="AD27" s="48" t="s">
        <v>90</v>
      </c>
      <c r="AE27" s="48" t="s">
        <v>90</v>
      </c>
      <c r="AF27" s="114" t="s">
        <v>90</v>
      </c>
      <c r="AG27" s="123">
        <v>46762312</v>
      </c>
      <c r="AH27" s="49">
        <f t="shared" si="9"/>
        <v>1348</v>
      </c>
      <c r="AI27" s="50">
        <f t="shared" si="8"/>
        <v>224.5169886742172</v>
      </c>
      <c r="AJ27" s="98">
        <v>0</v>
      </c>
      <c r="AK27" s="98">
        <v>1</v>
      </c>
      <c r="AL27" s="98">
        <v>1</v>
      </c>
      <c r="AM27" s="98">
        <v>1</v>
      </c>
      <c r="AN27" s="98">
        <v>1</v>
      </c>
      <c r="AO27" s="98">
        <v>0</v>
      </c>
      <c r="AP27" s="115">
        <v>10829194</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137</v>
      </c>
      <c r="P28" s="111">
        <v>141</v>
      </c>
      <c r="Q28" s="111">
        <v>2293294</v>
      </c>
      <c r="R28" s="46">
        <f t="shared" si="5"/>
        <v>6198</v>
      </c>
      <c r="S28" s="47">
        <f t="shared" si="6"/>
        <v>148.75200000000001</v>
      </c>
      <c r="T28" s="47">
        <f t="shared" si="7"/>
        <v>6.1980000000000004</v>
      </c>
      <c r="U28" s="112">
        <v>3.5</v>
      </c>
      <c r="V28" s="112">
        <f t="shared" si="1"/>
        <v>3.5</v>
      </c>
      <c r="W28" s="113" t="s">
        <v>130</v>
      </c>
      <c r="X28" s="115">
        <v>0</v>
      </c>
      <c r="Y28" s="115">
        <v>1015</v>
      </c>
      <c r="Z28" s="115">
        <v>1188</v>
      </c>
      <c r="AA28" s="115">
        <v>1185</v>
      </c>
      <c r="AB28" s="115">
        <v>1187</v>
      </c>
      <c r="AC28" s="48" t="s">
        <v>90</v>
      </c>
      <c r="AD28" s="48" t="s">
        <v>90</v>
      </c>
      <c r="AE28" s="48" t="s">
        <v>90</v>
      </c>
      <c r="AF28" s="114" t="s">
        <v>90</v>
      </c>
      <c r="AG28" s="123">
        <v>46763656</v>
      </c>
      <c r="AH28" s="49">
        <f t="shared" si="9"/>
        <v>1344</v>
      </c>
      <c r="AI28" s="50">
        <f t="shared" si="8"/>
        <v>216.84414327202322</v>
      </c>
      <c r="AJ28" s="98">
        <v>0</v>
      </c>
      <c r="AK28" s="98">
        <v>1</v>
      </c>
      <c r="AL28" s="98">
        <v>1</v>
      </c>
      <c r="AM28" s="98">
        <v>1</v>
      </c>
      <c r="AN28" s="98">
        <v>1</v>
      </c>
      <c r="AO28" s="98">
        <v>0</v>
      </c>
      <c r="AP28" s="115">
        <v>10829194</v>
      </c>
      <c r="AQ28" s="115">
        <f t="shared" si="2"/>
        <v>0</v>
      </c>
      <c r="AR28" s="53">
        <v>1.1599999999999999</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136</v>
      </c>
      <c r="P29" s="111">
        <v>134</v>
      </c>
      <c r="Q29" s="111">
        <v>2299132</v>
      </c>
      <c r="R29" s="46">
        <f t="shared" si="5"/>
        <v>5838</v>
      </c>
      <c r="S29" s="47">
        <f t="shared" si="6"/>
        <v>140.11199999999999</v>
      </c>
      <c r="T29" s="47">
        <f t="shared" si="7"/>
        <v>5.8380000000000001</v>
      </c>
      <c r="U29" s="112">
        <v>3.2</v>
      </c>
      <c r="V29" s="112">
        <f t="shared" si="1"/>
        <v>3.2</v>
      </c>
      <c r="W29" s="113" t="s">
        <v>130</v>
      </c>
      <c r="X29" s="115">
        <v>0</v>
      </c>
      <c r="Y29" s="115">
        <v>1015</v>
      </c>
      <c r="Z29" s="115">
        <v>1187</v>
      </c>
      <c r="AA29" s="115">
        <v>1185</v>
      </c>
      <c r="AB29" s="115">
        <v>1187</v>
      </c>
      <c r="AC29" s="48" t="s">
        <v>90</v>
      </c>
      <c r="AD29" s="48" t="s">
        <v>90</v>
      </c>
      <c r="AE29" s="48" t="s">
        <v>90</v>
      </c>
      <c r="AF29" s="114" t="s">
        <v>90</v>
      </c>
      <c r="AG29" s="123">
        <v>46764984</v>
      </c>
      <c r="AH29" s="49">
        <f t="shared" si="9"/>
        <v>1328</v>
      </c>
      <c r="AI29" s="50">
        <f t="shared" si="8"/>
        <v>227.47516272696129</v>
      </c>
      <c r="AJ29" s="98">
        <v>0</v>
      </c>
      <c r="AK29" s="98">
        <v>1</v>
      </c>
      <c r="AL29" s="98">
        <v>1</v>
      </c>
      <c r="AM29" s="98">
        <v>1</v>
      </c>
      <c r="AN29" s="98">
        <v>1</v>
      </c>
      <c r="AO29" s="98">
        <v>0</v>
      </c>
      <c r="AP29" s="115">
        <v>10829194</v>
      </c>
      <c r="AQ29" s="115">
        <f t="shared" si="2"/>
        <v>0</v>
      </c>
      <c r="AR29" s="51"/>
      <c r="AS29" s="52" t="s">
        <v>113</v>
      </c>
      <c r="AY29" s="101"/>
    </row>
    <row r="30" spans="1:51" x14ac:dyDescent="0.25">
      <c r="B30" s="40">
        <v>2.7916666666666701</v>
      </c>
      <c r="C30" s="40">
        <v>0.83333333333333703</v>
      </c>
      <c r="D30" s="110">
        <v>4</v>
      </c>
      <c r="E30" s="41">
        <f t="shared" si="0"/>
        <v>2.8169014084507045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116</v>
      </c>
      <c r="P30" s="111">
        <v>137</v>
      </c>
      <c r="Q30" s="111">
        <v>2304749</v>
      </c>
      <c r="R30" s="46">
        <f t="shared" si="5"/>
        <v>5617</v>
      </c>
      <c r="S30" s="47">
        <f t="shared" si="6"/>
        <v>134.80799999999999</v>
      </c>
      <c r="T30" s="47">
        <f t="shared" si="7"/>
        <v>5.617</v>
      </c>
      <c r="U30" s="112">
        <v>2.4</v>
      </c>
      <c r="V30" s="112">
        <f t="shared" si="1"/>
        <v>2.4</v>
      </c>
      <c r="W30" s="113" t="s">
        <v>130</v>
      </c>
      <c r="X30" s="115">
        <v>0</v>
      </c>
      <c r="Y30" s="115">
        <v>1098</v>
      </c>
      <c r="Z30" s="115">
        <v>0</v>
      </c>
      <c r="AA30" s="115">
        <v>1185</v>
      </c>
      <c r="AB30" s="115">
        <v>1188</v>
      </c>
      <c r="AC30" s="48" t="s">
        <v>90</v>
      </c>
      <c r="AD30" s="48" t="s">
        <v>90</v>
      </c>
      <c r="AE30" s="48" t="s">
        <v>90</v>
      </c>
      <c r="AF30" s="114" t="s">
        <v>90</v>
      </c>
      <c r="AG30" s="123">
        <v>46766120</v>
      </c>
      <c r="AH30" s="49">
        <f t="shared" si="9"/>
        <v>1136</v>
      </c>
      <c r="AI30" s="50">
        <f t="shared" si="8"/>
        <v>202.24319031511482</v>
      </c>
      <c r="AJ30" s="98">
        <v>0</v>
      </c>
      <c r="AK30" s="98">
        <v>1</v>
      </c>
      <c r="AL30" s="98">
        <v>0</v>
      </c>
      <c r="AM30" s="98">
        <v>1</v>
      </c>
      <c r="AN30" s="98">
        <v>1</v>
      </c>
      <c r="AO30" s="98">
        <v>0</v>
      </c>
      <c r="AP30" s="115">
        <v>10829194</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116</v>
      </c>
      <c r="P31" s="111">
        <v>131</v>
      </c>
      <c r="Q31" s="111">
        <v>2310277</v>
      </c>
      <c r="R31" s="46">
        <f t="shared" si="5"/>
        <v>5528</v>
      </c>
      <c r="S31" s="47">
        <f t="shared" si="6"/>
        <v>132.672</v>
      </c>
      <c r="T31" s="47">
        <f t="shared" si="7"/>
        <v>5.5279999999999996</v>
      </c>
      <c r="U31" s="112">
        <v>1.6</v>
      </c>
      <c r="V31" s="112">
        <f t="shared" si="1"/>
        <v>1.6</v>
      </c>
      <c r="W31" s="113" t="s">
        <v>134</v>
      </c>
      <c r="X31" s="115">
        <v>0</v>
      </c>
      <c r="Y31" s="115">
        <v>1098</v>
      </c>
      <c r="Z31" s="115">
        <v>0</v>
      </c>
      <c r="AA31" s="115">
        <v>1185</v>
      </c>
      <c r="AB31" s="115">
        <v>1188</v>
      </c>
      <c r="AC31" s="48" t="s">
        <v>90</v>
      </c>
      <c r="AD31" s="48" t="s">
        <v>90</v>
      </c>
      <c r="AE31" s="48" t="s">
        <v>90</v>
      </c>
      <c r="AF31" s="114" t="s">
        <v>90</v>
      </c>
      <c r="AG31" s="123">
        <v>46767208</v>
      </c>
      <c r="AH31" s="49">
        <f t="shared" si="9"/>
        <v>1088</v>
      </c>
      <c r="AI31" s="50">
        <f t="shared" si="8"/>
        <v>196.81620839363242</v>
      </c>
      <c r="AJ31" s="98">
        <v>0</v>
      </c>
      <c r="AK31" s="98">
        <v>1</v>
      </c>
      <c r="AL31" s="98">
        <v>0</v>
      </c>
      <c r="AM31" s="98">
        <v>1</v>
      </c>
      <c r="AN31" s="98">
        <v>1</v>
      </c>
      <c r="AO31" s="98">
        <v>0</v>
      </c>
      <c r="AP31" s="115">
        <v>10829194</v>
      </c>
      <c r="AQ31" s="115">
        <f t="shared" si="2"/>
        <v>0</v>
      </c>
      <c r="AR31" s="51"/>
      <c r="AS31" s="52" t="s">
        <v>113</v>
      </c>
      <c r="AV31" s="59" t="s">
        <v>29</v>
      </c>
      <c r="AW31" s="59" t="s">
        <v>74</v>
      </c>
      <c r="AY31" s="101"/>
    </row>
    <row r="32" spans="1:51" x14ac:dyDescent="0.25">
      <c r="B32" s="40">
        <v>2.875</v>
      </c>
      <c r="C32" s="40">
        <v>0.91666666666667096</v>
      </c>
      <c r="D32" s="110">
        <v>4</v>
      </c>
      <c r="E32" s="41">
        <f t="shared" si="0"/>
        <v>2.8169014084507045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134</v>
      </c>
      <c r="P32" s="111">
        <v>129</v>
      </c>
      <c r="Q32" s="111">
        <v>2315476</v>
      </c>
      <c r="R32" s="46">
        <f t="shared" si="5"/>
        <v>5199</v>
      </c>
      <c r="S32" s="47">
        <f t="shared" si="6"/>
        <v>124.776</v>
      </c>
      <c r="T32" s="47">
        <f t="shared" si="7"/>
        <v>5.1989999999999998</v>
      </c>
      <c r="U32" s="112">
        <v>1.3</v>
      </c>
      <c r="V32" s="112">
        <f t="shared" si="1"/>
        <v>1.3</v>
      </c>
      <c r="W32" s="113" t="s">
        <v>134</v>
      </c>
      <c r="X32" s="115">
        <v>0</v>
      </c>
      <c r="Y32" s="115">
        <v>1016</v>
      </c>
      <c r="Z32" s="115">
        <v>0</v>
      </c>
      <c r="AA32" s="115">
        <v>1185</v>
      </c>
      <c r="AB32" s="115">
        <v>1188</v>
      </c>
      <c r="AC32" s="48" t="s">
        <v>90</v>
      </c>
      <c r="AD32" s="48" t="s">
        <v>90</v>
      </c>
      <c r="AE32" s="48" t="s">
        <v>90</v>
      </c>
      <c r="AF32" s="114" t="s">
        <v>90</v>
      </c>
      <c r="AG32" s="123">
        <v>46768228</v>
      </c>
      <c r="AH32" s="49">
        <f t="shared" si="9"/>
        <v>1020</v>
      </c>
      <c r="AI32" s="50">
        <f t="shared" si="8"/>
        <v>196.19157530294288</v>
      </c>
      <c r="AJ32" s="98">
        <v>0</v>
      </c>
      <c r="AK32" s="98">
        <v>1</v>
      </c>
      <c r="AL32" s="98">
        <v>0</v>
      </c>
      <c r="AM32" s="98">
        <v>1</v>
      </c>
      <c r="AN32" s="98">
        <v>1</v>
      </c>
      <c r="AO32" s="98">
        <v>0</v>
      </c>
      <c r="AP32" s="115">
        <v>10829194</v>
      </c>
      <c r="AQ32" s="115">
        <f t="shared" si="2"/>
        <v>0</v>
      </c>
      <c r="AR32" s="53">
        <v>1.18</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137</v>
      </c>
      <c r="P33" s="111">
        <v>131</v>
      </c>
      <c r="Q33" s="111">
        <v>2320961</v>
      </c>
      <c r="R33" s="46">
        <f t="shared" si="5"/>
        <v>5485</v>
      </c>
      <c r="S33" s="47">
        <f t="shared" si="6"/>
        <v>131.63999999999999</v>
      </c>
      <c r="T33" s="47">
        <f t="shared" si="7"/>
        <v>5.4850000000000003</v>
      </c>
      <c r="U33" s="112">
        <v>1.6</v>
      </c>
      <c r="V33" s="112">
        <f t="shared" si="1"/>
        <v>1.6</v>
      </c>
      <c r="W33" s="113" t="s">
        <v>190</v>
      </c>
      <c r="X33" s="115">
        <v>0</v>
      </c>
      <c r="Y33" s="115">
        <v>0</v>
      </c>
      <c r="Z33" s="115">
        <v>1187</v>
      </c>
      <c r="AA33" s="115">
        <v>1185</v>
      </c>
      <c r="AB33" s="115">
        <v>1188</v>
      </c>
      <c r="AC33" s="48" t="s">
        <v>90</v>
      </c>
      <c r="AD33" s="48" t="s">
        <v>90</v>
      </c>
      <c r="AE33" s="48" t="s">
        <v>90</v>
      </c>
      <c r="AF33" s="114" t="s">
        <v>90</v>
      </c>
      <c r="AG33" s="123">
        <v>46769468</v>
      </c>
      <c r="AH33" s="49">
        <f t="shared" si="9"/>
        <v>1240</v>
      </c>
      <c r="AI33" s="50">
        <f t="shared" si="8"/>
        <v>226.07110300820418</v>
      </c>
      <c r="AJ33" s="98">
        <v>0</v>
      </c>
      <c r="AK33" s="98">
        <v>0</v>
      </c>
      <c r="AL33" s="98">
        <v>1</v>
      </c>
      <c r="AM33" s="98">
        <v>1</v>
      </c>
      <c r="AN33" s="98">
        <v>1</v>
      </c>
      <c r="AO33" s="98">
        <v>0.8</v>
      </c>
      <c r="AP33" s="115">
        <v>10829542</v>
      </c>
      <c r="AQ33" s="115">
        <f t="shared" si="2"/>
        <v>348</v>
      </c>
      <c r="AR33" s="51"/>
      <c r="AS33" s="52" t="s">
        <v>113</v>
      </c>
      <c r="AY33" s="101"/>
    </row>
    <row r="34" spans="1:51" x14ac:dyDescent="0.25">
      <c r="B34" s="40">
        <v>2.9583333333333299</v>
      </c>
      <c r="C34" s="40">
        <v>1</v>
      </c>
      <c r="D34" s="110">
        <v>4</v>
      </c>
      <c r="E34" s="41">
        <f t="shared" si="0"/>
        <v>2.8169014084507045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143</v>
      </c>
      <c r="P34" s="111">
        <v>118</v>
      </c>
      <c r="Q34" s="111">
        <v>2326006</v>
      </c>
      <c r="R34" s="46">
        <f t="shared" si="5"/>
        <v>5045</v>
      </c>
      <c r="S34" s="47">
        <f t="shared" si="6"/>
        <v>121.08</v>
      </c>
      <c r="T34" s="47">
        <f t="shared" si="7"/>
        <v>5.0449999999999999</v>
      </c>
      <c r="U34" s="112">
        <v>2.2000000000000002</v>
      </c>
      <c r="V34" s="112">
        <v>4.0999999999999996</v>
      </c>
      <c r="W34" s="113" t="s">
        <v>190</v>
      </c>
      <c r="X34" s="115">
        <v>0</v>
      </c>
      <c r="Y34" s="115">
        <v>0</v>
      </c>
      <c r="Z34" s="115">
        <v>1148</v>
      </c>
      <c r="AA34" s="115">
        <v>1185</v>
      </c>
      <c r="AB34" s="115">
        <v>1147</v>
      </c>
      <c r="AC34" s="48" t="s">
        <v>90</v>
      </c>
      <c r="AD34" s="48" t="s">
        <v>90</v>
      </c>
      <c r="AE34" s="48" t="s">
        <v>90</v>
      </c>
      <c r="AF34" s="114" t="s">
        <v>90</v>
      </c>
      <c r="AG34" s="123">
        <v>46770620</v>
      </c>
      <c r="AH34" s="49">
        <f t="shared" si="9"/>
        <v>1152</v>
      </c>
      <c r="AI34" s="50">
        <f t="shared" si="8"/>
        <v>228.34489593657088</v>
      </c>
      <c r="AJ34" s="98">
        <v>0</v>
      </c>
      <c r="AK34" s="98">
        <v>0</v>
      </c>
      <c r="AL34" s="98">
        <v>1</v>
      </c>
      <c r="AM34" s="98">
        <v>1</v>
      </c>
      <c r="AN34" s="98">
        <v>1</v>
      </c>
      <c r="AO34" s="98">
        <v>0.8</v>
      </c>
      <c r="AP34" s="115">
        <v>10830201</v>
      </c>
      <c r="AQ34" s="115">
        <f t="shared" si="2"/>
        <v>659</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133885</v>
      </c>
      <c r="S35" s="65">
        <f>AVERAGE(S11:S34)</f>
        <v>133.88499999999996</v>
      </c>
      <c r="T35" s="65">
        <f>SUM(T11:T34)</f>
        <v>133.88499999999999</v>
      </c>
      <c r="U35" s="112"/>
      <c r="V35" s="94"/>
      <c r="W35" s="57"/>
      <c r="X35" s="88"/>
      <c r="Y35" s="89"/>
      <c r="Z35" s="89"/>
      <c r="AA35" s="89"/>
      <c r="AB35" s="90"/>
      <c r="AC35" s="88"/>
      <c r="AD35" s="89"/>
      <c r="AE35" s="90"/>
      <c r="AF35" s="91"/>
      <c r="AG35" s="66">
        <f>AG34-AG10</f>
        <v>29392</v>
      </c>
      <c r="AH35" s="67">
        <f>SUM(AH11:AH34)</f>
        <v>29392</v>
      </c>
      <c r="AI35" s="68">
        <f>$AH$35/$T35</f>
        <v>219.53168764237967</v>
      </c>
      <c r="AJ35" s="98"/>
      <c r="AK35" s="98"/>
      <c r="AL35" s="98"/>
      <c r="AM35" s="98"/>
      <c r="AN35" s="98"/>
      <c r="AO35" s="69"/>
      <c r="AP35" s="70"/>
      <c r="AQ35" s="71">
        <f>SUM(AQ11:AQ34)</f>
        <v>3581</v>
      </c>
      <c r="AR35" s="72">
        <f>AVERAGE(AR11:AR34)</f>
        <v>1.1933333333333331</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212</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170</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171</v>
      </c>
      <c r="C41" s="137"/>
      <c r="D41" s="225"/>
      <c r="E41" s="124"/>
      <c r="F41" s="124"/>
      <c r="G41" s="124"/>
      <c r="H41" s="105"/>
      <c r="I41" s="106"/>
      <c r="J41" s="106"/>
      <c r="K41" s="106"/>
      <c r="L41" s="106"/>
      <c r="M41" s="106"/>
      <c r="N41" s="106"/>
      <c r="O41" s="106"/>
      <c r="P41" s="106"/>
      <c r="Q41" s="106"/>
      <c r="R41" s="106"/>
      <c r="S41" s="107"/>
      <c r="T41" s="107"/>
      <c r="U41" s="107"/>
      <c r="V41" s="107"/>
      <c r="W41" s="102"/>
      <c r="X41" s="102"/>
      <c r="Y41" s="102"/>
      <c r="Z41" s="102"/>
      <c r="AA41" s="102"/>
      <c r="AB41" s="102"/>
      <c r="AC41" s="102"/>
      <c r="AD41" s="102"/>
      <c r="AE41" s="102"/>
      <c r="AM41" s="103"/>
      <c r="AN41" s="103"/>
      <c r="AO41" s="103"/>
      <c r="AP41" s="103"/>
      <c r="AQ41" s="103"/>
      <c r="AR41" s="103"/>
      <c r="AS41" s="104"/>
      <c r="AV41" s="101"/>
      <c r="AW41" s="97"/>
      <c r="AX41" s="97"/>
      <c r="AY41" s="97"/>
    </row>
    <row r="42" spans="1:51" x14ac:dyDescent="0.25">
      <c r="B42" s="171" t="s">
        <v>127</v>
      </c>
      <c r="C42" s="137"/>
      <c r="D42" s="137"/>
      <c r="E42" s="109"/>
      <c r="F42" s="109"/>
      <c r="G42" s="109"/>
      <c r="H42" s="105"/>
      <c r="I42" s="106"/>
      <c r="J42" s="106"/>
      <c r="K42" s="106"/>
      <c r="L42" s="106"/>
      <c r="M42" s="106"/>
      <c r="N42" s="106"/>
      <c r="O42" s="106"/>
      <c r="P42" s="106"/>
      <c r="Q42" s="106"/>
      <c r="R42" s="106"/>
      <c r="S42" s="108"/>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A43" s="121"/>
      <c r="B43" s="171" t="s">
        <v>142</v>
      </c>
      <c r="C43" s="137"/>
      <c r="D43" s="225"/>
      <c r="E43" s="124"/>
      <c r="F43" s="124"/>
      <c r="G43" s="124"/>
      <c r="H43" s="124"/>
      <c r="I43" s="124"/>
      <c r="J43" s="125"/>
      <c r="K43" s="125"/>
      <c r="L43" s="125"/>
      <c r="M43" s="125"/>
      <c r="N43" s="125"/>
      <c r="O43" s="125"/>
      <c r="P43" s="125"/>
      <c r="Q43" s="125"/>
      <c r="R43" s="125"/>
      <c r="S43" s="125"/>
      <c r="T43" s="126"/>
      <c r="U43" s="126"/>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33" t="s">
        <v>156</v>
      </c>
      <c r="C44" s="226"/>
      <c r="D44" s="227"/>
      <c r="E44" s="228"/>
      <c r="F44" s="228"/>
      <c r="G44" s="228"/>
      <c r="H44" s="228"/>
      <c r="I44" s="228"/>
      <c r="J44" s="135"/>
      <c r="K44" s="135"/>
      <c r="L44" s="135"/>
      <c r="M44" s="135"/>
      <c r="N44" s="135"/>
      <c r="O44" s="135"/>
      <c r="P44" s="135"/>
      <c r="Q44" s="135"/>
      <c r="R44" s="135"/>
      <c r="S44" s="135"/>
      <c r="T44" s="135"/>
      <c r="U44" s="135"/>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71" t="s">
        <v>247</v>
      </c>
      <c r="C45" s="136"/>
      <c r="D45" s="229"/>
      <c r="E45" s="135"/>
      <c r="F45" s="135"/>
      <c r="G45" s="135"/>
      <c r="H45" s="135"/>
      <c r="I45" s="135"/>
      <c r="J45" s="135"/>
      <c r="K45" s="135"/>
      <c r="L45" s="135"/>
      <c r="M45" s="135"/>
      <c r="N45" s="135"/>
      <c r="O45" s="135"/>
      <c r="P45" s="135"/>
      <c r="Q45" s="135"/>
      <c r="R45" s="135"/>
      <c r="S45" s="135"/>
      <c r="T45" s="135"/>
      <c r="U45" s="135"/>
      <c r="V45" s="79"/>
      <c r="W45" s="102"/>
      <c r="X45" s="102"/>
      <c r="Y45" s="102"/>
      <c r="Z45" s="80"/>
      <c r="AA45" s="102"/>
      <c r="AB45" s="102"/>
      <c r="AC45" s="102"/>
      <c r="AD45" s="102"/>
      <c r="AE45" s="102"/>
      <c r="AM45" s="103"/>
      <c r="AN45" s="103"/>
      <c r="AO45" s="103"/>
      <c r="AP45" s="103"/>
      <c r="AQ45" s="103"/>
      <c r="AR45" s="103"/>
      <c r="AS45" s="104"/>
      <c r="AV45" s="101"/>
      <c r="AW45" s="97"/>
      <c r="AX45" s="97"/>
      <c r="AY45" s="97"/>
    </row>
    <row r="46" spans="1:51" x14ac:dyDescent="0.25">
      <c r="B46" s="171" t="s">
        <v>137</v>
      </c>
      <c r="C46" s="137"/>
      <c r="D46" s="230"/>
      <c r="E46" s="124"/>
      <c r="F46" s="124"/>
      <c r="G46" s="124"/>
      <c r="H46" s="124"/>
      <c r="I46" s="124"/>
      <c r="J46" s="125"/>
      <c r="K46" s="125"/>
      <c r="L46" s="125"/>
      <c r="M46" s="125"/>
      <c r="N46" s="125"/>
      <c r="O46" s="125"/>
      <c r="P46" s="125"/>
      <c r="Q46" s="125"/>
      <c r="R46" s="125"/>
      <c r="S46" s="125"/>
      <c r="T46" s="126"/>
      <c r="U46" s="126"/>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138</v>
      </c>
      <c r="C47" s="105"/>
      <c r="D47" s="197"/>
      <c r="E47" s="124"/>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34" t="s">
        <v>186</v>
      </c>
      <c r="C48" s="105"/>
      <c r="D48" s="197"/>
      <c r="E48" s="124"/>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71" t="s">
        <v>139</v>
      </c>
      <c r="C49" s="105"/>
      <c r="D49" s="197"/>
      <c r="E49" s="105"/>
      <c r="F49" s="105"/>
      <c r="G49" s="105"/>
      <c r="H49" s="105"/>
      <c r="I49" s="105"/>
      <c r="J49" s="203"/>
      <c r="K49" s="203"/>
      <c r="L49" s="203"/>
      <c r="M49" s="203"/>
      <c r="N49" s="203"/>
      <c r="O49" s="203"/>
      <c r="P49" s="203"/>
      <c r="Q49" s="203"/>
      <c r="R49" s="203"/>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223</v>
      </c>
      <c r="C50" s="105"/>
      <c r="D50" s="197"/>
      <c r="E50" s="124"/>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224</v>
      </c>
      <c r="C51" s="105"/>
      <c r="D51" s="197"/>
      <c r="E51" s="124"/>
      <c r="F51" s="124"/>
      <c r="G51" s="124"/>
      <c r="H51" s="124"/>
      <c r="I51" s="124"/>
      <c r="J51" s="124"/>
      <c r="K51" s="125"/>
      <c r="L51" s="125"/>
      <c r="M51" s="125"/>
      <c r="N51" s="125"/>
      <c r="O51" s="125"/>
      <c r="P51" s="125"/>
      <c r="Q51" s="125"/>
      <c r="R51" s="125"/>
      <c r="S51" s="125"/>
      <c r="T51" s="125"/>
      <c r="U51" s="126"/>
      <c r="V51" s="126"/>
      <c r="W51" s="79"/>
      <c r="X51" s="102"/>
      <c r="Y51" s="102"/>
      <c r="Z51" s="102"/>
      <c r="AA51" s="80"/>
      <c r="AB51" s="102"/>
      <c r="AC51" s="102"/>
      <c r="AD51" s="102"/>
      <c r="AE51" s="102"/>
      <c r="AF51" s="102"/>
      <c r="AN51" s="103"/>
      <c r="AO51" s="103"/>
      <c r="AP51" s="103"/>
      <c r="AQ51" s="103"/>
      <c r="AR51" s="103"/>
      <c r="AS51" s="103"/>
      <c r="AT51" s="104"/>
      <c r="AW51" s="101"/>
      <c r="AX51" s="97"/>
      <c r="AY51" s="97"/>
    </row>
    <row r="52" spans="1:51" x14ac:dyDescent="0.25">
      <c r="B52" s="209" t="s">
        <v>205</v>
      </c>
      <c r="C52" s="210"/>
      <c r="D52" s="211"/>
      <c r="E52" s="212"/>
      <c r="F52" s="238"/>
      <c r="G52" s="238"/>
      <c r="H52" s="212"/>
      <c r="I52" s="212"/>
      <c r="J52" s="212"/>
      <c r="K52" s="213"/>
      <c r="L52" s="213"/>
      <c r="M52" s="213"/>
      <c r="N52" s="213"/>
      <c r="O52" s="213"/>
      <c r="P52" s="213"/>
      <c r="Q52" s="213"/>
      <c r="R52" s="213"/>
      <c r="S52" s="125"/>
      <c r="T52" s="125"/>
      <c r="U52" s="126"/>
      <c r="V52" s="126"/>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71" t="s">
        <v>207</v>
      </c>
      <c r="C53" s="105"/>
      <c r="D53" s="197"/>
      <c r="E53" s="145"/>
      <c r="F53" s="137"/>
      <c r="G53" s="137"/>
      <c r="H53" s="137"/>
      <c r="I53" s="135"/>
      <c r="J53" s="135"/>
      <c r="K53" s="135"/>
      <c r="L53" s="135"/>
      <c r="M53" s="135"/>
      <c r="N53" s="135"/>
      <c r="O53" s="135"/>
      <c r="P53" s="135"/>
      <c r="Q53" s="135"/>
      <c r="R53" s="135"/>
      <c r="S53" s="135"/>
      <c r="T53" s="135"/>
      <c r="U53" s="135"/>
      <c r="V53" s="135"/>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t="s">
        <v>248</v>
      </c>
      <c r="C54" s="134"/>
      <c r="D54" s="105"/>
      <c r="E54" s="156"/>
      <c r="F54" s="124"/>
      <c r="G54" s="124"/>
      <c r="H54" s="124"/>
      <c r="I54" s="135"/>
      <c r="J54" s="135"/>
      <c r="K54" s="135"/>
      <c r="L54" s="135"/>
      <c r="M54" s="135"/>
      <c r="N54" s="135"/>
      <c r="O54" s="135"/>
      <c r="P54" s="135"/>
      <c r="Q54" s="135"/>
      <c r="R54" s="135"/>
      <c r="S54" s="135"/>
      <c r="T54" s="135"/>
      <c r="U54" s="135"/>
      <c r="V54" s="79"/>
      <c r="W54" s="102"/>
      <c r="X54" s="102"/>
      <c r="Y54" s="102"/>
      <c r="Z54" s="80"/>
      <c r="AA54" s="102"/>
      <c r="AB54" s="102"/>
      <c r="AC54" s="102"/>
      <c r="AD54" s="102"/>
      <c r="AE54" s="102"/>
      <c r="AM54" s="103"/>
      <c r="AN54" s="103"/>
      <c r="AO54" s="103"/>
      <c r="AP54" s="103"/>
      <c r="AQ54" s="103"/>
      <c r="AR54" s="103"/>
      <c r="AS54" s="104"/>
      <c r="AV54" s="101"/>
      <c r="AW54" s="97"/>
      <c r="AX54" s="97"/>
      <c r="AY54" s="97"/>
    </row>
    <row r="55" spans="1:51" x14ac:dyDescent="0.25">
      <c r="B55" s="134"/>
      <c r="C55" s="171"/>
      <c r="D55" s="135"/>
      <c r="E55" s="153"/>
      <c r="F55" s="135"/>
      <c r="G55" s="135"/>
      <c r="H55" s="135"/>
      <c r="I55" s="124"/>
      <c r="J55" s="124"/>
      <c r="K55" s="124"/>
      <c r="L55" s="124"/>
      <c r="M55" s="124"/>
      <c r="N55" s="124"/>
      <c r="O55" s="124"/>
      <c r="P55" s="124"/>
      <c r="Q55" s="124"/>
      <c r="R55" s="124"/>
      <c r="S55" s="124"/>
      <c r="T55" s="124"/>
      <c r="U55" s="124"/>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A56" s="102"/>
      <c r="B56" s="171"/>
      <c r="C56" s="154"/>
      <c r="D56" s="153"/>
      <c r="E56" s="154"/>
      <c r="F56" s="135"/>
      <c r="G56" s="135"/>
      <c r="H56" s="135"/>
      <c r="I56" s="105"/>
      <c r="J56" s="106"/>
      <c r="K56" s="106"/>
      <c r="L56" s="106"/>
      <c r="M56" s="106"/>
      <c r="N56" s="106"/>
      <c r="O56" s="106"/>
      <c r="P56" s="106"/>
      <c r="Q56" s="106"/>
      <c r="R56" s="106"/>
      <c r="S56" s="106"/>
      <c r="T56" s="120"/>
      <c r="U56" s="122"/>
      <c r="V56" s="79"/>
      <c r="AS56" s="97"/>
      <c r="AT56" s="97"/>
      <c r="AU56" s="97"/>
      <c r="AV56" s="97"/>
      <c r="AW56" s="97"/>
      <c r="AX56" s="97"/>
      <c r="AY56" s="97"/>
    </row>
    <row r="57" spans="1:51" x14ac:dyDescent="0.25">
      <c r="A57" s="102"/>
      <c r="B57" s="133"/>
      <c r="C57" s="154"/>
      <c r="D57" s="153"/>
      <c r="E57" s="154"/>
      <c r="F57" s="135"/>
      <c r="G57" s="124"/>
      <c r="H57" s="124"/>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71"/>
      <c r="C58" s="134"/>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71"/>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71"/>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71"/>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34"/>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33"/>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71"/>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3"/>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6"/>
      <c r="C69" s="134"/>
      <c r="D69" s="117"/>
      <c r="E69" s="134"/>
      <c r="F69" s="134"/>
      <c r="G69" s="105"/>
      <c r="H69" s="105"/>
      <c r="I69" s="105"/>
      <c r="J69" s="106"/>
      <c r="K69" s="106"/>
      <c r="L69" s="106"/>
      <c r="M69" s="106"/>
      <c r="N69" s="106"/>
      <c r="O69" s="106"/>
      <c r="P69" s="106"/>
      <c r="Q69" s="106"/>
      <c r="R69" s="106"/>
      <c r="S69" s="106"/>
      <c r="T69" s="108"/>
      <c r="U69" s="79"/>
      <c r="V69" s="79"/>
      <c r="AS69" s="97"/>
      <c r="AT69" s="97"/>
      <c r="AU69" s="97"/>
      <c r="AV69" s="97"/>
      <c r="AW69" s="97"/>
      <c r="AX69" s="97"/>
      <c r="AY69" s="97"/>
    </row>
    <row r="70" spans="1:51" x14ac:dyDescent="0.25">
      <c r="A70" s="102"/>
      <c r="B70" s="138"/>
      <c r="C70" s="139"/>
      <c r="D70" s="140"/>
      <c r="E70" s="139"/>
      <c r="F70" s="139"/>
      <c r="G70" s="139"/>
      <c r="H70" s="139"/>
      <c r="I70" s="139"/>
      <c r="J70" s="141"/>
      <c r="K70" s="141"/>
      <c r="L70" s="141"/>
      <c r="M70" s="141"/>
      <c r="N70" s="141"/>
      <c r="O70" s="141"/>
      <c r="P70" s="141"/>
      <c r="Q70" s="141"/>
      <c r="R70" s="141"/>
      <c r="S70" s="141"/>
      <c r="T70" s="142"/>
      <c r="U70" s="143"/>
      <c r="V70" s="143"/>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O73" s="12"/>
      <c r="P73" s="99"/>
      <c r="Q73" s="99"/>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R76" s="99"/>
      <c r="S76" s="99"/>
      <c r="AS76" s="97"/>
      <c r="AT76" s="97"/>
      <c r="AU76" s="97"/>
      <c r="AV76" s="97"/>
      <c r="AW76" s="97"/>
      <c r="AX76" s="97"/>
      <c r="AY76" s="97"/>
    </row>
    <row r="77" spans="1:51" x14ac:dyDescent="0.25">
      <c r="O77" s="12"/>
      <c r="P77" s="99"/>
      <c r="Q77" s="99"/>
      <c r="R77" s="99"/>
      <c r="S77" s="99"/>
      <c r="T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T79" s="99"/>
      <c r="AS79" s="97"/>
      <c r="AT79" s="97"/>
      <c r="AU79" s="97"/>
      <c r="AV79" s="97"/>
      <c r="AW79" s="97"/>
      <c r="AX79" s="97"/>
      <c r="AY79" s="97"/>
    </row>
    <row r="80" spans="1:51" x14ac:dyDescent="0.25">
      <c r="O80" s="99"/>
      <c r="Q80" s="99"/>
      <c r="R80" s="99"/>
      <c r="S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Q82" s="99"/>
      <c r="R82" s="99"/>
      <c r="S82" s="99"/>
      <c r="T82" s="99"/>
      <c r="U82" s="99"/>
      <c r="AS82" s="97"/>
      <c r="AT82" s="97"/>
      <c r="AU82" s="97"/>
      <c r="AV82" s="97"/>
      <c r="AW82" s="97"/>
      <c r="AX82" s="97"/>
      <c r="AY82" s="97"/>
    </row>
    <row r="83" spans="15:51" x14ac:dyDescent="0.25">
      <c r="O83" s="12"/>
      <c r="P83" s="99"/>
      <c r="T83" s="99"/>
      <c r="U83" s="99"/>
      <c r="AS83" s="97"/>
      <c r="AT83" s="97"/>
      <c r="AU83" s="97"/>
      <c r="AV83" s="97"/>
      <c r="AW83" s="97"/>
      <c r="AX83" s="97"/>
      <c r="AY83" s="97"/>
    </row>
    <row r="95" spans="15:51" x14ac:dyDescent="0.25">
      <c r="AS95" s="97"/>
      <c r="AT95" s="97"/>
      <c r="AU95" s="97"/>
      <c r="AV95" s="97"/>
      <c r="AW95" s="97"/>
      <c r="AX95" s="97"/>
      <c r="AY95" s="97"/>
    </row>
  </sheetData>
  <protectedRanges>
    <protectedRange sqref="S56:T72" name="Range2_12_5_1_1"/>
    <protectedRange sqref="L10 AD8 AF8 AJ8:AR8 AF10 L24:N31 N32:N34 N10:N23 G11:G34 AC11:AF34 R11:T34 E11:E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1:AA53 Z54:Z55 Z45:Z50" name="Range2_2_1_10_1_1_1_2"/>
    <protectedRange sqref="N56:R72" name="Range2_12_1_6_1_1"/>
    <protectedRange sqref="L56:M72" name="Range2_2_12_1_7_1_1"/>
    <protectedRange sqref="AS11:AS15" name="Range1_4_1_1_1_1"/>
    <protectedRange sqref="J11:J15 J26:J34" name="Range1_1_2_1_10_1_1_1_1"/>
    <protectedRange sqref="T41" name="Range2_12_5_1_1_4"/>
    <protectedRange sqref="H41" name="Range2_2_12_1_7_1_1_1"/>
    <protectedRange sqref="S38:S40" name="Range2_12_3_1_1_1_1"/>
    <protectedRange sqref="D38:H38 N38:R40" name="Range2_12_1_3_1_1_1_1"/>
    <protectedRange sqref="I38:M38 E39:M40" name="Range2_2_12_1_6_1_1_1_1"/>
    <protectedRange sqref="D39:D40" name="Range2_1_1_1_1_11_1_1_1_1_1_1"/>
    <protectedRange sqref="C39:C40" name="Range2_1_2_1_1_1_1_1"/>
    <protectedRange sqref="C38" name="Range2_3_1_1_1_1_1"/>
    <protectedRange sqref="S41" name="Range2_12_5_1_1_4_1"/>
    <protectedRange sqref="Q41:R41" name="Range2_12_1_5_1_1_1_1_1"/>
    <protectedRange sqref="N41:P41" name="Range2_12_1_2_2_1_1_1_1_1"/>
    <protectedRange sqref="K41:M41" name="Range2_2_12_1_4_2_1_1_1_1_1"/>
    <protectedRange sqref="I41:J41"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6:K72" name="Range2_2_12_1_4_1_1_1_1_1_1_1_1_1_1_1_1_1_1_1"/>
    <protectedRange sqref="I56:I72" name="Range2_2_12_1_7_1_1_2_2_1_2"/>
    <protectedRange sqref="F58:H72" name="Range2_2_12_1_3_1_2_1_1_1_1_2_1_1_1_1_1_1_1_1_1_1_1"/>
    <protectedRange sqref="E58:E72"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3:V53 G55:H55 F56:G57" name="Range2_12_5_1_1_1_2_2_1_1_1_1_1_1_1_1_1_1_1_2_1_1_1_2_1_1_1_1_1_1_1_1_1_1_1_1_1_1_1_1_2_1_1_1_1_1_1_1_1_1_2_1_1_3_1_1_1_3_1_1_1_1_1_1_1_1_1_1_1_1_1_1_1_1_1_1_1_1_1_1_2_1_1_1_1_1_1_1_1_1_1_1_2_2_1_2_1_1_1_1_1_1_1_1_1_1_1_1_1"/>
    <protectedRange sqref="T51:U52 S46:T50" name="Range2_12_5_1_1_2_1_1_1_2_1_1_1_1_1_1_1_1_1_1_1_1_1"/>
    <protectedRange sqref="O51:S52 N46:R50" name="Range2_12_1_6_1_1_2_1_1_1_2_1_1_1_1_1_1_1_1_1_1_1_1_1"/>
    <protectedRange sqref="M51:N52 L46:M50" name="Range2_2_12_1_7_1_1_3_1_1_1_2_1_1_1_1_1_1_1_1_1_1_1_1_1"/>
    <protectedRange sqref="K51:L52 J46:K50" name="Range2_2_12_1_4_1_1_1_1_1_1_1_1_1_1_1_1_1_1_1_2_1_1_1_2_1_1_1_1_1_1_1_1_1_1_1_1_1"/>
    <protectedRange sqref="J51:J52 I46:I50" name="Range2_2_12_1_7_1_1_2_2_1_2_2_1_1_1_2_1_1_1_1_1_1_1_1_1_1_1_1_1"/>
    <protectedRange sqref="I51:I52 H53:H54 G46:H52" name="Range2_2_12_1_3_1_2_1_1_1_1_2_1_1_1_1_1_1_1_1_1_1_1_2_1_1_1_2_1_1_1_1_1_1_1_1_1_1_1_1_1"/>
    <protectedRange sqref="G53:G54 F46:F52" name="Range2_2_12_1_3_1_2_1_1_1_1_2_1_1_1_1_1_1_1_1_1_1_1_2_2_1_1_2_1_1_1_1_1_1_1_1_1_1_1_1_1"/>
    <protectedRange sqref="F53:F54 E46:E53"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2" name="Range2_12_5_1_1_2_1_1_1_1_1_1_1_1_1_1_1_1_1_1_1_1"/>
    <protectedRange sqref="S42" name="Range2_12_4_1_1_1_4_2_2_1_1_1_1_1_1_1_1_1_1_1_1_1_1_1_1"/>
    <protectedRange sqref="G42:H42" name="Range2_2_12_1_3_1_1_1_1_1_4_1_1_1_1_1_1_1_1_1_1_2_1_1_1_1_1_1_1_1_1_1_1_1"/>
    <protectedRange sqref="Q42:R42" name="Range2_12_1_6_1_1_1_1_2_1_1_1_1_1_1_1_1_1_2_1_1_1_1_1_1_1_1_1_1_1"/>
    <protectedRange sqref="N42:P42" name="Range2_12_1_2_3_1_1_1_1_2_1_1_1_1_1_1_1_1_1_2_1_1_1_1_1_1_1_1_1_1_1"/>
    <protectedRange sqref="I42:M42" name="Range2_2_12_1_4_3_1_1_1_1_2_1_1_1_1_1_1_1_1_1_2_1_1_1_1_1_1_1_1_1_1_1"/>
    <protectedRange sqref="F44:U44" name="Range2_12_5_1_1_1_2_2_1_1_1_1_1_1_1_1_1_1_1_2_1_1_1_2_1_1_1_1_1_1_1_1_1_1_1_1_1_1_1_1_2_1_1_1_1_1_1_1_1_1_2_1_1_3_1_1_1_3_1_1_1_1_1_1_1_1_1_1_1_1_1_1_1_1_1_1_1_1_1_1_2_1_1_1_1_1_1_1_1_1_1_1_2_2_1_1_1_1_1_1_1_1_1_1"/>
    <protectedRange sqref="S43:T43" name="Range2_12_5_1_1_2_1_1_1_1_1_2_1_1_1_1_1_1"/>
    <protectedRange sqref="N43:R43" name="Range2_12_1_6_1_1_2_1_1_1_1_1_2_1_1_1_1_1_1"/>
    <protectedRange sqref="L43:M43" name="Range2_2_12_1_7_1_1_3_1_1_1_1_1_2_1_1_1_1_1_1"/>
    <protectedRange sqref="J43:K43" name="Range2_2_12_1_4_1_1_1_1_1_1_1_1_1_1_1_1_1_1_1_2_1_1_1_1_1_2_1_1_1_1_1_1"/>
    <protectedRange sqref="I43" name="Range2_2_12_1_7_1_1_2_2_1_2_2_1_1_1_1_1_2_1_1_1_1_1_1"/>
    <protectedRange sqref="G43:H43 G41" name="Range2_2_12_1_3_1_2_1_1_1_1_2_1_1_1_1_1_1_1_1_1_1_1_2_1_1_1_1_1_2_1_1_1_1_1_1"/>
    <protectedRange sqref="B60"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1"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5" name="Range2_12_5_1_1_1_2_2_1_1_1_1_1_1_1_1_1_1_1_2_1_1_1_1_1_1_1_1_1_3_1_3_1_2_1_1_1_1_1_1_1_1_1_1_1_1_1_2_1_1_1_1_1_2_1_1_1_1_1_1_1_1_2_1_1_3_1_1_1_2_1_1_1_1_1_1_1_1_1_1_1_1_1_1_1_1_1_2_1_1_1_1_1_1_1_1_1_1_1_1_1_1_1_1_1_1_1_2_3_1_2_1_1_1_2_2_1_3"/>
    <protectedRange sqref="B56" name="Range2_12_5_1_1_1_1_1_2_1_1_2_1_1_1_1_1_1_1_1_1_1_1_1_1_1_1_1_1_2_1_1_1_1_1_1_1_1_1_1_1_1_1_1_3_1_1_1_2_1_1_1_1_1_1_1_1_1_2_1_1_1_1_1_1_1_1_1_1_1_1_1_1_1_1_1_1_1_1_1_1_1_1_1_1_2_1_1_1_2_2_1_3"/>
    <protectedRange sqref="B57" name="Range2_12_5_1_1_1_2_2_1_1_1_1_1_1_1_1_1_1_1_2_1_1_1_2_1_1_1_1_1_1_1_1_1_1_1_1_1_1_1_1_2_1_1_1_1_1_1_1_1_1_2_1_1_3_1_1_1_3_1_1_1_1_1_1_1_1_1_1_1_1_1_1_1_1_1_1_1_1_1_1_2_1_1_1_1_1_1_1_1_1_2_2_1_1_1_2_2_1"/>
    <protectedRange sqref="B58" name="Range2_12_5_1_1_1_1_1_2_1_2_1_1_1_2_1_1_1_1_1_1_1_1_1_1_2_1_1_1_1_1_2_1_1_1_1_1_1_1_2_1_1_3_1_1_1_2_1_1_1_1_1_1_1_1_1_1_1_1_1_1_1_1_1_1_1_1_1_1_1_1_1_1_1_1_1_1_1_1_2_2_1_1_1_1_2_1"/>
    <protectedRange sqref="B42" name="Range2_12_5_1_1_1_1_1_2_1_1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B47" name="Range2_12_5_1_1_1_1_1_2_1_1_1_1_1_1_1_1_1_1_1_1_1_1_1_1_1_1_1_1_2_1_1_1_1_1_1_1_1_1_1_1_1_1_3_1_1_1_2_1_1_1_1_1_1_1_1_1_1_1_1_2_1_1_1_1_1_1_1_1_1_1_1_1_1_1_1_1_1_1_1_1_1_1_1_1_1_1_1_1_3_1_2_1_1_1_2_2_1_1_1_2_2_1_1_1_1_1_1_1_1_1"/>
    <protectedRange sqref="B49" name="Range2_12_5_1_1_1_1_1_2_1_1_2_1_1_1_1_1_1_1_1_1_1_1_1_1_1_1_1_1_2_1_1_1_1_1_1_1_1_1_1_1_1_1_1_3_1_1_1_2_1_1_1_1_1_1_1_1_1_2_1_1_1_1_1_1_1_1_1_1_1_1_1_1_1_1_1_1_1_1_1_1_1_1_1_1_2_1_1_1_2_2_1_1_1_1_1_1_1_1_1_1_1"/>
    <protectedRange sqref="B48" name="Range2_12_5_1_1_1_2_2_1_1_1_1_1_1_1_1_1_1_1_2_1_1_1_1_1_1_1_1_1_3_1_3_1_2_1_1_1_1_1_1_1_1_1_1_1_1_1_2_1_1_1_1_1_2_1_1_1_1_1_1_1_1_2_1_1_3_1_1_1_2_1_1_1_1_1_1_1_1_1_1_1_1_1_1_1_1_1_2_1_1_1_1_1_1_1_1_1_1_1_1_1_1_1_1_1_1_1_2_3_1_2_1_1_1_2_2_1_1_1_1_1_2"/>
    <protectedRange sqref="B50" name="Range2_12_5_1_1_1_2_2_1_1_1_1_1_1_1_1_1_1_1_2_1_1_1_1_1_1_1_1_1_3_1_3_1_2_1_1_1_1_1_1_1_1_1_1_1_1_1_2_1_1_1_1_1_2_1_1_1_1_1_1_1_1_2_1_1_3_1_1_1_2_1_1_1_1_1_1_1_1_1_1_1_1_1_1_1_1_1_2_1_1_1_1_1_1_1_1_1_1_1_1_1_1_1_1_1_1_1_2_3_1_2_1_1_1_2_2_1_1_1_3_1_1_1_1"/>
    <protectedRange sqref="B52"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53" name="Range2_12_5_1_1_1_1_1_2_1_2_1_1_1_2_1_1_1_1_1_1_1_1_1_1_2_1_1_1_1_1_2_1_1_1_1_1_1_1_2_1_1_3_1_1_1_2_1_1_1_1_1_1_1_1_1_1_1_1_1_1_1_1_1_1_1_1_1_1_1_1_1_1_1_1_1_1_1_1_2_2_1_1_1_1_2_1_1_2_1_1_1_1_1_1_1_1"/>
    <protectedRange sqref="B51" name="Range2_12_5_1_1_1_2_2_1_1_1_1_1_1_1_1_1_1_1_2_1_1_1_2_1_1_1_1_1_1_1_1_1_1_1_1_1_1_1_1_2_1_1_1_1_1_1_1_1_1_2_1_1_3_1_1_1_3_1_1_1_1_1_1_1_1_1_1_1_1_1_1_1_1_1_1_1_1_1_1_2_1_1_1_1_1_1_1_1_1_2_2_1_1_1_2_2_1_1_1_1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14 X11:Y14 X32:Y34 AA32:AA34 X15:AB31">
    <cfRule type="containsText" dxfId="1052" priority="104" operator="containsText" text="N/A">
      <formula>NOT(ISERROR(SEARCH("N/A",X11)))</formula>
    </cfRule>
    <cfRule type="cellIs" dxfId="1051" priority="117" operator="equal">
      <formula>0</formula>
    </cfRule>
  </conditionalFormatting>
  <conditionalFormatting sqref="AC11:AE34 AA11:AA14 X11:Y14 X32:Y34 AA32:AA34 X15:AB31">
    <cfRule type="cellIs" dxfId="1050" priority="116" operator="greaterThanOrEqual">
      <formula>1185</formula>
    </cfRule>
  </conditionalFormatting>
  <conditionalFormatting sqref="AC11:AE34 AA11:AA14 X11:Y14 X32:Y34 AA32:AA34 X15:AB31">
    <cfRule type="cellIs" dxfId="1049" priority="115" operator="between">
      <formula>0.1</formula>
      <formula>1184</formula>
    </cfRule>
  </conditionalFormatting>
  <conditionalFormatting sqref="X8">
    <cfRule type="cellIs" dxfId="1048" priority="114" operator="equal">
      <formula>0</formula>
    </cfRule>
  </conditionalFormatting>
  <conditionalFormatting sqref="X8">
    <cfRule type="cellIs" dxfId="1047" priority="113" operator="greaterThan">
      <formula>1179</formula>
    </cfRule>
  </conditionalFormatting>
  <conditionalFormatting sqref="X8">
    <cfRule type="cellIs" dxfId="1046" priority="112" operator="greaterThan">
      <formula>99</formula>
    </cfRule>
  </conditionalFormatting>
  <conditionalFormatting sqref="X8">
    <cfRule type="cellIs" dxfId="1045" priority="111" operator="greaterThan">
      <formula>0.99</formula>
    </cfRule>
  </conditionalFormatting>
  <conditionalFormatting sqref="AB8">
    <cfRule type="cellIs" dxfId="1044" priority="110" operator="equal">
      <formula>0</formula>
    </cfRule>
  </conditionalFormatting>
  <conditionalFormatting sqref="AB8">
    <cfRule type="cellIs" dxfId="1043" priority="109" operator="greaterThan">
      <formula>1179</formula>
    </cfRule>
  </conditionalFormatting>
  <conditionalFormatting sqref="AB8">
    <cfRule type="cellIs" dxfId="1042" priority="108" operator="greaterThan">
      <formula>99</formula>
    </cfRule>
  </conditionalFormatting>
  <conditionalFormatting sqref="AB8">
    <cfRule type="cellIs" dxfId="1041" priority="107" operator="greaterThan">
      <formula>0.99</formula>
    </cfRule>
  </conditionalFormatting>
  <conditionalFormatting sqref="AH11:AH31">
    <cfRule type="cellIs" dxfId="1040" priority="105" operator="greaterThan">
      <formula>$AH$8</formula>
    </cfRule>
    <cfRule type="cellIs" dxfId="1039" priority="106" operator="greaterThan">
      <formula>$AH$8</formula>
    </cfRule>
  </conditionalFormatting>
  <conditionalFormatting sqref="AN11:AN35 AO11:AO34">
    <cfRule type="cellIs" dxfId="1038" priority="103" operator="equal">
      <formula>0</formula>
    </cfRule>
  </conditionalFormatting>
  <conditionalFormatting sqref="AN11:AN35 AO11:AO34">
    <cfRule type="cellIs" dxfId="1037" priority="102" operator="greaterThan">
      <formula>1179</formula>
    </cfRule>
  </conditionalFormatting>
  <conditionalFormatting sqref="AN11:AN35 AO11:AO34">
    <cfRule type="cellIs" dxfId="1036" priority="101" operator="greaterThan">
      <formula>99</formula>
    </cfRule>
  </conditionalFormatting>
  <conditionalFormatting sqref="AN11:AN35 AO11:AO34">
    <cfRule type="cellIs" dxfId="1035" priority="100" operator="greaterThan">
      <formula>0.99</formula>
    </cfRule>
  </conditionalFormatting>
  <conditionalFormatting sqref="AQ11:AQ34">
    <cfRule type="cellIs" dxfId="1034" priority="99" operator="equal">
      <formula>0</formula>
    </cfRule>
  </conditionalFormatting>
  <conditionalFormatting sqref="AQ11:AQ34">
    <cfRule type="cellIs" dxfId="1033" priority="98" operator="greaterThan">
      <formula>1179</formula>
    </cfRule>
  </conditionalFormatting>
  <conditionalFormatting sqref="AQ11:AQ34">
    <cfRule type="cellIs" dxfId="1032" priority="97" operator="greaterThan">
      <formula>99</formula>
    </cfRule>
  </conditionalFormatting>
  <conditionalFormatting sqref="AQ11:AQ34">
    <cfRule type="cellIs" dxfId="1031" priority="96" operator="greaterThan">
      <formula>0.99</formula>
    </cfRule>
  </conditionalFormatting>
  <conditionalFormatting sqref="AJ11:AN35">
    <cfRule type="cellIs" dxfId="1030" priority="95" operator="equal">
      <formula>0</formula>
    </cfRule>
  </conditionalFormatting>
  <conditionalFormatting sqref="AJ11:AN35">
    <cfRule type="cellIs" dxfId="1029" priority="94" operator="greaterThan">
      <formula>1179</formula>
    </cfRule>
  </conditionalFormatting>
  <conditionalFormatting sqref="AJ11:AN35">
    <cfRule type="cellIs" dxfId="1028" priority="93" operator="greaterThan">
      <formula>99</formula>
    </cfRule>
  </conditionalFormatting>
  <conditionalFormatting sqref="AJ11:AN35">
    <cfRule type="cellIs" dxfId="1027" priority="92" operator="greaterThan">
      <formula>0.99</formula>
    </cfRule>
  </conditionalFormatting>
  <conditionalFormatting sqref="AP11:AP34">
    <cfRule type="cellIs" dxfId="1026" priority="91" operator="equal">
      <formula>0</formula>
    </cfRule>
  </conditionalFormatting>
  <conditionalFormatting sqref="AP11:AP34">
    <cfRule type="cellIs" dxfId="1025" priority="90" operator="greaterThan">
      <formula>1179</formula>
    </cfRule>
  </conditionalFormatting>
  <conditionalFormatting sqref="AP11:AP34">
    <cfRule type="cellIs" dxfId="1024" priority="89" operator="greaterThan">
      <formula>99</formula>
    </cfRule>
  </conditionalFormatting>
  <conditionalFormatting sqref="AP11:AP34">
    <cfRule type="cellIs" dxfId="1023" priority="88" operator="greaterThan">
      <formula>0.99</formula>
    </cfRule>
  </conditionalFormatting>
  <conditionalFormatting sqref="AH32:AH34">
    <cfRule type="cellIs" dxfId="1022" priority="86" operator="greaterThan">
      <formula>$AH$8</formula>
    </cfRule>
    <cfRule type="cellIs" dxfId="1021" priority="87" operator="greaterThan">
      <formula>$AH$8</formula>
    </cfRule>
  </conditionalFormatting>
  <conditionalFormatting sqref="AI11:AI34">
    <cfRule type="cellIs" dxfId="1020" priority="85" operator="greaterThan">
      <formula>$AI$8</formula>
    </cfRule>
  </conditionalFormatting>
  <conditionalFormatting sqref="AL11:AL34">
    <cfRule type="cellIs" dxfId="1019" priority="84" operator="equal">
      <formula>0</formula>
    </cfRule>
  </conditionalFormatting>
  <conditionalFormatting sqref="AL11:AL34">
    <cfRule type="cellIs" dxfId="1018" priority="83" operator="greaterThan">
      <formula>1179</formula>
    </cfRule>
  </conditionalFormatting>
  <conditionalFormatting sqref="AL11:AL34">
    <cfRule type="cellIs" dxfId="1017" priority="82" operator="greaterThan">
      <formula>99</formula>
    </cfRule>
  </conditionalFormatting>
  <conditionalFormatting sqref="AL11:AL34">
    <cfRule type="cellIs" dxfId="1016" priority="81" operator="greaterThan">
      <formula>0.99</formula>
    </cfRule>
  </conditionalFormatting>
  <conditionalFormatting sqref="AM16:AM34">
    <cfRule type="cellIs" dxfId="1015" priority="80" operator="equal">
      <formula>0</formula>
    </cfRule>
  </conditionalFormatting>
  <conditionalFormatting sqref="AM16:AM34">
    <cfRule type="cellIs" dxfId="1014" priority="79" operator="greaterThan">
      <formula>1179</formula>
    </cfRule>
  </conditionalFormatting>
  <conditionalFormatting sqref="AM16:AM34">
    <cfRule type="cellIs" dxfId="1013" priority="78" operator="greaterThan">
      <formula>99</formula>
    </cfRule>
  </conditionalFormatting>
  <conditionalFormatting sqref="AM16:AM34">
    <cfRule type="cellIs" dxfId="1012" priority="77" operator="greaterThan">
      <formula>0.99</formula>
    </cfRule>
  </conditionalFormatting>
  <conditionalFormatting sqref="AL11:AL34">
    <cfRule type="cellIs" dxfId="1011" priority="76" operator="equal">
      <formula>0</formula>
    </cfRule>
  </conditionalFormatting>
  <conditionalFormatting sqref="AL11:AL34">
    <cfRule type="cellIs" dxfId="1010" priority="75" operator="greaterThan">
      <formula>1179</formula>
    </cfRule>
  </conditionalFormatting>
  <conditionalFormatting sqref="AL11:AL34">
    <cfRule type="cellIs" dxfId="1009" priority="74" operator="greaterThan">
      <formula>99</formula>
    </cfRule>
  </conditionalFormatting>
  <conditionalFormatting sqref="AL11:AL34">
    <cfRule type="cellIs" dxfId="1008" priority="73" operator="greaterThan">
      <formula>0.99</formula>
    </cfRule>
  </conditionalFormatting>
  <conditionalFormatting sqref="AN11:AN34">
    <cfRule type="cellIs" dxfId="1007" priority="72" operator="equal">
      <formula>0</formula>
    </cfRule>
  </conditionalFormatting>
  <conditionalFormatting sqref="AN11:AN34">
    <cfRule type="cellIs" dxfId="1006" priority="71" operator="greaterThan">
      <formula>1179</formula>
    </cfRule>
  </conditionalFormatting>
  <conditionalFormatting sqref="AN11:AN34">
    <cfRule type="cellIs" dxfId="1005" priority="70" operator="greaterThan">
      <formula>99</formula>
    </cfRule>
  </conditionalFormatting>
  <conditionalFormatting sqref="AN11:AN34">
    <cfRule type="cellIs" dxfId="1004" priority="69" operator="greaterThan">
      <formula>0.99</formula>
    </cfRule>
  </conditionalFormatting>
  <conditionalFormatting sqref="AN11:AN34">
    <cfRule type="cellIs" dxfId="1003" priority="68" operator="equal">
      <formula>0</formula>
    </cfRule>
  </conditionalFormatting>
  <conditionalFormatting sqref="AN11:AN34">
    <cfRule type="cellIs" dxfId="1002" priority="67" operator="greaterThan">
      <formula>1179</formula>
    </cfRule>
  </conditionalFormatting>
  <conditionalFormatting sqref="AN11:AN34">
    <cfRule type="cellIs" dxfId="1001" priority="66" operator="greaterThan">
      <formula>99</formula>
    </cfRule>
  </conditionalFormatting>
  <conditionalFormatting sqref="AN11:AN34">
    <cfRule type="cellIs" dxfId="1000" priority="65" operator="greaterThan">
      <formula>0.99</formula>
    </cfRule>
  </conditionalFormatting>
  <conditionalFormatting sqref="Z11:Z14 Z32:Z34">
    <cfRule type="containsText" dxfId="999" priority="61" operator="containsText" text="N/A">
      <formula>NOT(ISERROR(SEARCH("N/A",Z11)))</formula>
    </cfRule>
    <cfRule type="cellIs" dxfId="998" priority="64" operator="equal">
      <formula>0</formula>
    </cfRule>
  </conditionalFormatting>
  <conditionalFormatting sqref="Z11:Z14 Z32:Z34">
    <cfRule type="cellIs" dxfId="997" priority="63" operator="greaterThanOrEqual">
      <formula>1185</formula>
    </cfRule>
  </conditionalFormatting>
  <conditionalFormatting sqref="Z11:Z14 Z32:Z34">
    <cfRule type="cellIs" dxfId="996" priority="62" operator="between">
      <formula>0.1</formula>
      <formula>1184</formula>
    </cfRule>
  </conditionalFormatting>
  <conditionalFormatting sqref="AL11:AL34">
    <cfRule type="cellIs" dxfId="995" priority="60" operator="equal">
      <formula>0</formula>
    </cfRule>
  </conditionalFormatting>
  <conditionalFormatting sqref="AL11:AL34">
    <cfRule type="cellIs" dxfId="994" priority="59" operator="greaterThan">
      <formula>1179</formula>
    </cfRule>
  </conditionalFormatting>
  <conditionalFormatting sqref="AL11:AL34">
    <cfRule type="cellIs" dxfId="993" priority="58" operator="greaterThan">
      <formula>99</formula>
    </cfRule>
  </conditionalFormatting>
  <conditionalFormatting sqref="AL11:AL34">
    <cfRule type="cellIs" dxfId="992" priority="57" operator="greaterThan">
      <formula>0.99</formula>
    </cfRule>
  </conditionalFormatting>
  <conditionalFormatting sqref="AL11:AL34">
    <cfRule type="cellIs" dxfId="991" priority="56" operator="equal">
      <formula>0</formula>
    </cfRule>
  </conditionalFormatting>
  <conditionalFormatting sqref="AL11:AL34">
    <cfRule type="cellIs" dxfId="990" priority="55" operator="greaterThan">
      <formula>1179</formula>
    </cfRule>
  </conditionalFormatting>
  <conditionalFormatting sqref="AL11:AL34">
    <cfRule type="cellIs" dxfId="989" priority="54" operator="greaterThan">
      <formula>99</formula>
    </cfRule>
  </conditionalFormatting>
  <conditionalFormatting sqref="AL11:AL34">
    <cfRule type="cellIs" dxfId="988" priority="53" operator="greaterThan">
      <formula>0.99</formula>
    </cfRule>
  </conditionalFormatting>
  <conditionalFormatting sqref="AL11:AL34">
    <cfRule type="cellIs" dxfId="987" priority="52" operator="equal">
      <formula>0</formula>
    </cfRule>
  </conditionalFormatting>
  <conditionalFormatting sqref="AL11:AL34">
    <cfRule type="cellIs" dxfId="986" priority="51" operator="greaterThan">
      <formula>1179</formula>
    </cfRule>
  </conditionalFormatting>
  <conditionalFormatting sqref="AL11:AL34">
    <cfRule type="cellIs" dxfId="985" priority="50" operator="greaterThan">
      <formula>99</formula>
    </cfRule>
  </conditionalFormatting>
  <conditionalFormatting sqref="AL11:AL34">
    <cfRule type="cellIs" dxfId="984" priority="49" operator="greaterThan">
      <formula>0.99</formula>
    </cfRule>
  </conditionalFormatting>
  <conditionalFormatting sqref="AN11:AN34">
    <cfRule type="cellIs" dxfId="983" priority="48" operator="equal">
      <formula>0</formula>
    </cfRule>
  </conditionalFormatting>
  <conditionalFormatting sqref="AN11:AN34">
    <cfRule type="cellIs" dxfId="982" priority="47" operator="greaterThan">
      <formula>1179</formula>
    </cfRule>
  </conditionalFormatting>
  <conditionalFormatting sqref="AN11:AN34">
    <cfRule type="cellIs" dxfId="981" priority="46" operator="greaterThan">
      <formula>99</formula>
    </cfRule>
  </conditionalFormatting>
  <conditionalFormatting sqref="AN11:AN34">
    <cfRule type="cellIs" dxfId="980" priority="45" operator="greaterThan">
      <formula>0.99</formula>
    </cfRule>
  </conditionalFormatting>
  <conditionalFormatting sqref="AN11:AN34">
    <cfRule type="cellIs" dxfId="979" priority="44" operator="equal">
      <formula>0</formula>
    </cfRule>
  </conditionalFormatting>
  <conditionalFormatting sqref="AN11:AN34">
    <cfRule type="cellIs" dxfId="978" priority="43" operator="greaterThan">
      <formula>1179</formula>
    </cfRule>
  </conditionalFormatting>
  <conditionalFormatting sqref="AN11:AN34">
    <cfRule type="cellIs" dxfId="977" priority="42" operator="greaterThan">
      <formula>99</formula>
    </cfRule>
  </conditionalFormatting>
  <conditionalFormatting sqref="AN11:AN34">
    <cfRule type="cellIs" dxfId="976" priority="41" operator="greaterThan">
      <formula>0.99</formula>
    </cfRule>
  </conditionalFormatting>
  <conditionalFormatting sqref="AN11:AN34">
    <cfRule type="cellIs" dxfId="975" priority="40" operator="equal">
      <formula>0</formula>
    </cfRule>
  </conditionalFormatting>
  <conditionalFormatting sqref="AN11:AN34">
    <cfRule type="cellIs" dxfId="974" priority="39" operator="greaterThan">
      <formula>1179</formula>
    </cfRule>
  </conditionalFormatting>
  <conditionalFormatting sqref="AN11:AN34">
    <cfRule type="cellIs" dxfId="973" priority="38" operator="greaterThan">
      <formula>99</formula>
    </cfRule>
  </conditionalFormatting>
  <conditionalFormatting sqref="AN11:AN34">
    <cfRule type="cellIs" dxfId="972" priority="37" operator="greaterThan">
      <formula>0.99</formula>
    </cfRule>
  </conditionalFormatting>
  <conditionalFormatting sqref="AN11:AN34">
    <cfRule type="cellIs" dxfId="971" priority="36" operator="equal">
      <formula>0</formula>
    </cfRule>
  </conditionalFormatting>
  <conditionalFormatting sqref="AN11:AN34">
    <cfRule type="cellIs" dxfId="970" priority="35" operator="greaterThan">
      <formula>1179</formula>
    </cfRule>
  </conditionalFormatting>
  <conditionalFormatting sqref="AN11:AN34">
    <cfRule type="cellIs" dxfId="969" priority="34" operator="greaterThan">
      <formula>99</formula>
    </cfRule>
  </conditionalFormatting>
  <conditionalFormatting sqref="AN11:AN34">
    <cfRule type="cellIs" dxfId="968" priority="33" operator="greaterThan">
      <formula>0.99</formula>
    </cfRule>
  </conditionalFormatting>
  <conditionalFormatting sqref="AN11:AN34">
    <cfRule type="cellIs" dxfId="967" priority="32" operator="equal">
      <formula>0</formula>
    </cfRule>
  </conditionalFormatting>
  <conditionalFormatting sqref="AN11:AN34">
    <cfRule type="cellIs" dxfId="966" priority="31" operator="greaterThan">
      <formula>1179</formula>
    </cfRule>
  </conditionalFormatting>
  <conditionalFormatting sqref="AN11:AN34">
    <cfRule type="cellIs" dxfId="965" priority="30" operator="greaterThan">
      <formula>99</formula>
    </cfRule>
  </conditionalFormatting>
  <conditionalFormatting sqref="AN11:AN34">
    <cfRule type="cellIs" dxfId="964" priority="29" operator="greaterThan">
      <formula>0.99</formula>
    </cfRule>
  </conditionalFormatting>
  <conditionalFormatting sqref="AB11:AB14 AB32:AB34">
    <cfRule type="containsText" dxfId="963" priority="25" operator="containsText" text="N/A">
      <formula>NOT(ISERROR(SEARCH("N/A",AB11)))</formula>
    </cfRule>
    <cfRule type="cellIs" dxfId="962" priority="28" operator="equal">
      <formula>0</formula>
    </cfRule>
  </conditionalFormatting>
  <conditionalFormatting sqref="AB11:AB14 AB32:AB34">
    <cfRule type="cellIs" dxfId="961" priority="27" operator="greaterThanOrEqual">
      <formula>1185</formula>
    </cfRule>
  </conditionalFormatting>
  <conditionalFormatting sqref="AB11:AB14 AB32:AB34">
    <cfRule type="cellIs" dxfId="960" priority="26" operator="between">
      <formula>0.1</formula>
      <formula>1184</formula>
    </cfRule>
  </conditionalFormatting>
  <conditionalFormatting sqref="AN11:AN34">
    <cfRule type="cellIs" dxfId="959" priority="24" operator="equal">
      <formula>0</formula>
    </cfRule>
  </conditionalFormatting>
  <conditionalFormatting sqref="AN11:AN34">
    <cfRule type="cellIs" dxfId="958" priority="23" operator="greaterThan">
      <formula>1179</formula>
    </cfRule>
  </conditionalFormatting>
  <conditionalFormatting sqref="AN11:AN34">
    <cfRule type="cellIs" dxfId="957" priority="22" operator="greaterThan">
      <formula>99</formula>
    </cfRule>
  </conditionalFormatting>
  <conditionalFormatting sqref="AN11:AN34">
    <cfRule type="cellIs" dxfId="956" priority="21" operator="greaterThan">
      <formula>0.99</formula>
    </cfRule>
  </conditionalFormatting>
  <conditionalFormatting sqref="AN11:AN34">
    <cfRule type="cellIs" dxfId="955" priority="20" operator="equal">
      <formula>0</formula>
    </cfRule>
  </conditionalFormatting>
  <conditionalFormatting sqref="AN11:AN34">
    <cfRule type="cellIs" dxfId="954" priority="19" operator="greaterThan">
      <formula>1179</formula>
    </cfRule>
  </conditionalFormatting>
  <conditionalFormatting sqref="AN11:AN34">
    <cfRule type="cellIs" dxfId="953" priority="18" operator="greaterThan">
      <formula>99</formula>
    </cfRule>
  </conditionalFormatting>
  <conditionalFormatting sqref="AN11:AN34">
    <cfRule type="cellIs" dxfId="952" priority="17" operator="greaterThan">
      <formula>0.99</formula>
    </cfRule>
  </conditionalFormatting>
  <conditionalFormatting sqref="AN11:AN34">
    <cfRule type="cellIs" dxfId="951" priority="16" operator="equal">
      <formula>0</formula>
    </cfRule>
  </conditionalFormatting>
  <conditionalFormatting sqref="AN11:AN34">
    <cfRule type="cellIs" dxfId="950" priority="15" operator="greaterThan">
      <formula>1179</formula>
    </cfRule>
  </conditionalFormatting>
  <conditionalFormatting sqref="AN11:AN34">
    <cfRule type="cellIs" dxfId="949" priority="14" operator="greaterThan">
      <formula>99</formula>
    </cfRule>
  </conditionalFormatting>
  <conditionalFormatting sqref="AN11:AN34">
    <cfRule type="cellIs" dxfId="948" priority="13" operator="greaterThan">
      <formula>0.99</formula>
    </cfRule>
  </conditionalFormatting>
  <conditionalFormatting sqref="AN11:AN34">
    <cfRule type="cellIs" dxfId="947" priority="12" operator="equal">
      <formula>0</formula>
    </cfRule>
  </conditionalFormatting>
  <conditionalFormatting sqref="AN11:AN34">
    <cfRule type="cellIs" dxfId="946" priority="11" operator="greaterThan">
      <formula>1179</formula>
    </cfRule>
  </conditionalFormatting>
  <conditionalFormatting sqref="AN11:AN34">
    <cfRule type="cellIs" dxfId="945" priority="10" operator="greaterThan">
      <formula>99</formula>
    </cfRule>
  </conditionalFormatting>
  <conditionalFormatting sqref="AN11:AN34">
    <cfRule type="cellIs" dxfId="944" priority="9" operator="greaterThan">
      <formula>0.99</formula>
    </cfRule>
  </conditionalFormatting>
  <conditionalFormatting sqref="AN11:AN34">
    <cfRule type="cellIs" dxfId="943" priority="8" operator="equal">
      <formula>0</formula>
    </cfRule>
  </conditionalFormatting>
  <conditionalFormatting sqref="AN11:AN34">
    <cfRule type="cellIs" dxfId="942" priority="7" operator="greaterThan">
      <formula>1179</formula>
    </cfRule>
  </conditionalFormatting>
  <conditionalFormatting sqref="AN11:AN34">
    <cfRule type="cellIs" dxfId="941" priority="6" operator="greaterThan">
      <formula>99</formula>
    </cfRule>
  </conditionalFormatting>
  <conditionalFormatting sqref="AN11:AN34">
    <cfRule type="cellIs" dxfId="940" priority="5" operator="greaterThan">
      <formula>0.99</formula>
    </cfRule>
  </conditionalFormatting>
  <conditionalFormatting sqref="AL16:AL32">
    <cfRule type="cellIs" dxfId="939" priority="4" operator="equal">
      <formula>0</formula>
    </cfRule>
  </conditionalFormatting>
  <conditionalFormatting sqref="AL16:AL32">
    <cfRule type="cellIs" dxfId="938" priority="3" operator="greaterThan">
      <formula>1179</formula>
    </cfRule>
  </conditionalFormatting>
  <conditionalFormatting sqref="AL16:AL32">
    <cfRule type="cellIs" dxfId="937" priority="2" operator="greaterThan">
      <formula>99</formula>
    </cfRule>
  </conditionalFormatting>
  <conditionalFormatting sqref="AL16:AL32">
    <cfRule type="cellIs" dxfId="936"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topLeftCell="A31" zoomScaleNormal="100" workbookViewId="0">
      <selection activeCell="G45" sqref="G45"/>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133</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233"/>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36" t="s">
        <v>10</v>
      </c>
      <c r="I7" s="116" t="s">
        <v>11</v>
      </c>
      <c r="J7" s="116" t="s">
        <v>12</v>
      </c>
      <c r="K7" s="116" t="s">
        <v>13</v>
      </c>
      <c r="L7" s="12"/>
      <c r="M7" s="12"/>
      <c r="N7" s="12"/>
      <c r="O7" s="236"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42514</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29652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234" t="s">
        <v>51</v>
      </c>
      <c r="V9" s="234" t="s">
        <v>52</v>
      </c>
      <c r="W9" s="283" t="s">
        <v>53</v>
      </c>
      <c r="X9" s="284" t="s">
        <v>54</v>
      </c>
      <c r="Y9" s="285"/>
      <c r="Z9" s="285"/>
      <c r="AA9" s="285"/>
      <c r="AB9" s="285"/>
      <c r="AC9" s="285"/>
      <c r="AD9" s="285"/>
      <c r="AE9" s="286"/>
      <c r="AF9" s="232" t="s">
        <v>55</v>
      </c>
      <c r="AG9" s="232" t="s">
        <v>56</v>
      </c>
      <c r="AH9" s="272" t="s">
        <v>57</v>
      </c>
      <c r="AI9" s="287" t="s">
        <v>58</v>
      </c>
      <c r="AJ9" s="234" t="s">
        <v>59</v>
      </c>
      <c r="AK9" s="234" t="s">
        <v>60</v>
      </c>
      <c r="AL9" s="234" t="s">
        <v>61</v>
      </c>
      <c r="AM9" s="234" t="s">
        <v>62</v>
      </c>
      <c r="AN9" s="234" t="s">
        <v>63</v>
      </c>
      <c r="AO9" s="234" t="s">
        <v>64</v>
      </c>
      <c r="AP9" s="234" t="s">
        <v>65</v>
      </c>
      <c r="AQ9" s="270" t="s">
        <v>66</v>
      </c>
      <c r="AR9" s="234" t="s">
        <v>67</v>
      </c>
      <c r="AS9" s="272" t="s">
        <v>68</v>
      </c>
      <c r="AV9" s="35" t="s">
        <v>69</v>
      </c>
      <c r="AW9" s="35" t="s">
        <v>70</v>
      </c>
      <c r="AY9" s="36" t="s">
        <v>71</v>
      </c>
    </row>
    <row r="10" spans="2:51" x14ac:dyDescent="0.25">
      <c r="B10" s="234" t="s">
        <v>72</v>
      </c>
      <c r="C10" s="234" t="s">
        <v>73</v>
      </c>
      <c r="D10" s="234" t="s">
        <v>74</v>
      </c>
      <c r="E10" s="234" t="s">
        <v>75</v>
      </c>
      <c r="F10" s="234" t="s">
        <v>74</v>
      </c>
      <c r="G10" s="234" t="s">
        <v>75</v>
      </c>
      <c r="H10" s="266"/>
      <c r="I10" s="234" t="s">
        <v>75</v>
      </c>
      <c r="J10" s="234" t="s">
        <v>75</v>
      </c>
      <c r="K10" s="234" t="s">
        <v>75</v>
      </c>
      <c r="L10" s="28" t="s">
        <v>29</v>
      </c>
      <c r="M10" s="269"/>
      <c r="N10" s="28" t="s">
        <v>29</v>
      </c>
      <c r="O10" s="271"/>
      <c r="P10" s="271"/>
      <c r="Q10" s="1">
        <f>'MAY 23'!Q34</f>
        <v>2326006</v>
      </c>
      <c r="R10" s="280"/>
      <c r="S10" s="281"/>
      <c r="T10" s="282"/>
      <c r="U10" s="234" t="s">
        <v>75</v>
      </c>
      <c r="V10" s="234" t="s">
        <v>75</v>
      </c>
      <c r="W10" s="283"/>
      <c r="X10" s="37" t="s">
        <v>76</v>
      </c>
      <c r="Y10" s="37" t="s">
        <v>77</v>
      </c>
      <c r="Z10" s="37" t="s">
        <v>78</v>
      </c>
      <c r="AA10" s="37" t="s">
        <v>79</v>
      </c>
      <c r="AB10" s="37" t="s">
        <v>80</v>
      </c>
      <c r="AC10" s="37" t="s">
        <v>81</v>
      </c>
      <c r="AD10" s="37" t="s">
        <v>82</v>
      </c>
      <c r="AE10" s="37" t="s">
        <v>83</v>
      </c>
      <c r="AF10" s="38"/>
      <c r="AG10" s="1">
        <f>'MAY 23'!AG34</f>
        <v>46770620</v>
      </c>
      <c r="AH10" s="272"/>
      <c r="AI10" s="288"/>
      <c r="AJ10" s="234" t="s">
        <v>84</v>
      </c>
      <c r="AK10" s="234" t="s">
        <v>84</v>
      </c>
      <c r="AL10" s="234" t="s">
        <v>84</v>
      </c>
      <c r="AM10" s="234" t="s">
        <v>84</v>
      </c>
      <c r="AN10" s="234" t="s">
        <v>84</v>
      </c>
      <c r="AO10" s="234" t="s">
        <v>84</v>
      </c>
      <c r="AP10" s="1">
        <f>'MAY 23'!AP34</f>
        <v>10830201</v>
      </c>
      <c r="AQ10" s="271"/>
      <c r="AR10" s="235" t="s">
        <v>85</v>
      </c>
      <c r="AS10" s="272"/>
      <c r="AV10" s="39" t="s">
        <v>86</v>
      </c>
      <c r="AW10" s="39" t="s">
        <v>87</v>
      </c>
      <c r="AY10" s="81" t="s">
        <v>129</v>
      </c>
    </row>
    <row r="11" spans="2:51" x14ac:dyDescent="0.25">
      <c r="B11" s="40">
        <v>2</v>
      </c>
      <c r="C11" s="40">
        <v>4.1666666666666664E-2</v>
      </c>
      <c r="D11" s="110">
        <v>4</v>
      </c>
      <c r="E11" s="41">
        <f t="shared" ref="E11:E34" si="0">D11/1.42</f>
        <v>2.8169014084507045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138</v>
      </c>
      <c r="P11" s="111">
        <v>108</v>
      </c>
      <c r="Q11" s="111">
        <v>2330374</v>
      </c>
      <c r="R11" s="46">
        <f>IF(ISBLANK(Q11),"-",Q11-Q10)</f>
        <v>4368</v>
      </c>
      <c r="S11" s="47">
        <f>R11*24/1000</f>
        <v>104.83199999999999</v>
      </c>
      <c r="T11" s="47">
        <f>R11/1000</f>
        <v>4.3680000000000003</v>
      </c>
      <c r="U11" s="112">
        <v>4.9000000000000004</v>
      </c>
      <c r="V11" s="112">
        <f t="shared" ref="V11:V34" si="1">U11</f>
        <v>4.9000000000000004</v>
      </c>
      <c r="W11" s="113" t="s">
        <v>190</v>
      </c>
      <c r="X11" s="115">
        <v>0</v>
      </c>
      <c r="Y11" s="115">
        <v>0</v>
      </c>
      <c r="Z11" s="115">
        <v>1117</v>
      </c>
      <c r="AA11" s="115">
        <v>1185</v>
      </c>
      <c r="AB11" s="115">
        <v>1117</v>
      </c>
      <c r="AC11" s="48" t="s">
        <v>90</v>
      </c>
      <c r="AD11" s="48" t="s">
        <v>90</v>
      </c>
      <c r="AE11" s="48" t="s">
        <v>90</v>
      </c>
      <c r="AF11" s="114" t="s">
        <v>90</v>
      </c>
      <c r="AG11" s="123">
        <v>46771690</v>
      </c>
      <c r="AH11" s="49">
        <f>IF(ISBLANK(AG11),"-",AG11-AG10)</f>
        <v>1070</v>
      </c>
      <c r="AI11" s="50">
        <f>AH11/T11</f>
        <v>244.96336996336996</v>
      </c>
      <c r="AJ11" s="98">
        <v>0</v>
      </c>
      <c r="AK11" s="98">
        <v>0</v>
      </c>
      <c r="AL11" s="98">
        <v>1</v>
      </c>
      <c r="AM11" s="98">
        <v>1</v>
      </c>
      <c r="AN11" s="98">
        <v>1</v>
      </c>
      <c r="AO11" s="98">
        <v>0.9</v>
      </c>
      <c r="AP11" s="115">
        <v>10831078</v>
      </c>
      <c r="AQ11" s="115">
        <f t="shared" ref="AQ11:AQ34" si="2">AP11-AP10</f>
        <v>877</v>
      </c>
      <c r="AR11" s="51"/>
      <c r="AS11" s="52" t="s">
        <v>113</v>
      </c>
      <c r="AV11" s="39" t="s">
        <v>88</v>
      </c>
      <c r="AW11" s="39" t="s">
        <v>91</v>
      </c>
      <c r="AY11" s="81" t="s">
        <v>128</v>
      </c>
    </row>
    <row r="12" spans="2:51" x14ac:dyDescent="0.25">
      <c r="B12" s="40">
        <v>2.0416666666666701</v>
      </c>
      <c r="C12" s="40">
        <v>8.3333333333333329E-2</v>
      </c>
      <c r="D12" s="110">
        <v>5</v>
      </c>
      <c r="E12" s="41">
        <f t="shared" si="0"/>
        <v>3.5211267605633805</v>
      </c>
      <c r="F12" s="100">
        <v>83</v>
      </c>
      <c r="G12" s="41">
        <f t="shared" ref="G12:G34" si="3">F12/1.42</f>
        <v>58.450704225352112</v>
      </c>
      <c r="H12" s="42" t="s">
        <v>88</v>
      </c>
      <c r="I12" s="42">
        <f t="shared" ref="I12:I34" si="4">J12-(2/1.42)</f>
        <v>53.521126760563384</v>
      </c>
      <c r="J12" s="43">
        <f>(F12-5)/1.42</f>
        <v>54.929577464788736</v>
      </c>
      <c r="K12" s="42">
        <f>J12+(6/1.42)</f>
        <v>59.154929577464792</v>
      </c>
      <c r="L12" s="44">
        <v>14</v>
      </c>
      <c r="M12" s="45" t="s">
        <v>89</v>
      </c>
      <c r="N12" s="45">
        <v>11.2</v>
      </c>
      <c r="O12" s="111">
        <v>135</v>
      </c>
      <c r="P12" s="111">
        <v>115</v>
      </c>
      <c r="Q12" s="111">
        <v>2334694</v>
      </c>
      <c r="R12" s="46">
        <f t="shared" ref="R12:R34" si="5">IF(ISBLANK(Q12),"-",Q12-Q11)</f>
        <v>4320</v>
      </c>
      <c r="S12" s="47">
        <f t="shared" ref="S12:S34" si="6">R12*24/1000</f>
        <v>103.68</v>
      </c>
      <c r="T12" s="47">
        <f t="shared" ref="T12:T34" si="7">R12/1000</f>
        <v>4.32</v>
      </c>
      <c r="U12" s="112">
        <v>7.3</v>
      </c>
      <c r="V12" s="112">
        <f t="shared" si="1"/>
        <v>7.3</v>
      </c>
      <c r="W12" s="113" t="s">
        <v>190</v>
      </c>
      <c r="X12" s="115">
        <v>0</v>
      </c>
      <c r="Y12" s="115">
        <v>0</v>
      </c>
      <c r="Z12" s="115">
        <v>1117</v>
      </c>
      <c r="AA12" s="115">
        <v>1185</v>
      </c>
      <c r="AB12" s="115">
        <v>1117</v>
      </c>
      <c r="AC12" s="48" t="s">
        <v>90</v>
      </c>
      <c r="AD12" s="48" t="s">
        <v>90</v>
      </c>
      <c r="AE12" s="48" t="s">
        <v>90</v>
      </c>
      <c r="AF12" s="114" t="s">
        <v>90</v>
      </c>
      <c r="AG12" s="123">
        <v>46772769</v>
      </c>
      <c r="AH12" s="49">
        <f>IF(ISBLANK(AG12),"-",AG12-AG11)</f>
        <v>1079</v>
      </c>
      <c r="AI12" s="50">
        <f t="shared" ref="AI12:AI34" si="8">AH12/T12</f>
        <v>249.7685185185185</v>
      </c>
      <c r="AJ12" s="98">
        <v>0</v>
      </c>
      <c r="AK12" s="98">
        <v>0</v>
      </c>
      <c r="AL12" s="98">
        <v>1</v>
      </c>
      <c r="AM12" s="98">
        <v>1</v>
      </c>
      <c r="AN12" s="98">
        <v>1</v>
      </c>
      <c r="AO12" s="98">
        <v>0.9</v>
      </c>
      <c r="AP12" s="115">
        <v>10832100</v>
      </c>
      <c r="AQ12" s="115">
        <f t="shared" si="2"/>
        <v>1022</v>
      </c>
      <c r="AR12" s="118">
        <v>1.08</v>
      </c>
      <c r="AS12" s="52" t="s">
        <v>113</v>
      </c>
      <c r="AV12" s="39" t="s">
        <v>92</v>
      </c>
      <c r="AW12" s="39" t="s">
        <v>93</v>
      </c>
      <c r="AY12" s="81" t="s">
        <v>126</v>
      </c>
    </row>
    <row r="13" spans="2:51" x14ac:dyDescent="0.25">
      <c r="B13" s="40">
        <v>2.0833333333333299</v>
      </c>
      <c r="C13" s="40">
        <v>0.125</v>
      </c>
      <c r="D13" s="110">
        <v>5</v>
      </c>
      <c r="E13" s="41">
        <f t="shared" si="0"/>
        <v>3.5211267605633805</v>
      </c>
      <c r="F13" s="100">
        <v>83</v>
      </c>
      <c r="G13" s="41">
        <f t="shared" si="3"/>
        <v>58.450704225352112</v>
      </c>
      <c r="H13" s="42" t="s">
        <v>88</v>
      </c>
      <c r="I13" s="42">
        <f t="shared" si="4"/>
        <v>53.521126760563384</v>
      </c>
      <c r="J13" s="43">
        <f>(F13-5)/1.42</f>
        <v>54.929577464788736</v>
      </c>
      <c r="K13" s="42">
        <f>J13+(6/1.42)</f>
        <v>59.154929577464792</v>
      </c>
      <c r="L13" s="44">
        <v>14</v>
      </c>
      <c r="M13" s="45" t="s">
        <v>89</v>
      </c>
      <c r="N13" s="45">
        <v>11.2</v>
      </c>
      <c r="O13" s="111">
        <v>133</v>
      </c>
      <c r="P13" s="111">
        <v>110</v>
      </c>
      <c r="Q13" s="111">
        <v>2338999</v>
      </c>
      <c r="R13" s="46">
        <f t="shared" si="5"/>
        <v>4305</v>
      </c>
      <c r="S13" s="47">
        <f t="shared" si="6"/>
        <v>103.32</v>
      </c>
      <c r="T13" s="47">
        <f t="shared" si="7"/>
        <v>4.3049999999999997</v>
      </c>
      <c r="U13" s="112">
        <v>8.9</v>
      </c>
      <c r="V13" s="112">
        <f t="shared" si="1"/>
        <v>8.9</v>
      </c>
      <c r="W13" s="113" t="s">
        <v>190</v>
      </c>
      <c r="X13" s="115">
        <v>0</v>
      </c>
      <c r="Y13" s="115">
        <v>0</v>
      </c>
      <c r="Z13" s="115">
        <v>1097</v>
      </c>
      <c r="AA13" s="115">
        <v>1185</v>
      </c>
      <c r="AB13" s="115">
        <v>1097</v>
      </c>
      <c r="AC13" s="48" t="s">
        <v>90</v>
      </c>
      <c r="AD13" s="48" t="s">
        <v>90</v>
      </c>
      <c r="AE13" s="48" t="s">
        <v>90</v>
      </c>
      <c r="AF13" s="114" t="s">
        <v>90</v>
      </c>
      <c r="AG13" s="123">
        <v>46773864</v>
      </c>
      <c r="AH13" s="49">
        <f>IF(ISBLANK(AG13),"-",AG13-AG12)</f>
        <v>1095</v>
      </c>
      <c r="AI13" s="50">
        <f t="shared" si="8"/>
        <v>254.35540069686414</v>
      </c>
      <c r="AJ13" s="98">
        <v>0</v>
      </c>
      <c r="AK13" s="98">
        <v>0</v>
      </c>
      <c r="AL13" s="98">
        <v>1</v>
      </c>
      <c r="AM13" s="98">
        <v>1</v>
      </c>
      <c r="AN13" s="98">
        <v>1</v>
      </c>
      <c r="AO13" s="98">
        <v>0.9</v>
      </c>
      <c r="AP13" s="115">
        <v>10833197</v>
      </c>
      <c r="AQ13" s="115">
        <f t="shared" si="2"/>
        <v>1097</v>
      </c>
      <c r="AR13" s="51"/>
      <c r="AS13" s="52" t="s">
        <v>113</v>
      </c>
      <c r="AV13" s="39" t="s">
        <v>94</v>
      </c>
      <c r="AW13" s="39" t="s">
        <v>95</v>
      </c>
      <c r="AY13" s="81" t="s">
        <v>133</v>
      </c>
    </row>
    <row r="14" spans="2:51" x14ac:dyDescent="0.25">
      <c r="B14" s="40">
        <v>2.125</v>
      </c>
      <c r="C14" s="40">
        <v>0.16666666666666699</v>
      </c>
      <c r="D14" s="110">
        <v>5</v>
      </c>
      <c r="E14" s="41">
        <f t="shared" si="0"/>
        <v>3.5211267605633805</v>
      </c>
      <c r="F14" s="100">
        <v>83</v>
      </c>
      <c r="G14" s="41">
        <f t="shared" si="3"/>
        <v>58.450704225352112</v>
      </c>
      <c r="H14" s="42" t="s">
        <v>88</v>
      </c>
      <c r="I14" s="42">
        <f t="shared" si="4"/>
        <v>53.521126760563384</v>
      </c>
      <c r="J14" s="43">
        <f>(F14-5)/1.42</f>
        <v>54.929577464788736</v>
      </c>
      <c r="K14" s="42">
        <f>J14+(6/1.42)</f>
        <v>59.154929577464792</v>
      </c>
      <c r="L14" s="44">
        <v>14</v>
      </c>
      <c r="M14" s="45" t="s">
        <v>89</v>
      </c>
      <c r="N14" s="45">
        <v>12.8</v>
      </c>
      <c r="O14" s="111">
        <v>129</v>
      </c>
      <c r="P14" s="111">
        <v>116</v>
      </c>
      <c r="Q14" s="111">
        <v>2343540</v>
      </c>
      <c r="R14" s="46">
        <f t="shared" si="5"/>
        <v>4541</v>
      </c>
      <c r="S14" s="47">
        <f t="shared" si="6"/>
        <v>108.98399999999999</v>
      </c>
      <c r="T14" s="47">
        <f t="shared" si="7"/>
        <v>4.5410000000000004</v>
      </c>
      <c r="U14" s="112">
        <v>9.5</v>
      </c>
      <c r="V14" s="112">
        <f t="shared" si="1"/>
        <v>9.5</v>
      </c>
      <c r="W14" s="113" t="s">
        <v>190</v>
      </c>
      <c r="X14" s="115">
        <v>0</v>
      </c>
      <c r="Y14" s="115">
        <v>0</v>
      </c>
      <c r="Z14" s="115">
        <v>1097</v>
      </c>
      <c r="AA14" s="115">
        <v>1185</v>
      </c>
      <c r="AB14" s="115">
        <v>1097</v>
      </c>
      <c r="AC14" s="48" t="s">
        <v>90</v>
      </c>
      <c r="AD14" s="48" t="s">
        <v>90</v>
      </c>
      <c r="AE14" s="48" t="s">
        <v>90</v>
      </c>
      <c r="AF14" s="114" t="s">
        <v>90</v>
      </c>
      <c r="AG14" s="123">
        <v>46775052</v>
      </c>
      <c r="AH14" s="49">
        <f t="shared" ref="AH14:AH34" si="9">IF(ISBLANK(AG14),"-",AG14-AG13)</f>
        <v>1188</v>
      </c>
      <c r="AI14" s="50">
        <f t="shared" si="8"/>
        <v>261.61638405637524</v>
      </c>
      <c r="AJ14" s="98">
        <v>0</v>
      </c>
      <c r="AK14" s="98">
        <v>0</v>
      </c>
      <c r="AL14" s="98">
        <v>1</v>
      </c>
      <c r="AM14" s="98">
        <v>1</v>
      </c>
      <c r="AN14" s="98">
        <v>1</v>
      </c>
      <c r="AO14" s="98">
        <v>0.9</v>
      </c>
      <c r="AP14" s="115">
        <v>10833397</v>
      </c>
      <c r="AQ14" s="115">
        <f t="shared" si="2"/>
        <v>200</v>
      </c>
      <c r="AR14" s="51"/>
      <c r="AS14" s="52" t="s">
        <v>113</v>
      </c>
      <c r="AT14" s="54"/>
      <c r="AV14" s="39" t="s">
        <v>96</v>
      </c>
      <c r="AW14" s="39" t="s">
        <v>97</v>
      </c>
      <c r="AY14" s="81"/>
    </row>
    <row r="15" spans="2:51" ht="14.25" customHeight="1" x14ac:dyDescent="0.25">
      <c r="B15" s="40">
        <v>2.1666666666666701</v>
      </c>
      <c r="C15" s="40">
        <v>0.20833333333333301</v>
      </c>
      <c r="D15" s="110">
        <v>6</v>
      </c>
      <c r="E15" s="41">
        <f t="shared" si="0"/>
        <v>4.2253521126760569</v>
      </c>
      <c r="F15" s="100">
        <v>83</v>
      </c>
      <c r="G15" s="41">
        <f t="shared" si="3"/>
        <v>58.450704225352112</v>
      </c>
      <c r="H15" s="42" t="s">
        <v>88</v>
      </c>
      <c r="I15" s="42">
        <f t="shared" si="4"/>
        <v>53.521126760563384</v>
      </c>
      <c r="J15" s="43">
        <f>(F15-5)/1.42</f>
        <v>54.929577464788736</v>
      </c>
      <c r="K15" s="42">
        <f>J15+(6/1.42)</f>
        <v>59.154929577464792</v>
      </c>
      <c r="L15" s="44">
        <v>18</v>
      </c>
      <c r="M15" s="45" t="s">
        <v>89</v>
      </c>
      <c r="N15" s="45">
        <v>13.1</v>
      </c>
      <c r="O15" s="111">
        <v>118</v>
      </c>
      <c r="P15" s="111">
        <v>114</v>
      </c>
      <c r="Q15" s="111">
        <v>2348329</v>
      </c>
      <c r="R15" s="46">
        <f t="shared" si="5"/>
        <v>4789</v>
      </c>
      <c r="S15" s="47">
        <f t="shared" si="6"/>
        <v>114.93600000000001</v>
      </c>
      <c r="T15" s="47">
        <f t="shared" si="7"/>
        <v>4.7889999999999997</v>
      </c>
      <c r="U15" s="112">
        <v>9.5</v>
      </c>
      <c r="V15" s="112">
        <f t="shared" si="1"/>
        <v>9.5</v>
      </c>
      <c r="W15" s="113" t="s">
        <v>190</v>
      </c>
      <c r="X15" s="115">
        <v>0</v>
      </c>
      <c r="Y15" s="115">
        <v>0</v>
      </c>
      <c r="Z15" s="115">
        <v>1097</v>
      </c>
      <c r="AA15" s="115">
        <v>1185</v>
      </c>
      <c r="AB15" s="115">
        <v>1097</v>
      </c>
      <c r="AC15" s="48" t="s">
        <v>90</v>
      </c>
      <c r="AD15" s="48" t="s">
        <v>90</v>
      </c>
      <c r="AE15" s="48" t="s">
        <v>90</v>
      </c>
      <c r="AF15" s="114" t="s">
        <v>90</v>
      </c>
      <c r="AG15" s="123">
        <v>46776100</v>
      </c>
      <c r="AH15" s="49">
        <f t="shared" si="9"/>
        <v>1048</v>
      </c>
      <c r="AI15" s="50">
        <f t="shared" si="8"/>
        <v>218.8348298183337</v>
      </c>
      <c r="AJ15" s="98">
        <v>0</v>
      </c>
      <c r="AK15" s="98">
        <v>0</v>
      </c>
      <c r="AL15" s="98">
        <v>1</v>
      </c>
      <c r="AM15" s="98">
        <v>1</v>
      </c>
      <c r="AN15" s="98">
        <v>1</v>
      </c>
      <c r="AO15" s="98">
        <v>0</v>
      </c>
      <c r="AP15" s="115">
        <v>10833397</v>
      </c>
      <c r="AQ15" s="115">
        <f t="shared" si="2"/>
        <v>0</v>
      </c>
      <c r="AR15" s="51"/>
      <c r="AS15" s="52" t="s">
        <v>113</v>
      </c>
      <c r="AV15" s="39" t="s">
        <v>98</v>
      </c>
      <c r="AW15" s="39" t="s">
        <v>99</v>
      </c>
      <c r="AY15" s="97"/>
    </row>
    <row r="16" spans="2:51" x14ac:dyDescent="0.25">
      <c r="B16" s="40">
        <v>2.2083333333333299</v>
      </c>
      <c r="C16" s="40">
        <v>0.25</v>
      </c>
      <c r="D16" s="110">
        <v>7</v>
      </c>
      <c r="E16" s="41">
        <f t="shared" si="0"/>
        <v>4.9295774647887329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134</v>
      </c>
      <c r="P16" s="111">
        <v>127</v>
      </c>
      <c r="Q16" s="111">
        <v>2353622</v>
      </c>
      <c r="R16" s="46">
        <f t="shared" si="5"/>
        <v>5293</v>
      </c>
      <c r="S16" s="47">
        <f t="shared" si="6"/>
        <v>127.032</v>
      </c>
      <c r="T16" s="47">
        <f t="shared" si="7"/>
        <v>5.2930000000000001</v>
      </c>
      <c r="U16" s="112">
        <v>9.5</v>
      </c>
      <c r="V16" s="112">
        <f t="shared" si="1"/>
        <v>9.5</v>
      </c>
      <c r="W16" s="113" t="s">
        <v>190</v>
      </c>
      <c r="X16" s="115">
        <v>0</v>
      </c>
      <c r="Y16" s="115">
        <v>0</v>
      </c>
      <c r="Z16" s="115">
        <v>1097</v>
      </c>
      <c r="AA16" s="115">
        <v>1185</v>
      </c>
      <c r="AB16" s="115">
        <v>1097</v>
      </c>
      <c r="AC16" s="48" t="s">
        <v>90</v>
      </c>
      <c r="AD16" s="48" t="s">
        <v>90</v>
      </c>
      <c r="AE16" s="48" t="s">
        <v>90</v>
      </c>
      <c r="AF16" s="114" t="s">
        <v>90</v>
      </c>
      <c r="AG16" s="123">
        <v>46777160</v>
      </c>
      <c r="AH16" s="49">
        <f t="shared" si="9"/>
        <v>1060</v>
      </c>
      <c r="AI16" s="50">
        <f t="shared" si="8"/>
        <v>200.26450028339315</v>
      </c>
      <c r="AJ16" s="98">
        <v>0</v>
      </c>
      <c r="AK16" s="98">
        <v>0</v>
      </c>
      <c r="AL16" s="98">
        <v>1</v>
      </c>
      <c r="AM16" s="98">
        <v>1</v>
      </c>
      <c r="AN16" s="98">
        <v>1</v>
      </c>
      <c r="AO16" s="98">
        <v>0</v>
      </c>
      <c r="AP16" s="115">
        <v>10833397</v>
      </c>
      <c r="AQ16" s="115">
        <f t="shared" si="2"/>
        <v>0</v>
      </c>
      <c r="AR16" s="53">
        <v>1.1200000000000001</v>
      </c>
      <c r="AS16" s="52" t="s">
        <v>101</v>
      </c>
      <c r="AV16" s="39" t="s">
        <v>102</v>
      </c>
      <c r="AW16" s="39" t="s">
        <v>103</v>
      </c>
      <c r="AY16" s="97"/>
    </row>
    <row r="17" spans="1:51" x14ac:dyDescent="0.25">
      <c r="B17" s="40">
        <v>2.25</v>
      </c>
      <c r="C17" s="40">
        <v>0.29166666666666702</v>
      </c>
      <c r="D17" s="110">
        <v>6</v>
      </c>
      <c r="E17" s="41">
        <f t="shared" si="0"/>
        <v>4.2253521126760569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138</v>
      </c>
      <c r="P17" s="111">
        <v>145</v>
      </c>
      <c r="Q17" s="111">
        <v>2359885</v>
      </c>
      <c r="R17" s="46">
        <f t="shared" si="5"/>
        <v>6263</v>
      </c>
      <c r="S17" s="47">
        <f t="shared" si="6"/>
        <v>150.31200000000001</v>
      </c>
      <c r="T17" s="47">
        <f t="shared" si="7"/>
        <v>6.2629999999999999</v>
      </c>
      <c r="U17" s="112">
        <v>9.1</v>
      </c>
      <c r="V17" s="112">
        <f t="shared" si="1"/>
        <v>9.1</v>
      </c>
      <c r="W17" s="113" t="s">
        <v>130</v>
      </c>
      <c r="X17" s="115">
        <v>1047</v>
      </c>
      <c r="Y17" s="115">
        <v>0</v>
      </c>
      <c r="Z17" s="115">
        <v>1187</v>
      </c>
      <c r="AA17" s="115">
        <v>1185</v>
      </c>
      <c r="AB17" s="115">
        <v>1187</v>
      </c>
      <c r="AC17" s="48" t="s">
        <v>90</v>
      </c>
      <c r="AD17" s="48" t="s">
        <v>90</v>
      </c>
      <c r="AE17" s="48" t="s">
        <v>90</v>
      </c>
      <c r="AF17" s="114" t="s">
        <v>90</v>
      </c>
      <c r="AG17" s="123">
        <v>46778560</v>
      </c>
      <c r="AH17" s="49">
        <f t="shared" si="9"/>
        <v>1400</v>
      </c>
      <c r="AI17" s="50">
        <f t="shared" si="8"/>
        <v>223.53504710202779</v>
      </c>
      <c r="AJ17" s="98">
        <v>1</v>
      </c>
      <c r="AK17" s="98">
        <v>0</v>
      </c>
      <c r="AL17" s="98">
        <v>1</v>
      </c>
      <c r="AM17" s="98">
        <v>1</v>
      </c>
      <c r="AN17" s="98">
        <v>1</v>
      </c>
      <c r="AO17" s="98">
        <v>0</v>
      </c>
      <c r="AP17" s="115">
        <v>10833397</v>
      </c>
      <c r="AQ17" s="115">
        <f t="shared" si="2"/>
        <v>0</v>
      </c>
      <c r="AR17" s="51"/>
      <c r="AS17" s="52" t="s">
        <v>101</v>
      </c>
      <c r="AT17" s="54"/>
      <c r="AV17" s="39" t="s">
        <v>104</v>
      </c>
      <c r="AW17" s="39" t="s">
        <v>105</v>
      </c>
      <c r="AY17" s="101"/>
    </row>
    <row r="18" spans="1:51" x14ac:dyDescent="0.25">
      <c r="B18" s="40">
        <v>2.2916666666666701</v>
      </c>
      <c r="C18" s="40">
        <v>0.33333333333333298</v>
      </c>
      <c r="D18" s="110">
        <v>6</v>
      </c>
      <c r="E18" s="41">
        <f t="shared" si="0"/>
        <v>4.2253521126760569</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137</v>
      </c>
      <c r="P18" s="111">
        <v>146</v>
      </c>
      <c r="Q18" s="111">
        <v>2366099</v>
      </c>
      <c r="R18" s="46">
        <f t="shared" si="5"/>
        <v>6214</v>
      </c>
      <c r="S18" s="47">
        <f t="shared" si="6"/>
        <v>149.136</v>
      </c>
      <c r="T18" s="47">
        <f t="shared" si="7"/>
        <v>6.2140000000000004</v>
      </c>
      <c r="U18" s="112">
        <v>8.6</v>
      </c>
      <c r="V18" s="112">
        <f t="shared" si="1"/>
        <v>8.6</v>
      </c>
      <c r="W18" s="113" t="s">
        <v>130</v>
      </c>
      <c r="X18" s="115">
        <v>1048</v>
      </c>
      <c r="Y18" s="115">
        <v>0</v>
      </c>
      <c r="Z18" s="115">
        <v>1187</v>
      </c>
      <c r="AA18" s="115">
        <v>1185</v>
      </c>
      <c r="AB18" s="115">
        <v>1187</v>
      </c>
      <c r="AC18" s="48" t="s">
        <v>90</v>
      </c>
      <c r="AD18" s="48" t="s">
        <v>90</v>
      </c>
      <c r="AE18" s="48" t="s">
        <v>90</v>
      </c>
      <c r="AF18" s="114" t="s">
        <v>90</v>
      </c>
      <c r="AG18" s="123">
        <v>46779936</v>
      </c>
      <c r="AH18" s="49">
        <f t="shared" si="9"/>
        <v>1376</v>
      </c>
      <c r="AI18" s="50">
        <f t="shared" si="8"/>
        <v>221.43546829739296</v>
      </c>
      <c r="AJ18" s="98">
        <v>1</v>
      </c>
      <c r="AK18" s="98">
        <v>0</v>
      </c>
      <c r="AL18" s="98">
        <v>1</v>
      </c>
      <c r="AM18" s="98">
        <v>1</v>
      </c>
      <c r="AN18" s="98">
        <v>1</v>
      </c>
      <c r="AO18" s="98">
        <v>0</v>
      </c>
      <c r="AP18" s="115">
        <v>10833397</v>
      </c>
      <c r="AQ18" s="115">
        <f t="shared" si="2"/>
        <v>0</v>
      </c>
      <c r="AR18" s="51"/>
      <c r="AS18" s="52" t="s">
        <v>101</v>
      </c>
      <c r="AV18" s="39" t="s">
        <v>106</v>
      </c>
      <c r="AW18" s="39" t="s">
        <v>107</v>
      </c>
      <c r="AY18" s="101"/>
    </row>
    <row r="19" spans="1:51" x14ac:dyDescent="0.25">
      <c r="B19" s="40">
        <v>2.3333333333333299</v>
      </c>
      <c r="C19" s="40">
        <v>0.375</v>
      </c>
      <c r="D19" s="110">
        <v>5</v>
      </c>
      <c r="E19" s="41">
        <f t="shared" si="0"/>
        <v>3.5211267605633805</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137</v>
      </c>
      <c r="P19" s="111">
        <v>148</v>
      </c>
      <c r="Q19" s="111">
        <v>2372301</v>
      </c>
      <c r="R19" s="46">
        <f t="shared" si="5"/>
        <v>6202</v>
      </c>
      <c r="S19" s="47">
        <f t="shared" si="6"/>
        <v>148.84800000000001</v>
      </c>
      <c r="T19" s="47">
        <f t="shared" si="7"/>
        <v>6.202</v>
      </c>
      <c r="U19" s="112">
        <v>8</v>
      </c>
      <c r="V19" s="112">
        <f t="shared" si="1"/>
        <v>8</v>
      </c>
      <c r="W19" s="113" t="s">
        <v>130</v>
      </c>
      <c r="X19" s="115">
        <v>1047</v>
      </c>
      <c r="Y19" s="115">
        <v>0</v>
      </c>
      <c r="Z19" s="115">
        <v>1187</v>
      </c>
      <c r="AA19" s="115">
        <v>1185</v>
      </c>
      <c r="AB19" s="115">
        <v>1187</v>
      </c>
      <c r="AC19" s="48" t="s">
        <v>90</v>
      </c>
      <c r="AD19" s="48" t="s">
        <v>90</v>
      </c>
      <c r="AE19" s="48" t="s">
        <v>90</v>
      </c>
      <c r="AF19" s="114" t="s">
        <v>90</v>
      </c>
      <c r="AG19" s="123">
        <v>46781324</v>
      </c>
      <c r="AH19" s="49">
        <f t="shared" si="9"/>
        <v>1388</v>
      </c>
      <c r="AI19" s="50">
        <f t="shared" si="8"/>
        <v>223.79877458884232</v>
      </c>
      <c r="AJ19" s="98">
        <v>1</v>
      </c>
      <c r="AK19" s="98">
        <v>0</v>
      </c>
      <c r="AL19" s="98">
        <v>1</v>
      </c>
      <c r="AM19" s="98">
        <v>1</v>
      </c>
      <c r="AN19" s="98">
        <v>1</v>
      </c>
      <c r="AO19" s="98">
        <v>0</v>
      </c>
      <c r="AP19" s="115">
        <v>10833397</v>
      </c>
      <c r="AQ19" s="115">
        <f t="shared" si="2"/>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138</v>
      </c>
      <c r="P20" s="111">
        <v>150</v>
      </c>
      <c r="Q20" s="111">
        <v>2378626</v>
      </c>
      <c r="R20" s="46">
        <f t="shared" si="5"/>
        <v>6325</v>
      </c>
      <c r="S20" s="47">
        <f t="shared" si="6"/>
        <v>151.80000000000001</v>
      </c>
      <c r="T20" s="47">
        <f t="shared" si="7"/>
        <v>6.3250000000000002</v>
      </c>
      <c r="U20" s="112">
        <v>7.4</v>
      </c>
      <c r="V20" s="112">
        <f t="shared" si="1"/>
        <v>7.4</v>
      </c>
      <c r="W20" s="113" t="s">
        <v>130</v>
      </c>
      <c r="X20" s="115">
        <v>1067</v>
      </c>
      <c r="Y20" s="115">
        <v>0</v>
      </c>
      <c r="Z20" s="115">
        <v>1187</v>
      </c>
      <c r="AA20" s="115">
        <v>1185</v>
      </c>
      <c r="AB20" s="115">
        <v>1187</v>
      </c>
      <c r="AC20" s="48" t="s">
        <v>90</v>
      </c>
      <c r="AD20" s="48" t="s">
        <v>90</v>
      </c>
      <c r="AE20" s="48" t="s">
        <v>90</v>
      </c>
      <c r="AF20" s="114" t="s">
        <v>90</v>
      </c>
      <c r="AG20" s="123">
        <v>46782708</v>
      </c>
      <c r="AH20" s="49">
        <f t="shared" si="9"/>
        <v>1384</v>
      </c>
      <c r="AI20" s="50">
        <f t="shared" si="8"/>
        <v>218.81422924901185</v>
      </c>
      <c r="AJ20" s="98">
        <v>1</v>
      </c>
      <c r="AK20" s="98">
        <v>0</v>
      </c>
      <c r="AL20" s="98">
        <v>1</v>
      </c>
      <c r="AM20" s="98">
        <v>1</v>
      </c>
      <c r="AN20" s="98">
        <v>1</v>
      </c>
      <c r="AO20" s="98">
        <v>0</v>
      </c>
      <c r="AP20" s="115">
        <v>10833397</v>
      </c>
      <c r="AQ20" s="115">
        <f t="shared" si="2"/>
        <v>0</v>
      </c>
      <c r="AR20" s="53">
        <v>1.23</v>
      </c>
      <c r="AS20" s="52" t="s">
        <v>101</v>
      </c>
      <c r="AY20" s="101"/>
    </row>
    <row r="21" spans="1:51" x14ac:dyDescent="0.25">
      <c r="B21" s="40">
        <v>2.4166666666666701</v>
      </c>
      <c r="C21" s="40">
        <v>0.45833333333333298</v>
      </c>
      <c r="D21" s="110">
        <v>5</v>
      </c>
      <c r="E21" s="41">
        <f t="shared" si="0"/>
        <v>3.5211267605633805</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139</v>
      </c>
      <c r="P21" s="111">
        <v>147</v>
      </c>
      <c r="Q21" s="111">
        <v>2384903</v>
      </c>
      <c r="R21" s="46">
        <f t="shared" si="5"/>
        <v>6277</v>
      </c>
      <c r="S21" s="47">
        <f t="shared" si="6"/>
        <v>150.648</v>
      </c>
      <c r="T21" s="47">
        <f t="shared" si="7"/>
        <v>6.2770000000000001</v>
      </c>
      <c r="U21" s="112">
        <v>6.8</v>
      </c>
      <c r="V21" s="112">
        <f t="shared" si="1"/>
        <v>6.8</v>
      </c>
      <c r="W21" s="113" t="s">
        <v>130</v>
      </c>
      <c r="X21" s="115">
        <v>1057</v>
      </c>
      <c r="Y21" s="115">
        <v>0</v>
      </c>
      <c r="Z21" s="115">
        <v>1188</v>
      </c>
      <c r="AA21" s="115">
        <v>1185</v>
      </c>
      <c r="AB21" s="115">
        <v>1188</v>
      </c>
      <c r="AC21" s="48" t="s">
        <v>90</v>
      </c>
      <c r="AD21" s="48" t="s">
        <v>90</v>
      </c>
      <c r="AE21" s="48" t="s">
        <v>90</v>
      </c>
      <c r="AF21" s="114" t="s">
        <v>90</v>
      </c>
      <c r="AG21" s="123">
        <v>46784092</v>
      </c>
      <c r="AH21" s="49">
        <f t="shared" si="9"/>
        <v>1384</v>
      </c>
      <c r="AI21" s="50">
        <f t="shared" si="8"/>
        <v>220.4874940258085</v>
      </c>
      <c r="AJ21" s="98">
        <v>1</v>
      </c>
      <c r="AK21" s="98">
        <v>0</v>
      </c>
      <c r="AL21" s="98">
        <v>1</v>
      </c>
      <c r="AM21" s="98">
        <v>1</v>
      </c>
      <c r="AN21" s="98">
        <v>1</v>
      </c>
      <c r="AO21" s="98">
        <v>0</v>
      </c>
      <c r="AP21" s="115">
        <v>10833397</v>
      </c>
      <c r="AQ21" s="115">
        <f t="shared" si="2"/>
        <v>0</v>
      </c>
      <c r="AR21" s="51"/>
      <c r="AS21" s="52" t="s">
        <v>101</v>
      </c>
      <c r="AY21" s="101"/>
    </row>
    <row r="22" spans="1:51" x14ac:dyDescent="0.25">
      <c r="B22" s="40">
        <v>2.4583333333333299</v>
      </c>
      <c r="C22" s="40">
        <v>0.5</v>
      </c>
      <c r="D22" s="110">
        <v>5</v>
      </c>
      <c r="E22" s="41">
        <f t="shared" si="0"/>
        <v>3.5211267605633805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131</v>
      </c>
      <c r="P22" s="111">
        <v>142</v>
      </c>
      <c r="Q22" s="111">
        <v>2391001</v>
      </c>
      <c r="R22" s="46">
        <f t="shared" si="5"/>
        <v>6098</v>
      </c>
      <c r="S22" s="47">
        <f t="shared" si="6"/>
        <v>146.352</v>
      </c>
      <c r="T22" s="47">
        <f t="shared" si="7"/>
        <v>6.0979999999999999</v>
      </c>
      <c r="U22" s="112">
        <v>6.2</v>
      </c>
      <c r="V22" s="112">
        <f t="shared" si="1"/>
        <v>6.2</v>
      </c>
      <c r="W22" s="113" t="s">
        <v>130</v>
      </c>
      <c r="X22" s="115">
        <v>1098</v>
      </c>
      <c r="Y22" s="115">
        <v>0</v>
      </c>
      <c r="Z22" s="115">
        <v>1188</v>
      </c>
      <c r="AA22" s="115">
        <v>1185</v>
      </c>
      <c r="AB22" s="115">
        <v>1187</v>
      </c>
      <c r="AC22" s="48" t="s">
        <v>90</v>
      </c>
      <c r="AD22" s="48" t="s">
        <v>90</v>
      </c>
      <c r="AE22" s="48" t="s">
        <v>90</v>
      </c>
      <c r="AF22" s="114" t="s">
        <v>90</v>
      </c>
      <c r="AG22" s="123">
        <v>46785476</v>
      </c>
      <c r="AH22" s="49">
        <f t="shared" si="9"/>
        <v>1384</v>
      </c>
      <c r="AI22" s="50">
        <f t="shared" si="8"/>
        <v>226.95965890455886</v>
      </c>
      <c r="AJ22" s="98">
        <v>1</v>
      </c>
      <c r="AK22" s="98">
        <v>0</v>
      </c>
      <c r="AL22" s="98">
        <v>1</v>
      </c>
      <c r="AM22" s="98">
        <v>1</v>
      </c>
      <c r="AN22" s="98">
        <v>1</v>
      </c>
      <c r="AO22" s="98">
        <v>0</v>
      </c>
      <c r="AP22" s="115">
        <v>10833397</v>
      </c>
      <c r="AQ22" s="115">
        <f t="shared" si="2"/>
        <v>0</v>
      </c>
      <c r="AR22" s="51"/>
      <c r="AS22" s="52" t="s">
        <v>101</v>
      </c>
      <c r="AV22" s="55" t="s">
        <v>110</v>
      </c>
      <c r="AY22" s="101"/>
    </row>
    <row r="23" spans="1:51" x14ac:dyDescent="0.25">
      <c r="A23" s="97" t="s">
        <v>125</v>
      </c>
      <c r="B23" s="40">
        <v>2.5</v>
      </c>
      <c r="C23" s="40">
        <v>0.54166666666666696</v>
      </c>
      <c r="D23" s="110">
        <v>4</v>
      </c>
      <c r="E23" s="41">
        <f t="shared" si="0"/>
        <v>2.8169014084507045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131</v>
      </c>
      <c r="P23" s="111">
        <v>140</v>
      </c>
      <c r="Q23" s="111">
        <v>2397098</v>
      </c>
      <c r="R23" s="46">
        <f t="shared" si="5"/>
        <v>6097</v>
      </c>
      <c r="S23" s="47">
        <f t="shared" si="6"/>
        <v>146.328</v>
      </c>
      <c r="T23" s="47">
        <f t="shared" si="7"/>
        <v>6.0970000000000004</v>
      </c>
      <c r="U23" s="112">
        <v>5.4</v>
      </c>
      <c r="V23" s="112">
        <f t="shared" si="1"/>
        <v>5.4</v>
      </c>
      <c r="W23" s="113" t="s">
        <v>130</v>
      </c>
      <c r="X23" s="115">
        <v>1098</v>
      </c>
      <c r="Y23" s="115">
        <v>0</v>
      </c>
      <c r="Z23" s="115">
        <v>1188</v>
      </c>
      <c r="AA23" s="115">
        <v>1185</v>
      </c>
      <c r="AB23" s="115">
        <v>1188</v>
      </c>
      <c r="AC23" s="48" t="s">
        <v>90</v>
      </c>
      <c r="AD23" s="48" t="s">
        <v>90</v>
      </c>
      <c r="AE23" s="48" t="s">
        <v>90</v>
      </c>
      <c r="AF23" s="114" t="s">
        <v>90</v>
      </c>
      <c r="AG23" s="123">
        <v>46786860</v>
      </c>
      <c r="AH23" s="49">
        <f t="shared" si="9"/>
        <v>1384</v>
      </c>
      <c r="AI23" s="50">
        <f t="shared" si="8"/>
        <v>226.9968837133016</v>
      </c>
      <c r="AJ23" s="98">
        <v>1</v>
      </c>
      <c r="AK23" s="98">
        <v>0</v>
      </c>
      <c r="AL23" s="98">
        <v>1</v>
      </c>
      <c r="AM23" s="98">
        <v>1</v>
      </c>
      <c r="AN23" s="98">
        <v>1</v>
      </c>
      <c r="AO23" s="98">
        <v>0</v>
      </c>
      <c r="AP23" s="115">
        <v>10833397</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137</v>
      </c>
      <c r="P24" s="111">
        <v>138</v>
      </c>
      <c r="Q24" s="111">
        <v>2402928</v>
      </c>
      <c r="R24" s="46">
        <f t="shared" si="5"/>
        <v>5830</v>
      </c>
      <c r="S24" s="47">
        <f t="shared" si="6"/>
        <v>139.91999999999999</v>
      </c>
      <c r="T24" s="47">
        <f t="shared" si="7"/>
        <v>5.83</v>
      </c>
      <c r="U24" s="112">
        <v>5</v>
      </c>
      <c r="V24" s="112">
        <f t="shared" si="1"/>
        <v>5</v>
      </c>
      <c r="W24" s="113" t="s">
        <v>130</v>
      </c>
      <c r="X24" s="115">
        <v>1016</v>
      </c>
      <c r="Y24" s="115">
        <v>0</v>
      </c>
      <c r="Z24" s="115">
        <v>1188</v>
      </c>
      <c r="AA24" s="115">
        <v>1185</v>
      </c>
      <c r="AB24" s="115">
        <v>1188</v>
      </c>
      <c r="AC24" s="48" t="s">
        <v>90</v>
      </c>
      <c r="AD24" s="48" t="s">
        <v>90</v>
      </c>
      <c r="AE24" s="48" t="s">
        <v>90</v>
      </c>
      <c r="AF24" s="114" t="s">
        <v>90</v>
      </c>
      <c r="AG24" s="123">
        <v>46788200</v>
      </c>
      <c r="AH24" s="49">
        <f>IF(ISBLANK(AG24),"-",AG24-AG23)</f>
        <v>1340</v>
      </c>
      <c r="AI24" s="50">
        <f t="shared" si="8"/>
        <v>229.84562607204117</v>
      </c>
      <c r="AJ24" s="98">
        <v>1</v>
      </c>
      <c r="AK24" s="98">
        <v>0</v>
      </c>
      <c r="AL24" s="98">
        <v>1</v>
      </c>
      <c r="AM24" s="98">
        <v>1</v>
      </c>
      <c r="AN24" s="98">
        <v>1</v>
      </c>
      <c r="AO24" s="98">
        <v>0</v>
      </c>
      <c r="AP24" s="115">
        <v>10833397</v>
      </c>
      <c r="AQ24" s="115">
        <f t="shared" si="2"/>
        <v>0</v>
      </c>
      <c r="AR24" s="53">
        <v>1.28</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136</v>
      </c>
      <c r="P25" s="111">
        <v>137</v>
      </c>
      <c r="Q25" s="111">
        <v>2408984</v>
      </c>
      <c r="R25" s="46">
        <f t="shared" si="5"/>
        <v>6056</v>
      </c>
      <c r="S25" s="47">
        <f t="shared" si="6"/>
        <v>145.34399999999999</v>
      </c>
      <c r="T25" s="47">
        <f t="shared" si="7"/>
        <v>6.056</v>
      </c>
      <c r="U25" s="112">
        <v>4.7</v>
      </c>
      <c r="V25" s="112">
        <f t="shared" si="1"/>
        <v>4.7</v>
      </c>
      <c r="W25" s="113" t="s">
        <v>130</v>
      </c>
      <c r="X25" s="115">
        <v>1016</v>
      </c>
      <c r="Y25" s="115">
        <v>0</v>
      </c>
      <c r="Z25" s="115">
        <v>1187</v>
      </c>
      <c r="AA25" s="115">
        <v>1185</v>
      </c>
      <c r="AB25" s="115">
        <v>1186</v>
      </c>
      <c r="AC25" s="48" t="s">
        <v>90</v>
      </c>
      <c r="AD25" s="48" t="s">
        <v>90</v>
      </c>
      <c r="AE25" s="48" t="s">
        <v>90</v>
      </c>
      <c r="AF25" s="114" t="s">
        <v>90</v>
      </c>
      <c r="AG25" s="123">
        <v>46789556</v>
      </c>
      <c r="AH25" s="49">
        <f t="shared" si="9"/>
        <v>1356</v>
      </c>
      <c r="AI25" s="50">
        <f t="shared" si="8"/>
        <v>223.9101717305152</v>
      </c>
      <c r="AJ25" s="98">
        <v>1</v>
      </c>
      <c r="AK25" s="98">
        <v>0</v>
      </c>
      <c r="AL25" s="98">
        <v>1</v>
      </c>
      <c r="AM25" s="98">
        <v>1</v>
      </c>
      <c r="AN25" s="98">
        <v>1</v>
      </c>
      <c r="AO25" s="98">
        <v>0</v>
      </c>
      <c r="AP25" s="115">
        <v>10833397</v>
      </c>
      <c r="AQ25" s="115">
        <f t="shared" si="2"/>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138</v>
      </c>
      <c r="P26" s="111">
        <v>141</v>
      </c>
      <c r="Q26" s="111">
        <v>2414664</v>
      </c>
      <c r="R26" s="46">
        <f t="shared" si="5"/>
        <v>5680</v>
      </c>
      <c r="S26" s="47">
        <f t="shared" si="6"/>
        <v>136.32</v>
      </c>
      <c r="T26" s="47">
        <f t="shared" si="7"/>
        <v>5.68</v>
      </c>
      <c r="U26" s="112">
        <v>4.3</v>
      </c>
      <c r="V26" s="112">
        <f t="shared" si="1"/>
        <v>4.3</v>
      </c>
      <c r="W26" s="113" t="s">
        <v>130</v>
      </c>
      <c r="X26" s="115">
        <v>1014</v>
      </c>
      <c r="Y26" s="115">
        <v>0</v>
      </c>
      <c r="Z26" s="115">
        <v>1187</v>
      </c>
      <c r="AA26" s="115">
        <v>1185</v>
      </c>
      <c r="AB26" s="115">
        <v>1188</v>
      </c>
      <c r="AC26" s="48" t="s">
        <v>90</v>
      </c>
      <c r="AD26" s="48" t="s">
        <v>90</v>
      </c>
      <c r="AE26" s="48" t="s">
        <v>90</v>
      </c>
      <c r="AF26" s="114" t="s">
        <v>90</v>
      </c>
      <c r="AG26" s="123">
        <v>46790856</v>
      </c>
      <c r="AH26" s="49">
        <f t="shared" si="9"/>
        <v>1300</v>
      </c>
      <c r="AI26" s="50">
        <f t="shared" si="8"/>
        <v>228.87323943661974</v>
      </c>
      <c r="AJ26" s="98">
        <v>1</v>
      </c>
      <c r="AK26" s="98">
        <v>0</v>
      </c>
      <c r="AL26" s="98">
        <v>1</v>
      </c>
      <c r="AM26" s="98">
        <v>1</v>
      </c>
      <c r="AN26" s="98">
        <v>1</v>
      </c>
      <c r="AO26" s="98">
        <v>0</v>
      </c>
      <c r="AP26" s="115">
        <v>10833397</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138</v>
      </c>
      <c r="P27" s="111">
        <v>140</v>
      </c>
      <c r="Q27" s="111">
        <v>2420506</v>
      </c>
      <c r="R27" s="46">
        <f t="shared" si="5"/>
        <v>5842</v>
      </c>
      <c r="S27" s="47">
        <f t="shared" si="6"/>
        <v>140.208</v>
      </c>
      <c r="T27" s="47">
        <f t="shared" si="7"/>
        <v>5.8419999999999996</v>
      </c>
      <c r="U27" s="112">
        <v>3.9</v>
      </c>
      <c r="V27" s="112">
        <f t="shared" si="1"/>
        <v>3.9</v>
      </c>
      <c r="W27" s="113" t="s">
        <v>130</v>
      </c>
      <c r="X27" s="115">
        <v>1016</v>
      </c>
      <c r="Y27" s="115">
        <v>0</v>
      </c>
      <c r="Z27" s="115">
        <v>1187</v>
      </c>
      <c r="AA27" s="115">
        <v>1185</v>
      </c>
      <c r="AB27" s="115">
        <v>1186</v>
      </c>
      <c r="AC27" s="48" t="s">
        <v>90</v>
      </c>
      <c r="AD27" s="48" t="s">
        <v>90</v>
      </c>
      <c r="AE27" s="48" t="s">
        <v>90</v>
      </c>
      <c r="AF27" s="114" t="s">
        <v>90</v>
      </c>
      <c r="AG27" s="123">
        <v>46792212</v>
      </c>
      <c r="AH27" s="49">
        <f t="shared" si="9"/>
        <v>1356</v>
      </c>
      <c r="AI27" s="50">
        <f t="shared" si="8"/>
        <v>232.11229031153715</v>
      </c>
      <c r="AJ27" s="98">
        <v>1</v>
      </c>
      <c r="AK27" s="98">
        <v>0</v>
      </c>
      <c r="AL27" s="98">
        <v>1</v>
      </c>
      <c r="AM27" s="98">
        <v>1</v>
      </c>
      <c r="AN27" s="98">
        <v>1</v>
      </c>
      <c r="AO27" s="98">
        <v>0</v>
      </c>
      <c r="AP27" s="115">
        <v>10833397</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135</v>
      </c>
      <c r="P28" s="111">
        <v>138</v>
      </c>
      <c r="Q28" s="111">
        <v>2426394</v>
      </c>
      <c r="R28" s="46">
        <f t="shared" si="5"/>
        <v>5888</v>
      </c>
      <c r="S28" s="47">
        <f t="shared" si="6"/>
        <v>141.31200000000001</v>
      </c>
      <c r="T28" s="47">
        <f t="shared" si="7"/>
        <v>5.8879999999999999</v>
      </c>
      <c r="U28" s="112">
        <v>3.5</v>
      </c>
      <c r="V28" s="112">
        <f t="shared" si="1"/>
        <v>3.5</v>
      </c>
      <c r="W28" s="113" t="s">
        <v>130</v>
      </c>
      <c r="X28" s="115">
        <v>1015</v>
      </c>
      <c r="Y28" s="115">
        <v>0</v>
      </c>
      <c r="Z28" s="115">
        <v>1187</v>
      </c>
      <c r="AA28" s="115">
        <v>1185</v>
      </c>
      <c r="AB28" s="115">
        <v>1187</v>
      </c>
      <c r="AC28" s="48" t="s">
        <v>90</v>
      </c>
      <c r="AD28" s="48" t="s">
        <v>90</v>
      </c>
      <c r="AE28" s="48" t="s">
        <v>90</v>
      </c>
      <c r="AF28" s="114" t="s">
        <v>90</v>
      </c>
      <c r="AG28" s="123">
        <v>46793556</v>
      </c>
      <c r="AH28" s="49">
        <f t="shared" si="9"/>
        <v>1344</v>
      </c>
      <c r="AI28" s="50">
        <f t="shared" si="8"/>
        <v>228.2608695652174</v>
      </c>
      <c r="AJ28" s="98">
        <v>1</v>
      </c>
      <c r="AK28" s="98">
        <v>0</v>
      </c>
      <c r="AL28" s="98">
        <v>1</v>
      </c>
      <c r="AM28" s="98">
        <v>1</v>
      </c>
      <c r="AN28" s="98">
        <v>1</v>
      </c>
      <c r="AO28" s="98">
        <v>0</v>
      </c>
      <c r="AP28" s="115">
        <v>10833397</v>
      </c>
      <c r="AQ28" s="115">
        <f t="shared" si="2"/>
        <v>0</v>
      </c>
      <c r="AR28" s="53">
        <v>1.1100000000000001</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134</v>
      </c>
      <c r="P29" s="111">
        <v>136</v>
      </c>
      <c r="Q29" s="111">
        <v>2432386</v>
      </c>
      <c r="R29" s="46">
        <f t="shared" si="5"/>
        <v>5992</v>
      </c>
      <c r="S29" s="47">
        <f t="shared" si="6"/>
        <v>143.80799999999999</v>
      </c>
      <c r="T29" s="47">
        <f t="shared" si="7"/>
        <v>5.992</v>
      </c>
      <c r="U29" s="112">
        <v>3.2</v>
      </c>
      <c r="V29" s="112">
        <f t="shared" si="1"/>
        <v>3.2</v>
      </c>
      <c r="W29" s="113" t="s">
        <v>130</v>
      </c>
      <c r="X29" s="115">
        <v>1015</v>
      </c>
      <c r="Y29" s="115">
        <v>0</v>
      </c>
      <c r="Z29" s="115">
        <v>1186</v>
      </c>
      <c r="AA29" s="115">
        <v>1185</v>
      </c>
      <c r="AB29" s="115">
        <v>1187</v>
      </c>
      <c r="AC29" s="48" t="s">
        <v>90</v>
      </c>
      <c r="AD29" s="48" t="s">
        <v>90</v>
      </c>
      <c r="AE29" s="48" t="s">
        <v>90</v>
      </c>
      <c r="AF29" s="114" t="s">
        <v>90</v>
      </c>
      <c r="AG29" s="123">
        <v>46794920</v>
      </c>
      <c r="AH29" s="49">
        <f t="shared" si="9"/>
        <v>1364</v>
      </c>
      <c r="AI29" s="50">
        <f t="shared" si="8"/>
        <v>227.63684913217622</v>
      </c>
      <c r="AJ29" s="98">
        <v>1</v>
      </c>
      <c r="AK29" s="98">
        <v>0</v>
      </c>
      <c r="AL29" s="98">
        <v>1</v>
      </c>
      <c r="AM29" s="98">
        <v>1</v>
      </c>
      <c r="AN29" s="98">
        <v>1</v>
      </c>
      <c r="AO29" s="98">
        <v>0</v>
      </c>
      <c r="AP29" s="115">
        <v>10833397</v>
      </c>
      <c r="AQ29" s="115">
        <f t="shared" si="2"/>
        <v>0</v>
      </c>
      <c r="AR29" s="51"/>
      <c r="AS29" s="52" t="s">
        <v>113</v>
      </c>
      <c r="AY29" s="101"/>
    </row>
    <row r="30" spans="1:51" x14ac:dyDescent="0.25">
      <c r="B30" s="40">
        <v>2.7916666666666701</v>
      </c>
      <c r="C30" s="40">
        <v>0.83333333333333703</v>
      </c>
      <c r="D30" s="110">
        <v>4</v>
      </c>
      <c r="E30" s="41">
        <f t="shared" si="0"/>
        <v>2.8169014084507045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116</v>
      </c>
      <c r="P30" s="111">
        <v>128</v>
      </c>
      <c r="Q30" s="111">
        <v>2437784</v>
      </c>
      <c r="R30" s="46">
        <f t="shared" si="5"/>
        <v>5398</v>
      </c>
      <c r="S30" s="47">
        <f t="shared" si="6"/>
        <v>129.55199999999999</v>
      </c>
      <c r="T30" s="47">
        <f t="shared" si="7"/>
        <v>5.3979999999999997</v>
      </c>
      <c r="U30" s="112">
        <v>2.6</v>
      </c>
      <c r="V30" s="112">
        <f t="shared" si="1"/>
        <v>2.6</v>
      </c>
      <c r="W30" s="113" t="s">
        <v>134</v>
      </c>
      <c r="X30" s="115">
        <v>1027</v>
      </c>
      <c r="Y30" s="115">
        <v>0</v>
      </c>
      <c r="Z30" s="115">
        <v>1188</v>
      </c>
      <c r="AA30" s="115">
        <v>1185</v>
      </c>
      <c r="AB30" s="115">
        <v>0</v>
      </c>
      <c r="AC30" s="48" t="s">
        <v>90</v>
      </c>
      <c r="AD30" s="48" t="s">
        <v>90</v>
      </c>
      <c r="AE30" s="48" t="s">
        <v>90</v>
      </c>
      <c r="AF30" s="114" t="s">
        <v>90</v>
      </c>
      <c r="AG30" s="123">
        <v>46795980</v>
      </c>
      <c r="AH30" s="49">
        <f t="shared" si="9"/>
        <v>1060</v>
      </c>
      <c r="AI30" s="50">
        <f t="shared" si="8"/>
        <v>196.36902556502409</v>
      </c>
      <c r="AJ30" s="98">
        <v>1</v>
      </c>
      <c r="AK30" s="98">
        <v>0</v>
      </c>
      <c r="AL30" s="98">
        <v>1</v>
      </c>
      <c r="AM30" s="98">
        <v>1</v>
      </c>
      <c r="AN30" s="98">
        <v>0</v>
      </c>
      <c r="AO30" s="98">
        <v>0</v>
      </c>
      <c r="AP30" s="115">
        <v>10833397</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117</v>
      </c>
      <c r="P31" s="111">
        <v>134</v>
      </c>
      <c r="Q31" s="111">
        <v>2443066</v>
      </c>
      <c r="R31" s="46">
        <f t="shared" si="5"/>
        <v>5282</v>
      </c>
      <c r="S31" s="47">
        <f t="shared" si="6"/>
        <v>126.768</v>
      </c>
      <c r="T31" s="47">
        <f t="shared" si="7"/>
        <v>5.282</v>
      </c>
      <c r="U31" s="112">
        <v>2</v>
      </c>
      <c r="V31" s="112">
        <f t="shared" si="1"/>
        <v>2</v>
      </c>
      <c r="W31" s="113" t="s">
        <v>134</v>
      </c>
      <c r="X31" s="115">
        <v>1027</v>
      </c>
      <c r="Y31" s="115">
        <v>0</v>
      </c>
      <c r="Z31" s="115">
        <v>1188</v>
      </c>
      <c r="AA31" s="115">
        <v>1185</v>
      </c>
      <c r="AB31" s="115">
        <v>0</v>
      </c>
      <c r="AC31" s="48" t="s">
        <v>90</v>
      </c>
      <c r="AD31" s="48" t="s">
        <v>90</v>
      </c>
      <c r="AE31" s="48" t="s">
        <v>90</v>
      </c>
      <c r="AF31" s="114" t="s">
        <v>90</v>
      </c>
      <c r="AG31" s="123">
        <v>46797012</v>
      </c>
      <c r="AH31" s="49">
        <f t="shared" si="9"/>
        <v>1032</v>
      </c>
      <c r="AI31" s="50">
        <f t="shared" si="8"/>
        <v>195.38053767512307</v>
      </c>
      <c r="AJ31" s="98">
        <v>1</v>
      </c>
      <c r="AK31" s="98">
        <v>0</v>
      </c>
      <c r="AL31" s="98">
        <v>1</v>
      </c>
      <c r="AM31" s="98">
        <v>1</v>
      </c>
      <c r="AN31" s="98">
        <v>0</v>
      </c>
      <c r="AO31" s="98">
        <v>0</v>
      </c>
      <c r="AP31" s="115">
        <v>10833397</v>
      </c>
      <c r="AQ31" s="115">
        <f t="shared" si="2"/>
        <v>0</v>
      </c>
      <c r="AR31" s="51"/>
      <c r="AS31" s="52" t="s">
        <v>113</v>
      </c>
      <c r="AV31" s="59" t="s">
        <v>29</v>
      </c>
      <c r="AW31" s="59" t="s">
        <v>74</v>
      </c>
      <c r="AY31" s="101"/>
    </row>
    <row r="32" spans="1:51" x14ac:dyDescent="0.25">
      <c r="B32" s="40">
        <v>2.875</v>
      </c>
      <c r="C32" s="40">
        <v>0.91666666666667096</v>
      </c>
      <c r="D32" s="110">
        <v>4</v>
      </c>
      <c r="E32" s="41">
        <f t="shared" si="0"/>
        <v>2.8169014084507045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128</v>
      </c>
      <c r="P32" s="111">
        <v>123</v>
      </c>
      <c r="Q32" s="111">
        <v>2448514</v>
      </c>
      <c r="R32" s="46">
        <f t="shared" si="5"/>
        <v>5448</v>
      </c>
      <c r="S32" s="47">
        <f t="shared" si="6"/>
        <v>130.75200000000001</v>
      </c>
      <c r="T32" s="47">
        <f t="shared" si="7"/>
        <v>5.4480000000000004</v>
      </c>
      <c r="U32" s="112">
        <v>1.7</v>
      </c>
      <c r="V32" s="112">
        <f t="shared" si="1"/>
        <v>1.7</v>
      </c>
      <c r="W32" s="113" t="s">
        <v>134</v>
      </c>
      <c r="X32" s="115">
        <v>1027</v>
      </c>
      <c r="Y32" s="115">
        <v>0</v>
      </c>
      <c r="Z32" s="115">
        <v>1187</v>
      </c>
      <c r="AA32" s="115">
        <v>1185</v>
      </c>
      <c r="AB32" s="115">
        <v>0</v>
      </c>
      <c r="AC32" s="48" t="s">
        <v>90</v>
      </c>
      <c r="AD32" s="48" t="s">
        <v>90</v>
      </c>
      <c r="AE32" s="48" t="s">
        <v>90</v>
      </c>
      <c r="AF32" s="114" t="s">
        <v>90</v>
      </c>
      <c r="AG32" s="123">
        <v>46798084</v>
      </c>
      <c r="AH32" s="49">
        <f t="shared" si="9"/>
        <v>1072</v>
      </c>
      <c r="AI32" s="50">
        <f t="shared" si="8"/>
        <v>196.76945668135093</v>
      </c>
      <c r="AJ32" s="98">
        <v>1</v>
      </c>
      <c r="AK32" s="98">
        <v>0</v>
      </c>
      <c r="AL32" s="98">
        <v>1</v>
      </c>
      <c r="AM32" s="98">
        <v>1</v>
      </c>
      <c r="AN32" s="98">
        <v>0</v>
      </c>
      <c r="AO32" s="98">
        <v>0</v>
      </c>
      <c r="AP32" s="115">
        <v>10833397</v>
      </c>
      <c r="AQ32" s="115">
        <f t="shared" si="2"/>
        <v>0</v>
      </c>
      <c r="AR32" s="53">
        <v>1.08</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134</v>
      </c>
      <c r="P33" s="111">
        <v>125</v>
      </c>
      <c r="Q33" s="111">
        <v>2453601</v>
      </c>
      <c r="R33" s="46">
        <f t="shared" si="5"/>
        <v>5087</v>
      </c>
      <c r="S33" s="47">
        <f t="shared" si="6"/>
        <v>122.08799999999999</v>
      </c>
      <c r="T33" s="47">
        <f t="shared" si="7"/>
        <v>5.0869999999999997</v>
      </c>
      <c r="U33" s="112">
        <v>2.9</v>
      </c>
      <c r="V33" s="112">
        <f t="shared" si="1"/>
        <v>2.9</v>
      </c>
      <c r="W33" s="113" t="s">
        <v>190</v>
      </c>
      <c r="X33" s="115">
        <v>0</v>
      </c>
      <c r="Y33" s="115">
        <v>0</v>
      </c>
      <c r="Z33" s="115">
        <v>1146</v>
      </c>
      <c r="AA33" s="115">
        <v>1185</v>
      </c>
      <c r="AB33" s="115">
        <v>1146</v>
      </c>
      <c r="AC33" s="48" t="s">
        <v>90</v>
      </c>
      <c r="AD33" s="48" t="s">
        <v>90</v>
      </c>
      <c r="AE33" s="48" t="s">
        <v>90</v>
      </c>
      <c r="AF33" s="114" t="s">
        <v>90</v>
      </c>
      <c r="AG33" s="123">
        <v>46799164</v>
      </c>
      <c r="AH33" s="49">
        <f t="shared" si="9"/>
        <v>1080</v>
      </c>
      <c r="AI33" s="50">
        <f t="shared" si="8"/>
        <v>212.3058777275408</v>
      </c>
      <c r="AJ33" s="98">
        <v>0</v>
      </c>
      <c r="AK33" s="98">
        <v>0</v>
      </c>
      <c r="AL33" s="98">
        <v>1</v>
      </c>
      <c r="AM33" s="98">
        <v>1</v>
      </c>
      <c r="AN33" s="98">
        <v>1</v>
      </c>
      <c r="AO33" s="98">
        <v>0.7</v>
      </c>
      <c r="AP33" s="115">
        <v>10833956</v>
      </c>
      <c r="AQ33" s="115">
        <f t="shared" si="2"/>
        <v>559</v>
      </c>
      <c r="AR33" s="51"/>
      <c r="AS33" s="52" t="s">
        <v>113</v>
      </c>
      <c r="AY33" s="101"/>
    </row>
    <row r="34" spans="1:51" x14ac:dyDescent="0.25">
      <c r="B34" s="40">
        <v>2.9583333333333299</v>
      </c>
      <c r="C34" s="40">
        <v>1</v>
      </c>
      <c r="D34" s="110">
        <v>4</v>
      </c>
      <c r="E34" s="41">
        <f t="shared" si="0"/>
        <v>2.8169014084507045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139</v>
      </c>
      <c r="P34" s="111">
        <v>117</v>
      </c>
      <c r="Q34" s="111">
        <v>2458728</v>
      </c>
      <c r="R34" s="46">
        <f t="shared" si="5"/>
        <v>5127</v>
      </c>
      <c r="S34" s="47">
        <f t="shared" si="6"/>
        <v>123.048</v>
      </c>
      <c r="T34" s="47">
        <f t="shared" si="7"/>
        <v>5.1269999999999998</v>
      </c>
      <c r="U34" s="112">
        <v>3.8</v>
      </c>
      <c r="V34" s="112">
        <f t="shared" si="1"/>
        <v>3.8</v>
      </c>
      <c r="W34" s="113" t="s">
        <v>190</v>
      </c>
      <c r="X34" s="115">
        <v>0</v>
      </c>
      <c r="Y34" s="115">
        <v>0</v>
      </c>
      <c r="Z34" s="115">
        <v>1097</v>
      </c>
      <c r="AA34" s="115">
        <v>1185</v>
      </c>
      <c r="AB34" s="115">
        <v>1097</v>
      </c>
      <c r="AC34" s="48" t="s">
        <v>90</v>
      </c>
      <c r="AD34" s="48" t="s">
        <v>90</v>
      </c>
      <c r="AE34" s="48" t="s">
        <v>90</v>
      </c>
      <c r="AF34" s="114" t="s">
        <v>90</v>
      </c>
      <c r="AG34" s="123">
        <v>46800272</v>
      </c>
      <c r="AH34" s="49">
        <f t="shared" si="9"/>
        <v>1108</v>
      </c>
      <c r="AI34" s="50">
        <f t="shared" si="8"/>
        <v>216.11078603471816</v>
      </c>
      <c r="AJ34" s="98">
        <v>0</v>
      </c>
      <c r="AK34" s="98">
        <v>0</v>
      </c>
      <c r="AL34" s="98">
        <v>1</v>
      </c>
      <c r="AM34" s="98">
        <v>1</v>
      </c>
      <c r="AN34" s="98">
        <v>1</v>
      </c>
      <c r="AO34" s="98">
        <v>0.7</v>
      </c>
      <c r="AP34" s="115">
        <v>10834537</v>
      </c>
      <c r="AQ34" s="115">
        <f t="shared" si="2"/>
        <v>581</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132722</v>
      </c>
      <c r="S35" s="65">
        <f>AVERAGE(S11:S34)</f>
        <v>132.72200000000001</v>
      </c>
      <c r="T35" s="65">
        <f>SUM(T11:T34)</f>
        <v>132.72199999999998</v>
      </c>
      <c r="U35" s="112"/>
      <c r="V35" s="94"/>
      <c r="W35" s="57"/>
      <c r="X35" s="88"/>
      <c r="Y35" s="89"/>
      <c r="Z35" s="89"/>
      <c r="AA35" s="89"/>
      <c r="AB35" s="90"/>
      <c r="AC35" s="88"/>
      <c r="AD35" s="89"/>
      <c r="AE35" s="90"/>
      <c r="AF35" s="91"/>
      <c r="AG35" s="66">
        <f>AG34-AG10</f>
        <v>29652</v>
      </c>
      <c r="AH35" s="67">
        <f>SUM(AH11:AH34)</f>
        <v>29652</v>
      </c>
      <c r="AI35" s="68">
        <f>$AH$35/$T35</f>
        <v>223.41435481683521</v>
      </c>
      <c r="AJ35" s="98"/>
      <c r="AK35" s="98"/>
      <c r="AL35" s="98"/>
      <c r="AM35" s="98"/>
      <c r="AN35" s="98"/>
      <c r="AO35" s="69"/>
      <c r="AP35" s="70"/>
      <c r="AQ35" s="71">
        <f>SUM(AQ11:AQ34)</f>
        <v>4336</v>
      </c>
      <c r="AR35" s="72">
        <f>AVERAGE(AR11:AR34)</f>
        <v>1.1500000000000001</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212</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148</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206</v>
      </c>
      <c r="C41" s="137"/>
      <c r="D41" s="225"/>
      <c r="E41" s="124"/>
      <c r="F41" s="124"/>
      <c r="G41" s="124"/>
      <c r="H41" s="105"/>
      <c r="I41" s="106"/>
      <c r="J41" s="106"/>
      <c r="K41" s="106"/>
      <c r="L41" s="106"/>
      <c r="M41" s="106"/>
      <c r="N41" s="106"/>
      <c r="O41" s="106"/>
      <c r="P41" s="106"/>
      <c r="Q41" s="106"/>
      <c r="R41" s="106"/>
      <c r="S41" s="107"/>
      <c r="T41" s="107"/>
      <c r="U41" s="107"/>
      <c r="V41" s="107"/>
      <c r="W41" s="102"/>
      <c r="X41" s="102"/>
      <c r="Y41" s="102"/>
      <c r="Z41" s="102"/>
      <c r="AA41" s="102"/>
      <c r="AB41" s="102"/>
      <c r="AC41" s="102"/>
      <c r="AD41" s="102"/>
      <c r="AE41" s="102"/>
      <c r="AM41" s="103"/>
      <c r="AN41" s="103"/>
      <c r="AO41" s="103"/>
      <c r="AP41" s="103"/>
      <c r="AQ41" s="103"/>
      <c r="AR41" s="103"/>
      <c r="AS41" s="104"/>
      <c r="AV41" s="101"/>
      <c r="AW41" s="97"/>
      <c r="AX41" s="97"/>
      <c r="AY41" s="97"/>
    </row>
    <row r="42" spans="1:51" x14ac:dyDescent="0.25">
      <c r="B42" s="171" t="s">
        <v>127</v>
      </c>
      <c r="C42" s="137"/>
      <c r="D42" s="137"/>
      <c r="E42" s="109"/>
      <c r="F42" s="109"/>
      <c r="G42" s="109"/>
      <c r="H42" s="105"/>
      <c r="I42" s="106"/>
      <c r="J42" s="106"/>
      <c r="K42" s="106"/>
      <c r="L42" s="106"/>
      <c r="M42" s="106"/>
      <c r="N42" s="106"/>
      <c r="O42" s="106"/>
      <c r="P42" s="106"/>
      <c r="Q42" s="106"/>
      <c r="R42" s="106"/>
      <c r="S42" s="108"/>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A43" s="121"/>
      <c r="B43" s="171" t="s">
        <v>142</v>
      </c>
      <c r="C43" s="137"/>
      <c r="D43" s="225"/>
      <c r="E43" s="124"/>
      <c r="F43" s="124"/>
      <c r="G43" s="124"/>
      <c r="H43" s="124"/>
      <c r="I43" s="124"/>
      <c r="J43" s="125"/>
      <c r="K43" s="125"/>
      <c r="L43" s="125"/>
      <c r="M43" s="125"/>
      <c r="N43" s="125"/>
      <c r="O43" s="125"/>
      <c r="P43" s="125"/>
      <c r="Q43" s="125"/>
      <c r="R43" s="125"/>
      <c r="S43" s="125"/>
      <c r="T43" s="126"/>
      <c r="U43" s="126"/>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33" t="s">
        <v>161</v>
      </c>
      <c r="C44" s="226"/>
      <c r="D44" s="227"/>
      <c r="E44" s="228"/>
      <c r="F44" s="228"/>
      <c r="G44" s="228"/>
      <c r="H44" s="228"/>
      <c r="I44" s="228"/>
      <c r="J44" s="135"/>
      <c r="K44" s="135"/>
      <c r="L44" s="135"/>
      <c r="M44" s="135"/>
      <c r="N44" s="135"/>
      <c r="O44" s="135"/>
      <c r="P44" s="135"/>
      <c r="Q44" s="135"/>
      <c r="R44" s="135"/>
      <c r="S44" s="135"/>
      <c r="T44" s="135"/>
      <c r="U44" s="135"/>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71" t="s">
        <v>250</v>
      </c>
      <c r="C45" s="136"/>
      <c r="D45" s="229"/>
      <c r="E45" s="135"/>
      <c r="F45" s="135"/>
      <c r="G45" s="135"/>
      <c r="H45" s="135"/>
      <c r="I45" s="135"/>
      <c r="J45" s="135"/>
      <c r="K45" s="135"/>
      <c r="L45" s="135"/>
      <c r="M45" s="135"/>
      <c r="N45" s="135"/>
      <c r="O45" s="135"/>
      <c r="P45" s="135"/>
      <c r="Q45" s="135"/>
      <c r="R45" s="135"/>
      <c r="S45" s="135"/>
      <c r="T45" s="135"/>
      <c r="U45" s="135"/>
      <c r="V45" s="79"/>
      <c r="W45" s="102"/>
      <c r="X45" s="102"/>
      <c r="Y45" s="102"/>
      <c r="Z45" s="80"/>
      <c r="AA45" s="102"/>
      <c r="AB45" s="102"/>
      <c r="AC45" s="102"/>
      <c r="AD45" s="102"/>
      <c r="AE45" s="102"/>
      <c r="AM45" s="103"/>
      <c r="AN45" s="103"/>
      <c r="AO45" s="103"/>
      <c r="AP45" s="103"/>
      <c r="AQ45" s="103"/>
      <c r="AR45" s="103"/>
      <c r="AS45" s="104"/>
      <c r="AV45" s="101"/>
      <c r="AW45" s="97"/>
      <c r="AX45" s="97"/>
      <c r="AY45" s="97"/>
    </row>
    <row r="46" spans="1:51" x14ac:dyDescent="0.25">
      <c r="B46" s="171" t="s">
        <v>137</v>
      </c>
      <c r="C46" s="137"/>
      <c r="D46" s="230"/>
      <c r="E46" s="124"/>
      <c r="F46" s="124"/>
      <c r="G46" s="124"/>
      <c r="H46" s="124"/>
      <c r="I46" s="124"/>
      <c r="J46" s="125"/>
      <c r="K46" s="125"/>
      <c r="L46" s="125"/>
      <c r="M46" s="125"/>
      <c r="N46" s="125"/>
      <c r="O46" s="125"/>
      <c r="P46" s="125"/>
      <c r="Q46" s="125"/>
      <c r="R46" s="125"/>
      <c r="S46" s="125"/>
      <c r="T46" s="126"/>
      <c r="U46" s="126"/>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138</v>
      </c>
      <c r="C47" s="105"/>
      <c r="D47" s="197"/>
      <c r="E47" s="124"/>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34" t="s">
        <v>183</v>
      </c>
      <c r="C48" s="105"/>
      <c r="D48" s="197"/>
      <c r="E48" s="124"/>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71" t="s">
        <v>139</v>
      </c>
      <c r="C49" s="105"/>
      <c r="D49" s="197"/>
      <c r="E49" s="105"/>
      <c r="F49" s="105"/>
      <c r="G49" s="105"/>
      <c r="H49" s="105"/>
      <c r="I49" s="105"/>
      <c r="J49" s="203"/>
      <c r="K49" s="203"/>
      <c r="L49" s="203"/>
      <c r="M49" s="203"/>
      <c r="N49" s="203"/>
      <c r="O49" s="203"/>
      <c r="P49" s="203"/>
      <c r="Q49" s="203"/>
      <c r="R49" s="203"/>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226</v>
      </c>
      <c r="C50" s="105"/>
      <c r="D50" s="197"/>
      <c r="E50" s="124"/>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224</v>
      </c>
      <c r="C51" s="105"/>
      <c r="D51" s="197"/>
      <c r="E51" s="124"/>
      <c r="F51" s="124"/>
      <c r="G51" s="124"/>
      <c r="H51" s="124"/>
      <c r="I51" s="124"/>
      <c r="J51" s="125"/>
      <c r="K51" s="125"/>
      <c r="L51" s="125"/>
      <c r="M51" s="125"/>
      <c r="N51" s="125"/>
      <c r="O51" s="125"/>
      <c r="P51" s="125"/>
      <c r="Q51" s="125"/>
      <c r="R51" s="125"/>
      <c r="S51" s="125"/>
      <c r="T51" s="237"/>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209" t="s">
        <v>205</v>
      </c>
      <c r="C52" s="210"/>
      <c r="D52" s="211"/>
      <c r="E52" s="212"/>
      <c r="F52" s="212"/>
      <c r="G52" s="212"/>
      <c r="H52" s="212"/>
      <c r="I52" s="212"/>
      <c r="J52" s="213"/>
      <c r="K52" s="213"/>
      <c r="L52" s="213"/>
      <c r="M52" s="213"/>
      <c r="N52" s="213"/>
      <c r="O52" s="213"/>
      <c r="P52" s="213"/>
      <c r="Q52" s="213"/>
      <c r="R52" s="213"/>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71" t="s">
        <v>207</v>
      </c>
      <c r="C53" s="105"/>
      <c r="D53" s="197"/>
      <c r="E53" s="124"/>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t="s">
        <v>211</v>
      </c>
      <c r="C54" s="105"/>
      <c r="D54" s="197"/>
      <c r="E54" s="148"/>
      <c r="F54" s="137"/>
      <c r="G54" s="137"/>
      <c r="H54" s="124"/>
      <c r="I54" s="124"/>
      <c r="J54" s="124"/>
      <c r="K54" s="125"/>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71"/>
      <c r="C55" s="105"/>
      <c r="D55" s="197"/>
      <c r="E55" s="145"/>
      <c r="F55" s="137"/>
      <c r="G55" s="137"/>
      <c r="H55" s="137"/>
      <c r="I55" s="135"/>
      <c r="J55" s="135"/>
      <c r="K55" s="135"/>
      <c r="L55" s="135"/>
      <c r="M55" s="135"/>
      <c r="N55" s="135"/>
      <c r="O55" s="135"/>
      <c r="P55" s="135"/>
      <c r="Q55" s="135"/>
      <c r="R55" s="135"/>
      <c r="S55" s="135"/>
      <c r="T55" s="135"/>
      <c r="U55" s="135"/>
      <c r="V55" s="135"/>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3"/>
      <c r="C56" s="134"/>
      <c r="D56" s="105"/>
      <c r="E56" s="156"/>
      <c r="F56" s="124"/>
      <c r="G56" s="124"/>
      <c r="H56" s="124"/>
      <c r="I56" s="135"/>
      <c r="J56" s="135"/>
      <c r="K56" s="135"/>
      <c r="L56" s="135"/>
      <c r="M56" s="135"/>
      <c r="N56" s="135"/>
      <c r="O56" s="135"/>
      <c r="P56" s="135"/>
      <c r="Q56" s="135"/>
      <c r="R56" s="135"/>
      <c r="S56" s="135"/>
      <c r="T56" s="135"/>
      <c r="U56" s="135"/>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B57" s="134"/>
      <c r="C57" s="171"/>
      <c r="D57" s="135"/>
      <c r="E57" s="153"/>
      <c r="F57" s="135"/>
      <c r="G57" s="135"/>
      <c r="H57" s="135"/>
      <c r="I57" s="124"/>
      <c r="J57" s="124"/>
      <c r="K57" s="124"/>
      <c r="L57" s="124"/>
      <c r="M57" s="124"/>
      <c r="N57" s="124"/>
      <c r="O57" s="124"/>
      <c r="P57" s="124"/>
      <c r="Q57" s="124"/>
      <c r="R57" s="124"/>
      <c r="S57" s="124"/>
      <c r="T57" s="124"/>
      <c r="U57" s="124"/>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A58" s="102"/>
      <c r="B58" s="171"/>
      <c r="C58" s="154"/>
      <c r="D58" s="153"/>
      <c r="E58" s="154"/>
      <c r="F58" s="135"/>
      <c r="G58" s="135"/>
      <c r="H58" s="13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54"/>
      <c r="D59" s="153"/>
      <c r="E59" s="154"/>
      <c r="F59" s="135"/>
      <c r="G59" s="124"/>
      <c r="H59" s="124"/>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71"/>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33"/>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71"/>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34"/>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71"/>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3"/>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71"/>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3"/>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6"/>
      <c r="C71" s="134"/>
      <c r="D71" s="117"/>
      <c r="E71" s="134"/>
      <c r="F71" s="134"/>
      <c r="G71" s="105"/>
      <c r="H71" s="105"/>
      <c r="I71" s="105"/>
      <c r="J71" s="106"/>
      <c r="K71" s="106"/>
      <c r="L71" s="106"/>
      <c r="M71" s="106"/>
      <c r="N71" s="106"/>
      <c r="O71" s="106"/>
      <c r="P71" s="106"/>
      <c r="Q71" s="106"/>
      <c r="R71" s="106"/>
      <c r="S71" s="106"/>
      <c r="T71" s="108"/>
      <c r="U71" s="79"/>
      <c r="V71" s="79"/>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R78" s="99"/>
      <c r="S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T81" s="99"/>
      <c r="AS81" s="97"/>
      <c r="AT81" s="97"/>
      <c r="AU81" s="97"/>
      <c r="AV81" s="97"/>
      <c r="AW81" s="97"/>
      <c r="AX81" s="97"/>
      <c r="AY81" s="97"/>
    </row>
    <row r="82" spans="15:51" x14ac:dyDescent="0.25">
      <c r="O82" s="99"/>
      <c r="Q82" s="99"/>
      <c r="R82" s="99"/>
      <c r="S82" s="99"/>
      <c r="AS82" s="97"/>
      <c r="AT82" s="97"/>
      <c r="AU82" s="97"/>
      <c r="AV82" s="97"/>
      <c r="AW82" s="97"/>
      <c r="AX82" s="97"/>
      <c r="AY82" s="97"/>
    </row>
    <row r="83" spans="15:51" x14ac:dyDescent="0.25">
      <c r="O83" s="12"/>
      <c r="P83" s="99"/>
      <c r="Q83" s="99"/>
      <c r="R83" s="99"/>
      <c r="S83" s="99"/>
      <c r="T83" s="99"/>
      <c r="AS83" s="97"/>
      <c r="AT83" s="97"/>
      <c r="AU83" s="97"/>
      <c r="AV83" s="97"/>
      <c r="AW83" s="97"/>
      <c r="AX83" s="97"/>
      <c r="AY83" s="97"/>
    </row>
    <row r="84" spans="15:51" x14ac:dyDescent="0.25">
      <c r="O84" s="12"/>
      <c r="P84" s="99"/>
      <c r="Q84" s="99"/>
      <c r="R84" s="99"/>
      <c r="S84" s="99"/>
      <c r="T84" s="99"/>
      <c r="U84" s="99"/>
      <c r="AS84" s="97"/>
      <c r="AT84" s="97"/>
      <c r="AU84" s="97"/>
      <c r="AV84" s="97"/>
      <c r="AW84" s="97"/>
      <c r="AX84" s="97"/>
      <c r="AY84" s="97"/>
    </row>
    <row r="85" spans="15:51" x14ac:dyDescent="0.25">
      <c r="O85" s="12"/>
      <c r="P85" s="99"/>
      <c r="T85" s="99"/>
      <c r="U85" s="99"/>
      <c r="AS85" s="97"/>
      <c r="AT85" s="97"/>
      <c r="AU85" s="97"/>
      <c r="AV85" s="97"/>
      <c r="AW85" s="97"/>
      <c r="AX85" s="97"/>
      <c r="AY85" s="97"/>
    </row>
    <row r="97" spans="45:51" x14ac:dyDescent="0.25">
      <c r="AS97" s="97"/>
      <c r="AT97" s="97"/>
      <c r="AU97" s="97"/>
      <c r="AV97" s="97"/>
      <c r="AW97" s="97"/>
      <c r="AX97" s="97"/>
      <c r="AY97" s="97"/>
    </row>
  </sheetData>
  <protectedRanges>
    <protectedRange sqref="S58:T74" name="Range2_12_5_1_1"/>
    <protectedRange sqref="L10 AD8 AF8 AJ8:AR8 AF10 L24:N31 N32:N34 N10:N23 G11:G34 AC11:AF34 R11:T34 E11:E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3:AA55 Z56:Z57 Z45:Z52" name="Range2_2_1_10_1_1_1_2"/>
    <protectedRange sqref="N58:R74" name="Range2_12_1_6_1_1"/>
    <protectedRange sqref="L58:M74" name="Range2_2_12_1_7_1_1"/>
    <protectedRange sqref="AS11:AS15" name="Range1_4_1_1_1_1"/>
    <protectedRange sqref="J11:J15 J26:J34" name="Range1_1_2_1_10_1_1_1_1"/>
    <protectedRange sqref="T41" name="Range2_12_5_1_1_4"/>
    <protectedRange sqref="H41" name="Range2_2_12_1_7_1_1_1"/>
    <protectedRange sqref="S38:S40" name="Range2_12_3_1_1_1_1"/>
    <protectedRange sqref="D38:H38 N38:R40" name="Range2_12_1_3_1_1_1_1"/>
    <protectedRange sqref="I38:M38 E39:M40" name="Range2_2_12_1_6_1_1_1_1"/>
    <protectedRange sqref="D39:D40" name="Range2_1_1_1_1_11_1_1_1_1_1_1"/>
    <protectedRange sqref="C39:C40" name="Range2_1_2_1_1_1_1_1"/>
    <protectedRange sqref="C38" name="Range2_3_1_1_1_1_1"/>
    <protectedRange sqref="S41" name="Range2_12_5_1_1_4_1"/>
    <protectedRange sqref="Q41:R41" name="Range2_12_1_5_1_1_1_1_1"/>
    <protectedRange sqref="N41:P41" name="Range2_12_1_2_2_1_1_1_1_1"/>
    <protectedRange sqref="K41:M41" name="Range2_2_12_1_4_2_1_1_1_1_1"/>
    <protectedRange sqref="I41:J41" name="Range2_2_12_1_4_2_1_1_1_2_1_1"/>
    <protectedRange sqref="Q10 AP10 AG10" name="Range1_16_3_1_1_1_1_1"/>
    <protectedRange sqref="F11:F22" name="Range1_16_3_1_1_2_1_1_1_2_1"/>
    <protectedRange sqref="Q35" name="Range1_16_3_1_1_1_1_1_2"/>
    <protectedRange sqref="P35" name="Range1_16_3_1_1_2"/>
    <protectedRange sqref="U35 X11:AB34 V11:V34" name="Range1_16_3_1_1_3"/>
    <protectedRange sqref="AR11 AR25:AR34" name="Range1_16_3_1_1_5"/>
    <protectedRange sqref="L6 D6 D8 O8:U8" name="Range1_16_3_1_1_7"/>
    <protectedRange sqref="J58:K74" name="Range2_2_12_1_4_1_1_1_1_1_1_1_1_1_1_1_1_1_1_1"/>
    <protectedRange sqref="I58:I74" name="Range2_2_12_1_7_1_1_2_2_1_2"/>
    <protectedRange sqref="F60:H74" name="Range2_2_12_1_3_1_2_1_1_1_1_2_1_1_1_1_1_1_1_1_1_1_1"/>
    <protectedRange sqref="E60: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5:V55 G57:H57 F58:G59" name="Range2_12_5_1_1_1_2_2_1_1_1_1_1_1_1_1_1_1_1_2_1_1_1_2_1_1_1_1_1_1_1_1_1_1_1_1_1_1_1_1_2_1_1_1_1_1_1_1_1_1_2_1_1_3_1_1_1_3_1_1_1_1_1_1_1_1_1_1_1_1_1_1_1_1_1_1_1_1_1_1_2_1_1_1_1_1_1_1_1_1_1_1_2_2_1_2_1_1_1_1_1_1_1_1_1_1_1_1_1"/>
    <protectedRange sqref="T53:U54 S46:T52" name="Range2_12_5_1_1_2_1_1_1_2_1_1_1_1_1_1_1_1_1_1_1_1_1"/>
    <protectedRange sqref="O53:S54 N46:R52" name="Range2_12_1_6_1_1_2_1_1_1_2_1_1_1_1_1_1_1_1_1_1_1_1_1"/>
    <protectedRange sqref="M53:N54 L46:M52" name="Range2_2_12_1_7_1_1_3_1_1_1_2_1_1_1_1_1_1_1_1_1_1_1_1_1"/>
    <protectedRange sqref="K53:L54 J46:K52" name="Range2_2_12_1_4_1_1_1_1_1_1_1_1_1_1_1_1_1_1_1_2_1_1_1_2_1_1_1_1_1_1_1_1_1_1_1_1_1"/>
    <protectedRange sqref="J53:J54 I46:I52" name="Range2_2_12_1_7_1_1_2_2_1_2_2_1_1_1_2_1_1_1_1_1_1_1_1_1_1_1_1_1"/>
    <protectedRange sqref="I53:I54 H55:H56 G46:H54" name="Range2_2_12_1_3_1_2_1_1_1_1_2_1_1_1_1_1_1_1_1_1_1_1_2_1_1_1_2_1_1_1_1_1_1_1_1_1_1_1_1_1"/>
    <protectedRange sqref="G55:G56 F46:F54" name="Range2_2_12_1_3_1_2_1_1_1_1_2_1_1_1_1_1_1_1_1_1_1_1_2_2_1_1_2_1_1_1_1_1_1_1_1_1_1_1_1_1"/>
    <protectedRange sqref="F55:F56 E46:E55"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2" name="Range2_12_5_1_1_2_1_1_1_1_1_1_1_1_1_1_1_1_1_1_1_1"/>
    <protectedRange sqref="S42" name="Range2_12_4_1_1_1_4_2_2_1_1_1_1_1_1_1_1_1_1_1_1_1_1_1_1"/>
    <protectedRange sqref="G42:H42" name="Range2_2_12_1_3_1_1_1_1_1_4_1_1_1_1_1_1_1_1_1_1_2_1_1_1_1_1_1_1_1_1_1_1_1"/>
    <protectedRange sqref="Q42:R42" name="Range2_12_1_6_1_1_1_1_2_1_1_1_1_1_1_1_1_1_2_1_1_1_1_1_1_1_1_1_1_1"/>
    <protectedRange sqref="N42:P42" name="Range2_12_1_2_3_1_1_1_1_2_1_1_1_1_1_1_1_1_1_2_1_1_1_1_1_1_1_1_1_1_1"/>
    <protectedRange sqref="I42:M42" name="Range2_2_12_1_4_3_1_1_1_1_2_1_1_1_1_1_1_1_1_1_2_1_1_1_1_1_1_1_1_1_1_1"/>
    <protectedRange sqref="F44:U44" name="Range2_12_5_1_1_1_2_2_1_1_1_1_1_1_1_1_1_1_1_2_1_1_1_2_1_1_1_1_1_1_1_1_1_1_1_1_1_1_1_1_2_1_1_1_1_1_1_1_1_1_2_1_1_3_1_1_1_3_1_1_1_1_1_1_1_1_1_1_1_1_1_1_1_1_1_1_1_1_1_1_2_1_1_1_1_1_1_1_1_1_1_1_2_2_1_1_1_1_1_1_1_1_1_1"/>
    <protectedRange sqref="S43:T43" name="Range2_12_5_1_1_2_1_1_1_1_1_2_1_1_1_1_1_1"/>
    <protectedRange sqref="N43:R43" name="Range2_12_1_6_1_1_2_1_1_1_1_1_2_1_1_1_1_1_1"/>
    <protectedRange sqref="L43:M43" name="Range2_2_12_1_7_1_1_3_1_1_1_1_1_2_1_1_1_1_1_1"/>
    <protectedRange sqref="J43:K43" name="Range2_2_12_1_4_1_1_1_1_1_1_1_1_1_1_1_1_1_1_1_2_1_1_1_1_1_2_1_1_1_1_1_1"/>
    <protectedRange sqref="I43" name="Range2_2_12_1_7_1_1_2_2_1_2_2_1_1_1_1_1_2_1_1_1_1_1_1"/>
    <protectedRange sqref="G43:H43 G41" name="Range2_2_12_1_3_1_2_1_1_1_1_2_1_1_1_1_1_1_1_1_1_1_1_2_1_1_1_1_1_2_1_1_1_1_1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7" name="Range2_12_5_1_1_1_2_2_1_1_1_1_1_1_1_1_1_1_1_2_1_1_1_1_1_1_1_1_1_3_1_3_1_2_1_1_1_1_1_1_1_1_1_1_1_1_1_2_1_1_1_1_1_2_1_1_1_1_1_1_1_1_2_1_1_3_1_1_1_2_1_1_1_1_1_1_1_1_1_1_1_1_1_1_1_1_1_2_1_1_1_1_1_1_1_1_1_1_1_1_1_1_1_1_1_1_1_2_3_1_2_1_1_1_2_2_1_3"/>
    <protectedRange sqref="B58" name="Range2_12_5_1_1_1_1_1_2_1_1_2_1_1_1_1_1_1_1_1_1_1_1_1_1_1_1_1_1_2_1_1_1_1_1_1_1_1_1_1_1_1_1_1_3_1_1_1_2_1_1_1_1_1_1_1_1_1_2_1_1_1_1_1_1_1_1_1_1_1_1_1_1_1_1_1_1_1_1_1_1_1_1_1_1_2_1_1_1_2_2_1_3"/>
    <protectedRange sqref="B59" name="Range2_12_5_1_1_1_2_2_1_1_1_1_1_1_1_1_1_1_1_2_1_1_1_2_1_1_1_1_1_1_1_1_1_1_1_1_1_1_1_1_2_1_1_1_1_1_1_1_1_1_2_1_1_3_1_1_1_3_1_1_1_1_1_1_1_1_1_1_1_1_1_1_1_1_1_1_1_1_1_1_2_1_1_1_1_1_1_1_1_1_2_2_1_1_1_2_2_1"/>
    <protectedRange sqref="B60" name="Range2_12_5_1_1_1_1_1_2_1_2_1_1_1_2_1_1_1_1_1_1_1_1_1_1_2_1_1_1_1_1_2_1_1_1_1_1_1_1_2_1_1_3_1_1_1_2_1_1_1_1_1_1_1_1_1_1_1_1_1_1_1_1_1_1_1_1_1_1_1_1_1_1_1_1_1_1_1_1_2_2_1_1_1_1_2_1"/>
    <protectedRange sqref="B42" name="Range2_12_5_1_1_1_1_1_2_1_1_1_1"/>
    <protectedRange sqref="B55" name="Range2_12_5_1_1_1_1_1_2_1_2_1_1_1_2_1_1_1_1_1_1_1_1_1_1_2_1_1_1_1_1_2_1_1_1_1_1_1_1_2_1_1_3_1_1_1_2_1_1_1_1_1_1_1_1_1_1_1_1_1_1_1_1_1_1_1_1_1_1_1_1_1_1_1_1_1_1_1_1_2_2_1_1_1_1_2_1_1_2_1_1_1_1_1_1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3"/>
    <protectedRange sqref="B47" name="Range2_12_5_1_1_1_1_1_2_1_1_1_1_1_1_1_1_1_1_1_1_1_1_1_1_1_1_1_1_2_1_1_1_1_1_1_1_1_1_1_1_1_1_3_1_1_1_2_1_1_1_1_1_1_1_1_1_1_1_1_2_1_1_1_1_1_1_1_1_1_1_1_1_1_1_1_1_1_1_1_1_1_1_1_1_1_1_1_1_3_1_2_1_1_1_2_2_1_1_1_2_2_1_1_1_1_1_1_1_1_1_1"/>
    <protectedRange sqref="B49" name="Range2_12_5_1_1_1_1_1_2_1_1_2_1_1_1_1_1_1_1_1_1_1_1_1_1_1_1_1_1_2_1_1_1_1_1_1_1_1_1_1_1_1_1_1_3_1_1_1_2_1_1_1_1_1_1_1_1_1_2_1_1_1_1_1_1_1_1_1_1_1_1_1_1_1_1_1_1_1_1_1_1_1_1_1_1_2_1_1_1_2_2_1_1_1_1_1_1_1_1_1_1_1_1"/>
    <protectedRange sqref="B48" name="Range2_12_5_1_1_1_2_2_1_1_1_1_1_1_1_1_1_1_1_2_1_1_1_1_1_1_1_1_1_3_1_3_1_2_1_1_1_1_1_1_1_1_1_1_1_1_1_2_1_1_1_1_1_2_1_1_1_1_1_1_1_1_2_1_1_3_1_1_1_2_1_1_1_1_1_1_1_1_1_1_1_1_1_1_1_1_1_2_1_1_1_1_1_1_1_1_1_1_1_1_1_1_1_1_1_1_1_2_3_1_2_1_1_1_2_2_1_1_1_1_1_2_1"/>
    <protectedRange sqref="B50" name="Range2_12_5_1_1_1_2_2_1_1_1_1_1_1_1_1_1_1_1_2_1_1_1_1_1_1_1_1_1_3_1_3_1_2_1_1_1_1_1_1_1_1_1_1_1_1_1_2_1_1_1_1_1_2_1_1_1_1_1_1_1_1_2_1_1_3_1_1_1_2_1_1_1_1_1_1_1_1_1_1_1_1_1_1_1_1_1_2_1_1_1_1_1_1_1_1_1_1_1_1_1_1_1_1_1_1_1_2_3_1_2_1_1_1_2_2_1_1_1_3_1_1_1__1"/>
    <protectedRange sqref="B52" name="Range2_12_5_1_1_1_2_2_1_1_1_1_1_1_1_1_1_1_1_2_1_1_1_1_1_1_1_1_1_3_1_3_1_2_1_1_1_1_1_1_1_1_1_1_1_1_1_2_1_1_1_1_1_2_1_1_1_1_1_1_1_1_2_1_1_3_1_1_1_2_1_1_1_1_1_1_1_1_1_1_1_1_1_1_1_1_1_2_1_1_1_1_1_1_1_1_1_1_1_1_1_1_1_1_1_1_1_2_3_1_2_1_1_1_2_2_1_3_1_1_1_1_1__2"/>
    <protectedRange sqref="B53" name="Range2_12_5_1_1_1_1_1_2_1_2_1_1_1_2_1_1_1_1_1_1_1_1_1_1_2_1_1_1_1_1_2_1_1_1_1_1_1_1_2_1_1_3_1_1_1_2_1_1_1_1_1_1_1_1_1_1_1_1_1_1_1_1_1_1_1_1_1_1_1_1_1_1_1_1_1_1_1_1_2_2_1_1_1_1_2_1_1_2_1_1_1_1_1_1_1_1_1"/>
    <protectedRange sqref="B51" name="Range2_12_5_1_1_1_2_2_1_1_1_1_1_1_1_1_1_1_1_2_1_1_1_2_1_1_1_1_1_1_1_1_1_1_1_1_1_1_1_1_2_1_1_1_1_1_1_1_1_1_2_1_1_3_1_1_1_3_1_1_1_1_1_1_1_1_1_1_1_1_1_1_1_1_1_1_1_1_1_1_2_1_1_1_1_1_1_1_1_1_2_2_1_1_1_2_2_1_1_1_1_1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14 X11:Y14 X15:AB34">
    <cfRule type="containsText" dxfId="935" priority="104" operator="containsText" text="N/A">
      <formula>NOT(ISERROR(SEARCH("N/A",X11)))</formula>
    </cfRule>
    <cfRule type="cellIs" dxfId="934" priority="117" operator="equal">
      <formula>0</formula>
    </cfRule>
  </conditionalFormatting>
  <conditionalFormatting sqref="AC11:AE34 AA11:AA14 X11:Y14 X15:AB34">
    <cfRule type="cellIs" dxfId="933" priority="116" operator="greaterThanOrEqual">
      <formula>1185</formula>
    </cfRule>
  </conditionalFormatting>
  <conditionalFormatting sqref="AC11:AE34 AA11:AA14 X11:Y14 X15:AB34">
    <cfRule type="cellIs" dxfId="932" priority="115" operator="between">
      <formula>0.1</formula>
      <formula>1184</formula>
    </cfRule>
  </conditionalFormatting>
  <conditionalFormatting sqref="X8">
    <cfRule type="cellIs" dxfId="931" priority="114" operator="equal">
      <formula>0</formula>
    </cfRule>
  </conditionalFormatting>
  <conditionalFormatting sqref="X8">
    <cfRule type="cellIs" dxfId="930" priority="113" operator="greaterThan">
      <formula>1179</formula>
    </cfRule>
  </conditionalFormatting>
  <conditionalFormatting sqref="X8">
    <cfRule type="cellIs" dxfId="929" priority="112" operator="greaterThan">
      <formula>99</formula>
    </cfRule>
  </conditionalFormatting>
  <conditionalFormatting sqref="X8">
    <cfRule type="cellIs" dxfId="928" priority="111" operator="greaterThan">
      <formula>0.99</formula>
    </cfRule>
  </conditionalFormatting>
  <conditionalFormatting sqref="AB8">
    <cfRule type="cellIs" dxfId="927" priority="110" operator="equal">
      <formula>0</formula>
    </cfRule>
  </conditionalFormatting>
  <conditionalFormatting sqref="AB8">
    <cfRule type="cellIs" dxfId="926" priority="109" operator="greaterThan">
      <formula>1179</formula>
    </cfRule>
  </conditionalFormatting>
  <conditionalFormatting sqref="AB8">
    <cfRule type="cellIs" dxfId="925" priority="108" operator="greaterThan">
      <formula>99</formula>
    </cfRule>
  </conditionalFormatting>
  <conditionalFormatting sqref="AB8">
    <cfRule type="cellIs" dxfId="924" priority="107" operator="greaterThan">
      <formula>0.99</formula>
    </cfRule>
  </conditionalFormatting>
  <conditionalFormatting sqref="AH11:AH31">
    <cfRule type="cellIs" dxfId="923" priority="105" operator="greaterThan">
      <formula>$AH$8</formula>
    </cfRule>
    <cfRule type="cellIs" dxfId="922" priority="106" operator="greaterThan">
      <formula>$AH$8</formula>
    </cfRule>
  </conditionalFormatting>
  <conditionalFormatting sqref="AN11:AN35 AO11:AO34">
    <cfRule type="cellIs" dxfId="921" priority="103" operator="equal">
      <formula>0</formula>
    </cfRule>
  </conditionalFormatting>
  <conditionalFormatting sqref="AN11:AN35 AO11:AO34">
    <cfRule type="cellIs" dxfId="920" priority="102" operator="greaterThan">
      <formula>1179</formula>
    </cfRule>
  </conditionalFormatting>
  <conditionalFormatting sqref="AN11:AN35 AO11:AO34">
    <cfRule type="cellIs" dxfId="919" priority="101" operator="greaterThan">
      <formula>99</formula>
    </cfRule>
  </conditionalFormatting>
  <conditionalFormatting sqref="AN11:AN35 AO11:AO34">
    <cfRule type="cellIs" dxfId="918" priority="100" operator="greaterThan">
      <formula>0.99</formula>
    </cfRule>
  </conditionalFormatting>
  <conditionalFormatting sqref="AQ11:AQ34">
    <cfRule type="cellIs" dxfId="917" priority="99" operator="equal">
      <formula>0</formula>
    </cfRule>
  </conditionalFormatting>
  <conditionalFormatting sqref="AQ11:AQ34">
    <cfRule type="cellIs" dxfId="916" priority="98" operator="greaterThan">
      <formula>1179</formula>
    </cfRule>
  </conditionalFormatting>
  <conditionalFormatting sqref="AQ11:AQ34">
    <cfRule type="cellIs" dxfId="915" priority="97" operator="greaterThan">
      <formula>99</formula>
    </cfRule>
  </conditionalFormatting>
  <conditionalFormatting sqref="AQ11:AQ34">
    <cfRule type="cellIs" dxfId="914" priority="96" operator="greaterThan">
      <formula>0.99</formula>
    </cfRule>
  </conditionalFormatting>
  <conditionalFormatting sqref="AJ11:AN35">
    <cfRule type="cellIs" dxfId="913" priority="95" operator="equal">
      <formula>0</formula>
    </cfRule>
  </conditionalFormatting>
  <conditionalFormatting sqref="AJ11:AN35">
    <cfRule type="cellIs" dxfId="912" priority="94" operator="greaterThan">
      <formula>1179</formula>
    </cfRule>
  </conditionalFormatting>
  <conditionalFormatting sqref="AJ11:AN35">
    <cfRule type="cellIs" dxfId="911" priority="93" operator="greaterThan">
      <formula>99</formula>
    </cfRule>
  </conditionalFormatting>
  <conditionalFormatting sqref="AJ11:AN35">
    <cfRule type="cellIs" dxfId="910" priority="92" operator="greaterThan">
      <formula>0.99</formula>
    </cfRule>
  </conditionalFormatting>
  <conditionalFormatting sqref="AP11:AP34">
    <cfRule type="cellIs" dxfId="909" priority="91" operator="equal">
      <formula>0</formula>
    </cfRule>
  </conditionalFormatting>
  <conditionalFormatting sqref="AP11:AP34">
    <cfRule type="cellIs" dxfId="908" priority="90" operator="greaterThan">
      <formula>1179</formula>
    </cfRule>
  </conditionalFormatting>
  <conditionalFormatting sqref="AP11:AP34">
    <cfRule type="cellIs" dxfId="907" priority="89" operator="greaterThan">
      <formula>99</formula>
    </cfRule>
  </conditionalFormatting>
  <conditionalFormatting sqref="AP11:AP34">
    <cfRule type="cellIs" dxfId="906" priority="88" operator="greaterThan">
      <formula>0.99</formula>
    </cfRule>
  </conditionalFormatting>
  <conditionalFormatting sqref="AH32:AH34">
    <cfRule type="cellIs" dxfId="905" priority="86" operator="greaterThan">
      <formula>$AH$8</formula>
    </cfRule>
    <cfRule type="cellIs" dxfId="904" priority="87" operator="greaterThan">
      <formula>$AH$8</formula>
    </cfRule>
  </conditionalFormatting>
  <conditionalFormatting sqref="AI11:AI34">
    <cfRule type="cellIs" dxfId="903" priority="85" operator="greaterThan">
      <formula>$AI$8</formula>
    </cfRule>
  </conditionalFormatting>
  <conditionalFormatting sqref="AL11:AL34">
    <cfRule type="cellIs" dxfId="902" priority="84" operator="equal">
      <formula>0</formula>
    </cfRule>
  </conditionalFormatting>
  <conditionalFormatting sqref="AL11:AL34">
    <cfRule type="cellIs" dxfId="901" priority="83" operator="greaterThan">
      <formula>1179</formula>
    </cfRule>
  </conditionalFormatting>
  <conditionalFormatting sqref="AL11:AL34">
    <cfRule type="cellIs" dxfId="900" priority="82" operator="greaterThan">
      <formula>99</formula>
    </cfRule>
  </conditionalFormatting>
  <conditionalFormatting sqref="AL11:AL34">
    <cfRule type="cellIs" dxfId="899" priority="81" operator="greaterThan">
      <formula>0.99</formula>
    </cfRule>
  </conditionalFormatting>
  <conditionalFormatting sqref="AM16:AM34">
    <cfRule type="cellIs" dxfId="898" priority="80" operator="equal">
      <formula>0</formula>
    </cfRule>
  </conditionalFormatting>
  <conditionalFormatting sqref="AM16:AM34">
    <cfRule type="cellIs" dxfId="897" priority="79" operator="greaterThan">
      <formula>1179</formula>
    </cfRule>
  </conditionalFormatting>
  <conditionalFormatting sqref="AM16:AM34">
    <cfRule type="cellIs" dxfId="896" priority="78" operator="greaterThan">
      <formula>99</formula>
    </cfRule>
  </conditionalFormatting>
  <conditionalFormatting sqref="AM16:AM34">
    <cfRule type="cellIs" dxfId="895" priority="77" operator="greaterThan">
      <formula>0.99</formula>
    </cfRule>
  </conditionalFormatting>
  <conditionalFormatting sqref="AL11:AL34">
    <cfRule type="cellIs" dxfId="894" priority="76" operator="equal">
      <formula>0</formula>
    </cfRule>
  </conditionalFormatting>
  <conditionalFormatting sqref="AL11:AL34">
    <cfRule type="cellIs" dxfId="893" priority="75" operator="greaterThan">
      <formula>1179</formula>
    </cfRule>
  </conditionalFormatting>
  <conditionalFormatting sqref="AL11:AL34">
    <cfRule type="cellIs" dxfId="892" priority="74" operator="greaterThan">
      <formula>99</formula>
    </cfRule>
  </conditionalFormatting>
  <conditionalFormatting sqref="AL11:AL34">
    <cfRule type="cellIs" dxfId="891" priority="73" operator="greaterThan">
      <formula>0.99</formula>
    </cfRule>
  </conditionalFormatting>
  <conditionalFormatting sqref="AN11:AN34">
    <cfRule type="cellIs" dxfId="890" priority="72" operator="equal">
      <formula>0</formula>
    </cfRule>
  </conditionalFormatting>
  <conditionalFormatting sqref="AN11:AN34">
    <cfRule type="cellIs" dxfId="889" priority="71" operator="greaterThan">
      <formula>1179</formula>
    </cfRule>
  </conditionalFormatting>
  <conditionalFormatting sqref="AN11:AN34">
    <cfRule type="cellIs" dxfId="888" priority="70" operator="greaterThan">
      <formula>99</formula>
    </cfRule>
  </conditionalFormatting>
  <conditionalFormatting sqref="AN11:AN34">
    <cfRule type="cellIs" dxfId="887" priority="69" operator="greaterThan">
      <formula>0.99</formula>
    </cfRule>
  </conditionalFormatting>
  <conditionalFormatting sqref="AN11:AN34">
    <cfRule type="cellIs" dxfId="886" priority="68" operator="equal">
      <formula>0</formula>
    </cfRule>
  </conditionalFormatting>
  <conditionalFormatting sqref="AN11:AN34">
    <cfRule type="cellIs" dxfId="885" priority="67" operator="greaterThan">
      <formula>1179</formula>
    </cfRule>
  </conditionalFormatting>
  <conditionalFormatting sqref="AN11:AN34">
    <cfRule type="cellIs" dxfId="884" priority="66" operator="greaterThan">
      <formula>99</formula>
    </cfRule>
  </conditionalFormatting>
  <conditionalFormatting sqref="AN11:AN34">
    <cfRule type="cellIs" dxfId="883" priority="65" operator="greaterThan">
      <formula>0.99</formula>
    </cfRule>
  </conditionalFormatting>
  <conditionalFormatting sqref="Z11:Z14">
    <cfRule type="containsText" dxfId="882" priority="61" operator="containsText" text="N/A">
      <formula>NOT(ISERROR(SEARCH("N/A",Z11)))</formula>
    </cfRule>
    <cfRule type="cellIs" dxfId="881" priority="64" operator="equal">
      <formula>0</formula>
    </cfRule>
  </conditionalFormatting>
  <conditionalFormatting sqref="Z11:Z14">
    <cfRule type="cellIs" dxfId="880" priority="63" operator="greaterThanOrEqual">
      <formula>1185</formula>
    </cfRule>
  </conditionalFormatting>
  <conditionalFormatting sqref="Z11:Z14">
    <cfRule type="cellIs" dxfId="879" priority="62" operator="between">
      <formula>0.1</formula>
      <formula>1184</formula>
    </cfRule>
  </conditionalFormatting>
  <conditionalFormatting sqref="AL11:AL34">
    <cfRule type="cellIs" dxfId="878" priority="60" operator="equal">
      <formula>0</formula>
    </cfRule>
  </conditionalFormatting>
  <conditionalFormatting sqref="AL11:AL34">
    <cfRule type="cellIs" dxfId="877" priority="59" operator="greaterThan">
      <formula>1179</formula>
    </cfRule>
  </conditionalFormatting>
  <conditionalFormatting sqref="AL11:AL34">
    <cfRule type="cellIs" dxfId="876" priority="58" operator="greaterThan">
      <formula>99</formula>
    </cfRule>
  </conditionalFormatting>
  <conditionalFormatting sqref="AL11:AL34">
    <cfRule type="cellIs" dxfId="875" priority="57" operator="greaterThan">
      <formula>0.99</formula>
    </cfRule>
  </conditionalFormatting>
  <conditionalFormatting sqref="AL11:AL34">
    <cfRule type="cellIs" dxfId="874" priority="56" operator="equal">
      <formula>0</formula>
    </cfRule>
  </conditionalFormatting>
  <conditionalFormatting sqref="AL11:AL34">
    <cfRule type="cellIs" dxfId="873" priority="55" operator="greaterThan">
      <formula>1179</formula>
    </cfRule>
  </conditionalFormatting>
  <conditionalFormatting sqref="AL11:AL34">
    <cfRule type="cellIs" dxfId="872" priority="54" operator="greaterThan">
      <formula>99</formula>
    </cfRule>
  </conditionalFormatting>
  <conditionalFormatting sqref="AL11:AL34">
    <cfRule type="cellIs" dxfId="871" priority="53" operator="greaterThan">
      <formula>0.99</formula>
    </cfRule>
  </conditionalFormatting>
  <conditionalFormatting sqref="AL11:AL34">
    <cfRule type="cellIs" dxfId="870" priority="52" operator="equal">
      <formula>0</formula>
    </cfRule>
  </conditionalFormatting>
  <conditionalFormatting sqref="AL11:AL34">
    <cfRule type="cellIs" dxfId="869" priority="51" operator="greaterThan">
      <formula>1179</formula>
    </cfRule>
  </conditionalFormatting>
  <conditionalFormatting sqref="AL11:AL34">
    <cfRule type="cellIs" dxfId="868" priority="50" operator="greaterThan">
      <formula>99</formula>
    </cfRule>
  </conditionalFormatting>
  <conditionalFormatting sqref="AL11:AL34">
    <cfRule type="cellIs" dxfId="867" priority="49" operator="greaterThan">
      <formula>0.99</formula>
    </cfRule>
  </conditionalFormatting>
  <conditionalFormatting sqref="AN11:AN34">
    <cfRule type="cellIs" dxfId="866" priority="48" operator="equal">
      <formula>0</formula>
    </cfRule>
  </conditionalFormatting>
  <conditionalFormatting sqref="AN11:AN34">
    <cfRule type="cellIs" dxfId="865" priority="47" operator="greaterThan">
      <formula>1179</formula>
    </cfRule>
  </conditionalFormatting>
  <conditionalFormatting sqref="AN11:AN34">
    <cfRule type="cellIs" dxfId="864" priority="46" operator="greaterThan">
      <formula>99</formula>
    </cfRule>
  </conditionalFormatting>
  <conditionalFormatting sqref="AN11:AN34">
    <cfRule type="cellIs" dxfId="863" priority="45" operator="greaterThan">
      <formula>0.99</formula>
    </cfRule>
  </conditionalFormatting>
  <conditionalFormatting sqref="AN11:AN34">
    <cfRule type="cellIs" dxfId="862" priority="44" operator="equal">
      <formula>0</formula>
    </cfRule>
  </conditionalFormatting>
  <conditionalFormatting sqref="AN11:AN34">
    <cfRule type="cellIs" dxfId="861" priority="43" operator="greaterThan">
      <formula>1179</formula>
    </cfRule>
  </conditionalFormatting>
  <conditionalFormatting sqref="AN11:AN34">
    <cfRule type="cellIs" dxfId="860" priority="42" operator="greaterThan">
      <formula>99</formula>
    </cfRule>
  </conditionalFormatting>
  <conditionalFormatting sqref="AN11:AN34">
    <cfRule type="cellIs" dxfId="859" priority="41" operator="greaterThan">
      <formula>0.99</formula>
    </cfRule>
  </conditionalFormatting>
  <conditionalFormatting sqref="AN11:AN34">
    <cfRule type="cellIs" dxfId="858" priority="40" operator="equal">
      <formula>0</formula>
    </cfRule>
  </conditionalFormatting>
  <conditionalFormatting sqref="AN11:AN34">
    <cfRule type="cellIs" dxfId="857" priority="39" operator="greaterThan">
      <formula>1179</formula>
    </cfRule>
  </conditionalFormatting>
  <conditionalFormatting sqref="AN11:AN34">
    <cfRule type="cellIs" dxfId="856" priority="38" operator="greaterThan">
      <formula>99</formula>
    </cfRule>
  </conditionalFormatting>
  <conditionalFormatting sqref="AN11:AN34">
    <cfRule type="cellIs" dxfId="855" priority="37" operator="greaterThan">
      <formula>0.99</formula>
    </cfRule>
  </conditionalFormatting>
  <conditionalFormatting sqref="AN11:AN34">
    <cfRule type="cellIs" dxfId="854" priority="36" operator="equal">
      <formula>0</formula>
    </cfRule>
  </conditionalFormatting>
  <conditionalFormatting sqref="AN11:AN34">
    <cfRule type="cellIs" dxfId="853" priority="35" operator="greaterThan">
      <formula>1179</formula>
    </cfRule>
  </conditionalFormatting>
  <conditionalFormatting sqref="AN11:AN34">
    <cfRule type="cellIs" dxfId="852" priority="34" operator="greaterThan">
      <formula>99</formula>
    </cfRule>
  </conditionalFormatting>
  <conditionalFormatting sqref="AN11:AN34">
    <cfRule type="cellIs" dxfId="851" priority="33" operator="greaterThan">
      <formula>0.99</formula>
    </cfRule>
  </conditionalFormatting>
  <conditionalFormatting sqref="AN11:AN34">
    <cfRule type="cellIs" dxfId="850" priority="32" operator="equal">
      <formula>0</formula>
    </cfRule>
  </conditionalFormatting>
  <conditionalFormatting sqref="AN11:AN34">
    <cfRule type="cellIs" dxfId="849" priority="31" operator="greaterThan">
      <formula>1179</formula>
    </cfRule>
  </conditionalFormatting>
  <conditionalFormatting sqref="AN11:AN34">
    <cfRule type="cellIs" dxfId="848" priority="30" operator="greaterThan">
      <formula>99</formula>
    </cfRule>
  </conditionalFormatting>
  <conditionalFormatting sqref="AN11:AN34">
    <cfRule type="cellIs" dxfId="847" priority="29" operator="greaterThan">
      <formula>0.99</formula>
    </cfRule>
  </conditionalFormatting>
  <conditionalFormatting sqref="AB11:AB14">
    <cfRule type="containsText" dxfId="846" priority="25" operator="containsText" text="N/A">
      <formula>NOT(ISERROR(SEARCH("N/A",AB11)))</formula>
    </cfRule>
    <cfRule type="cellIs" dxfId="845" priority="28" operator="equal">
      <formula>0</formula>
    </cfRule>
  </conditionalFormatting>
  <conditionalFormatting sqref="AB11:AB14">
    <cfRule type="cellIs" dxfId="844" priority="27" operator="greaterThanOrEqual">
      <formula>1185</formula>
    </cfRule>
  </conditionalFormatting>
  <conditionalFormatting sqref="AB11:AB14">
    <cfRule type="cellIs" dxfId="843" priority="26" operator="between">
      <formula>0.1</formula>
      <formula>1184</formula>
    </cfRule>
  </conditionalFormatting>
  <conditionalFormatting sqref="AN11:AN34">
    <cfRule type="cellIs" dxfId="842" priority="24" operator="equal">
      <formula>0</formula>
    </cfRule>
  </conditionalFormatting>
  <conditionalFormatting sqref="AN11:AN34">
    <cfRule type="cellIs" dxfId="841" priority="23" operator="greaterThan">
      <formula>1179</formula>
    </cfRule>
  </conditionalFormatting>
  <conditionalFormatting sqref="AN11:AN34">
    <cfRule type="cellIs" dxfId="840" priority="22" operator="greaterThan">
      <formula>99</formula>
    </cfRule>
  </conditionalFormatting>
  <conditionalFormatting sqref="AN11:AN34">
    <cfRule type="cellIs" dxfId="839" priority="21" operator="greaterThan">
      <formula>0.99</formula>
    </cfRule>
  </conditionalFormatting>
  <conditionalFormatting sqref="AN11:AN34">
    <cfRule type="cellIs" dxfId="838" priority="20" operator="equal">
      <formula>0</formula>
    </cfRule>
  </conditionalFormatting>
  <conditionalFormatting sqref="AN11:AN34">
    <cfRule type="cellIs" dxfId="837" priority="19" operator="greaterThan">
      <formula>1179</formula>
    </cfRule>
  </conditionalFormatting>
  <conditionalFormatting sqref="AN11:AN34">
    <cfRule type="cellIs" dxfId="836" priority="18" operator="greaterThan">
      <formula>99</formula>
    </cfRule>
  </conditionalFormatting>
  <conditionalFormatting sqref="AN11:AN34">
    <cfRule type="cellIs" dxfId="835" priority="17" operator="greaterThan">
      <formula>0.99</formula>
    </cfRule>
  </conditionalFormatting>
  <conditionalFormatting sqref="AN11:AN34">
    <cfRule type="cellIs" dxfId="834" priority="16" operator="equal">
      <formula>0</formula>
    </cfRule>
  </conditionalFormatting>
  <conditionalFormatting sqref="AN11:AN34">
    <cfRule type="cellIs" dxfId="833" priority="15" operator="greaterThan">
      <formula>1179</formula>
    </cfRule>
  </conditionalFormatting>
  <conditionalFormatting sqref="AN11:AN34">
    <cfRule type="cellIs" dxfId="832" priority="14" operator="greaterThan">
      <formula>99</formula>
    </cfRule>
  </conditionalFormatting>
  <conditionalFormatting sqref="AN11:AN34">
    <cfRule type="cellIs" dxfId="831" priority="13" operator="greaterThan">
      <formula>0.99</formula>
    </cfRule>
  </conditionalFormatting>
  <conditionalFormatting sqref="AN11:AN34">
    <cfRule type="cellIs" dxfId="830" priority="12" operator="equal">
      <formula>0</formula>
    </cfRule>
  </conditionalFormatting>
  <conditionalFormatting sqref="AN11:AN34">
    <cfRule type="cellIs" dxfId="829" priority="11" operator="greaterThan">
      <formula>1179</formula>
    </cfRule>
  </conditionalFormatting>
  <conditionalFormatting sqref="AN11:AN34">
    <cfRule type="cellIs" dxfId="828" priority="10" operator="greaterThan">
      <formula>99</formula>
    </cfRule>
  </conditionalFormatting>
  <conditionalFormatting sqref="AN11:AN34">
    <cfRule type="cellIs" dxfId="827" priority="9" operator="greaterThan">
      <formula>0.99</formula>
    </cfRule>
  </conditionalFormatting>
  <conditionalFormatting sqref="AN11:AN34">
    <cfRule type="cellIs" dxfId="826" priority="8" operator="equal">
      <formula>0</formula>
    </cfRule>
  </conditionalFormatting>
  <conditionalFormatting sqref="AN11:AN34">
    <cfRule type="cellIs" dxfId="825" priority="7" operator="greaterThan">
      <formula>1179</formula>
    </cfRule>
  </conditionalFormatting>
  <conditionalFormatting sqref="AN11:AN34">
    <cfRule type="cellIs" dxfId="824" priority="6" operator="greaterThan">
      <formula>99</formula>
    </cfRule>
  </conditionalFormatting>
  <conditionalFormatting sqref="AN11:AN34">
    <cfRule type="cellIs" dxfId="823" priority="5" operator="greaterThan">
      <formula>0.99</formula>
    </cfRule>
  </conditionalFormatting>
  <conditionalFormatting sqref="AL16:AL34">
    <cfRule type="cellIs" dxfId="822" priority="4" operator="equal">
      <formula>0</formula>
    </cfRule>
  </conditionalFormatting>
  <conditionalFormatting sqref="AL16:AL34">
    <cfRule type="cellIs" dxfId="821" priority="3" operator="greaterThan">
      <formula>1179</formula>
    </cfRule>
  </conditionalFormatting>
  <conditionalFormatting sqref="AL16:AL34">
    <cfRule type="cellIs" dxfId="820" priority="2" operator="greaterThan">
      <formula>99</formula>
    </cfRule>
  </conditionalFormatting>
  <conditionalFormatting sqref="AL16:AL34">
    <cfRule type="cellIs" dxfId="819"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topLeftCell="U31" zoomScaleNormal="100" workbookViewId="0">
      <selection activeCell="B48" sqref="B48:B49"/>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133</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233"/>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36" t="s">
        <v>10</v>
      </c>
      <c r="I7" s="116" t="s">
        <v>11</v>
      </c>
      <c r="J7" s="116" t="s">
        <v>12</v>
      </c>
      <c r="K7" s="116" t="s">
        <v>13</v>
      </c>
      <c r="L7" s="12"/>
      <c r="M7" s="12"/>
      <c r="N7" s="12"/>
      <c r="O7" s="236"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42515</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29516</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234" t="s">
        <v>51</v>
      </c>
      <c r="V9" s="234" t="s">
        <v>52</v>
      </c>
      <c r="W9" s="283" t="s">
        <v>53</v>
      </c>
      <c r="X9" s="284" t="s">
        <v>54</v>
      </c>
      <c r="Y9" s="285"/>
      <c r="Z9" s="285"/>
      <c r="AA9" s="285"/>
      <c r="AB9" s="285"/>
      <c r="AC9" s="285"/>
      <c r="AD9" s="285"/>
      <c r="AE9" s="286"/>
      <c r="AF9" s="232" t="s">
        <v>55</v>
      </c>
      <c r="AG9" s="232" t="s">
        <v>56</v>
      </c>
      <c r="AH9" s="272" t="s">
        <v>57</v>
      </c>
      <c r="AI9" s="287" t="s">
        <v>58</v>
      </c>
      <c r="AJ9" s="234" t="s">
        <v>59</v>
      </c>
      <c r="AK9" s="234" t="s">
        <v>60</v>
      </c>
      <c r="AL9" s="234" t="s">
        <v>61</v>
      </c>
      <c r="AM9" s="234" t="s">
        <v>62</v>
      </c>
      <c r="AN9" s="234" t="s">
        <v>63</v>
      </c>
      <c r="AO9" s="234" t="s">
        <v>64</v>
      </c>
      <c r="AP9" s="234" t="s">
        <v>65</v>
      </c>
      <c r="AQ9" s="270" t="s">
        <v>66</v>
      </c>
      <c r="AR9" s="234" t="s">
        <v>67</v>
      </c>
      <c r="AS9" s="272" t="s">
        <v>68</v>
      </c>
      <c r="AV9" s="35" t="s">
        <v>69</v>
      </c>
      <c r="AW9" s="35" t="s">
        <v>70</v>
      </c>
      <c r="AY9" s="36" t="s">
        <v>71</v>
      </c>
    </row>
    <row r="10" spans="2:51" x14ac:dyDescent="0.25">
      <c r="B10" s="234" t="s">
        <v>72</v>
      </c>
      <c r="C10" s="234" t="s">
        <v>73</v>
      </c>
      <c r="D10" s="234" t="s">
        <v>74</v>
      </c>
      <c r="E10" s="234" t="s">
        <v>75</v>
      </c>
      <c r="F10" s="234" t="s">
        <v>74</v>
      </c>
      <c r="G10" s="234" t="s">
        <v>75</v>
      </c>
      <c r="H10" s="266"/>
      <c r="I10" s="234" t="s">
        <v>75</v>
      </c>
      <c r="J10" s="234" t="s">
        <v>75</v>
      </c>
      <c r="K10" s="234" t="s">
        <v>75</v>
      </c>
      <c r="L10" s="28" t="s">
        <v>29</v>
      </c>
      <c r="M10" s="269"/>
      <c r="N10" s="28" t="s">
        <v>29</v>
      </c>
      <c r="O10" s="271"/>
      <c r="P10" s="271"/>
      <c r="Q10" s="1">
        <f>'MAY 24'!Q34</f>
        <v>2458728</v>
      </c>
      <c r="R10" s="280"/>
      <c r="S10" s="281"/>
      <c r="T10" s="282"/>
      <c r="U10" s="234" t="s">
        <v>75</v>
      </c>
      <c r="V10" s="234" t="s">
        <v>75</v>
      </c>
      <c r="W10" s="283"/>
      <c r="X10" s="37" t="s">
        <v>76</v>
      </c>
      <c r="Y10" s="37" t="s">
        <v>77</v>
      </c>
      <c r="Z10" s="37" t="s">
        <v>78</v>
      </c>
      <c r="AA10" s="37" t="s">
        <v>79</v>
      </c>
      <c r="AB10" s="37" t="s">
        <v>80</v>
      </c>
      <c r="AC10" s="37" t="s">
        <v>81</v>
      </c>
      <c r="AD10" s="37" t="s">
        <v>82</v>
      </c>
      <c r="AE10" s="37" t="s">
        <v>83</v>
      </c>
      <c r="AF10" s="38"/>
      <c r="AG10" s="1">
        <f>'MAY 24'!AG34</f>
        <v>46800272</v>
      </c>
      <c r="AH10" s="272"/>
      <c r="AI10" s="288"/>
      <c r="AJ10" s="234" t="s">
        <v>84</v>
      </c>
      <c r="AK10" s="234" t="s">
        <v>84</v>
      </c>
      <c r="AL10" s="234" t="s">
        <v>84</v>
      </c>
      <c r="AM10" s="234" t="s">
        <v>84</v>
      </c>
      <c r="AN10" s="234" t="s">
        <v>84</v>
      </c>
      <c r="AO10" s="234" t="s">
        <v>84</v>
      </c>
      <c r="AP10" s="1">
        <f>'MAY 24'!AP34</f>
        <v>10834537</v>
      </c>
      <c r="AQ10" s="271"/>
      <c r="AR10" s="235" t="s">
        <v>85</v>
      </c>
      <c r="AS10" s="272"/>
      <c r="AV10" s="39" t="s">
        <v>86</v>
      </c>
      <c r="AW10" s="39" t="s">
        <v>87</v>
      </c>
      <c r="AY10" s="81" t="s">
        <v>129</v>
      </c>
    </row>
    <row r="11" spans="2:51" x14ac:dyDescent="0.25">
      <c r="B11" s="40">
        <v>2</v>
      </c>
      <c r="C11" s="40">
        <v>4.1666666666666664E-2</v>
      </c>
      <c r="D11" s="110">
        <v>4</v>
      </c>
      <c r="E11" s="41">
        <f t="shared" ref="E11:E34" si="0">D11/1.42</f>
        <v>2.8169014084507045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137</v>
      </c>
      <c r="P11" s="111">
        <v>115</v>
      </c>
      <c r="Q11" s="111">
        <v>2463377</v>
      </c>
      <c r="R11" s="46">
        <f>IF(ISBLANK(Q11),"-",Q11-Q10)</f>
        <v>4649</v>
      </c>
      <c r="S11" s="47">
        <f>R11*24/1000</f>
        <v>111.57599999999999</v>
      </c>
      <c r="T11" s="47">
        <f>R11/1000</f>
        <v>4.649</v>
      </c>
      <c r="U11" s="112">
        <v>5.6</v>
      </c>
      <c r="V11" s="112">
        <f t="shared" ref="V11:V33" si="1">U11</f>
        <v>5.6</v>
      </c>
      <c r="W11" s="113" t="s">
        <v>190</v>
      </c>
      <c r="X11" s="115">
        <v>0</v>
      </c>
      <c r="Y11" s="115">
        <v>0</v>
      </c>
      <c r="Z11" s="115">
        <v>1097</v>
      </c>
      <c r="AA11" s="115">
        <v>1185</v>
      </c>
      <c r="AB11" s="115">
        <v>1097</v>
      </c>
      <c r="AC11" s="48" t="s">
        <v>90</v>
      </c>
      <c r="AD11" s="48" t="s">
        <v>90</v>
      </c>
      <c r="AE11" s="48" t="s">
        <v>90</v>
      </c>
      <c r="AF11" s="114" t="s">
        <v>90</v>
      </c>
      <c r="AG11" s="123">
        <v>46801292</v>
      </c>
      <c r="AH11" s="49">
        <f>IF(ISBLANK(AG11),"-",AG11-AG10)</f>
        <v>1020</v>
      </c>
      <c r="AI11" s="50">
        <f>AH11/T11</f>
        <v>219.40202194020219</v>
      </c>
      <c r="AJ11" s="98">
        <v>0</v>
      </c>
      <c r="AK11" s="98">
        <v>0</v>
      </c>
      <c r="AL11" s="98">
        <v>1</v>
      </c>
      <c r="AM11" s="98">
        <v>1</v>
      </c>
      <c r="AN11" s="98">
        <v>1</v>
      </c>
      <c r="AO11" s="98">
        <v>0.75</v>
      </c>
      <c r="AP11" s="115">
        <v>10835099</v>
      </c>
      <c r="AQ11" s="115">
        <f t="shared" ref="AQ11:AQ34" si="2">AP11-AP10</f>
        <v>562</v>
      </c>
      <c r="AR11" s="51"/>
      <c r="AS11" s="52" t="s">
        <v>113</v>
      </c>
      <c r="AV11" s="39" t="s">
        <v>88</v>
      </c>
      <c r="AW11" s="39" t="s">
        <v>91</v>
      </c>
      <c r="AY11" s="81" t="s">
        <v>128</v>
      </c>
    </row>
    <row r="12" spans="2:51" x14ac:dyDescent="0.25">
      <c r="B12" s="40">
        <v>2.0416666666666701</v>
      </c>
      <c r="C12" s="40">
        <v>8.3333333333333329E-2</v>
      </c>
      <c r="D12" s="110">
        <v>4</v>
      </c>
      <c r="E12" s="41">
        <f t="shared" si="0"/>
        <v>2.8169014084507045</v>
      </c>
      <c r="F12" s="100">
        <v>83</v>
      </c>
      <c r="G12" s="41">
        <f t="shared" ref="G12:G34" si="3">F12/1.42</f>
        <v>58.450704225352112</v>
      </c>
      <c r="H12" s="42" t="s">
        <v>88</v>
      </c>
      <c r="I12" s="42">
        <f t="shared" ref="I12:I34" si="4">J12-(2/1.42)</f>
        <v>53.521126760563384</v>
      </c>
      <c r="J12" s="43">
        <f>(F12-5)/1.42</f>
        <v>54.929577464788736</v>
      </c>
      <c r="K12" s="42">
        <f>J12+(6/1.42)</f>
        <v>59.154929577464792</v>
      </c>
      <c r="L12" s="44">
        <v>14</v>
      </c>
      <c r="M12" s="45" t="s">
        <v>89</v>
      </c>
      <c r="N12" s="45">
        <v>11.2</v>
      </c>
      <c r="O12" s="111">
        <v>141</v>
      </c>
      <c r="P12" s="111">
        <v>112</v>
      </c>
      <c r="Q12" s="111">
        <v>2468039</v>
      </c>
      <c r="R12" s="46">
        <f t="shared" ref="R12:R34" si="5">IF(ISBLANK(Q12),"-",Q12-Q11)</f>
        <v>4662</v>
      </c>
      <c r="S12" s="47">
        <f t="shared" ref="S12:S34" si="6">R12*24/1000</f>
        <v>111.88800000000001</v>
      </c>
      <c r="T12" s="47">
        <f t="shared" ref="T12:T34" si="7">R12/1000</f>
        <v>4.6619999999999999</v>
      </c>
      <c r="U12" s="112">
        <v>6.9</v>
      </c>
      <c r="V12" s="112">
        <f t="shared" si="1"/>
        <v>6.9</v>
      </c>
      <c r="W12" s="113" t="s">
        <v>190</v>
      </c>
      <c r="X12" s="115">
        <v>0</v>
      </c>
      <c r="Y12" s="115">
        <v>0</v>
      </c>
      <c r="Z12" s="115">
        <v>1097</v>
      </c>
      <c r="AA12" s="115">
        <v>1185</v>
      </c>
      <c r="AB12" s="115">
        <v>1097</v>
      </c>
      <c r="AC12" s="48" t="s">
        <v>90</v>
      </c>
      <c r="AD12" s="48" t="s">
        <v>90</v>
      </c>
      <c r="AE12" s="48" t="s">
        <v>90</v>
      </c>
      <c r="AF12" s="114" t="s">
        <v>90</v>
      </c>
      <c r="AG12" s="123">
        <v>46802336</v>
      </c>
      <c r="AH12" s="49">
        <f>IF(ISBLANK(AG12),"-",AG12-AG11)</f>
        <v>1044</v>
      </c>
      <c r="AI12" s="50">
        <f t="shared" ref="AI12:AI34" si="8">AH12/T12</f>
        <v>223.93822393822396</v>
      </c>
      <c r="AJ12" s="98">
        <v>0</v>
      </c>
      <c r="AK12" s="98">
        <v>0</v>
      </c>
      <c r="AL12" s="98">
        <v>1</v>
      </c>
      <c r="AM12" s="98">
        <v>1</v>
      </c>
      <c r="AN12" s="98">
        <v>1</v>
      </c>
      <c r="AO12" s="98">
        <v>0.75</v>
      </c>
      <c r="AP12" s="115">
        <v>10835834</v>
      </c>
      <c r="AQ12" s="115">
        <f t="shared" si="2"/>
        <v>735</v>
      </c>
      <c r="AR12" s="118">
        <v>0.98</v>
      </c>
      <c r="AS12" s="52" t="s">
        <v>113</v>
      </c>
      <c r="AV12" s="39" t="s">
        <v>92</v>
      </c>
      <c r="AW12" s="39" t="s">
        <v>93</v>
      </c>
      <c r="AY12" s="81" t="s">
        <v>126</v>
      </c>
    </row>
    <row r="13" spans="2:51" x14ac:dyDescent="0.25">
      <c r="B13" s="40">
        <v>2.0833333333333299</v>
      </c>
      <c r="C13" s="40">
        <v>0.125</v>
      </c>
      <c r="D13" s="110">
        <v>5</v>
      </c>
      <c r="E13" s="41">
        <f t="shared" si="0"/>
        <v>3.5211267605633805</v>
      </c>
      <c r="F13" s="100">
        <v>83</v>
      </c>
      <c r="G13" s="41">
        <f t="shared" si="3"/>
        <v>58.450704225352112</v>
      </c>
      <c r="H13" s="42" t="s">
        <v>88</v>
      </c>
      <c r="I13" s="42">
        <f t="shared" si="4"/>
        <v>53.521126760563384</v>
      </c>
      <c r="J13" s="43">
        <f>(F13-5)/1.42</f>
        <v>54.929577464788736</v>
      </c>
      <c r="K13" s="42">
        <f>J13+(6/1.42)</f>
        <v>59.154929577464792</v>
      </c>
      <c r="L13" s="44">
        <v>14</v>
      </c>
      <c r="M13" s="45" t="s">
        <v>89</v>
      </c>
      <c r="N13" s="45">
        <v>11.2</v>
      </c>
      <c r="O13" s="111">
        <v>127</v>
      </c>
      <c r="P13" s="111">
        <v>111</v>
      </c>
      <c r="Q13" s="111">
        <v>2472712</v>
      </c>
      <c r="R13" s="46">
        <f t="shared" si="5"/>
        <v>4673</v>
      </c>
      <c r="S13" s="47">
        <f t="shared" si="6"/>
        <v>112.152</v>
      </c>
      <c r="T13" s="47">
        <f t="shared" si="7"/>
        <v>4.673</v>
      </c>
      <c r="U13" s="112">
        <v>8.4</v>
      </c>
      <c r="V13" s="112">
        <f t="shared" si="1"/>
        <v>8.4</v>
      </c>
      <c r="W13" s="113" t="s">
        <v>190</v>
      </c>
      <c r="X13" s="115">
        <v>0</v>
      </c>
      <c r="Y13" s="115">
        <v>0</v>
      </c>
      <c r="Z13" s="115">
        <v>1097</v>
      </c>
      <c r="AA13" s="115">
        <v>1185</v>
      </c>
      <c r="AB13" s="115">
        <v>1097</v>
      </c>
      <c r="AC13" s="48" t="s">
        <v>90</v>
      </c>
      <c r="AD13" s="48" t="s">
        <v>90</v>
      </c>
      <c r="AE13" s="48" t="s">
        <v>90</v>
      </c>
      <c r="AF13" s="114" t="s">
        <v>90</v>
      </c>
      <c r="AG13" s="123">
        <v>46803384</v>
      </c>
      <c r="AH13" s="49">
        <f>IF(ISBLANK(AG13),"-",AG13-AG12)</f>
        <v>1048</v>
      </c>
      <c r="AI13" s="50">
        <f t="shared" si="8"/>
        <v>224.26706612454527</v>
      </c>
      <c r="AJ13" s="98">
        <v>0</v>
      </c>
      <c r="AK13" s="98">
        <v>0</v>
      </c>
      <c r="AL13" s="98">
        <v>1</v>
      </c>
      <c r="AM13" s="98">
        <v>1</v>
      </c>
      <c r="AN13" s="98">
        <v>1</v>
      </c>
      <c r="AO13" s="98">
        <v>0.75</v>
      </c>
      <c r="AP13" s="115">
        <v>10836752</v>
      </c>
      <c r="AQ13" s="115">
        <f t="shared" si="2"/>
        <v>918</v>
      </c>
      <c r="AR13" s="51"/>
      <c r="AS13" s="52" t="s">
        <v>113</v>
      </c>
      <c r="AV13" s="39" t="s">
        <v>94</v>
      </c>
      <c r="AW13" s="39" t="s">
        <v>95</v>
      </c>
      <c r="AY13" s="81" t="s">
        <v>133</v>
      </c>
    </row>
    <row r="14" spans="2:51" x14ac:dyDescent="0.25">
      <c r="B14" s="40">
        <v>2.125</v>
      </c>
      <c r="C14" s="40">
        <v>0.16666666666666699</v>
      </c>
      <c r="D14" s="110">
        <v>4</v>
      </c>
      <c r="E14" s="41">
        <f t="shared" si="0"/>
        <v>2.8169014084507045</v>
      </c>
      <c r="F14" s="100">
        <v>83</v>
      </c>
      <c r="G14" s="41">
        <f t="shared" si="3"/>
        <v>58.450704225352112</v>
      </c>
      <c r="H14" s="42" t="s">
        <v>88</v>
      </c>
      <c r="I14" s="42">
        <f t="shared" si="4"/>
        <v>53.521126760563384</v>
      </c>
      <c r="J14" s="43">
        <f>(F14-5)/1.42</f>
        <v>54.929577464788736</v>
      </c>
      <c r="K14" s="42">
        <f>J14+(6/1.42)</f>
        <v>59.154929577464792</v>
      </c>
      <c r="L14" s="44">
        <v>14</v>
      </c>
      <c r="M14" s="45" t="s">
        <v>89</v>
      </c>
      <c r="N14" s="45">
        <v>12.8</v>
      </c>
      <c r="O14" s="111">
        <v>124</v>
      </c>
      <c r="P14" s="111">
        <v>123</v>
      </c>
      <c r="Q14" s="111">
        <v>2475864</v>
      </c>
      <c r="R14" s="46">
        <f t="shared" si="5"/>
        <v>3152</v>
      </c>
      <c r="S14" s="47">
        <f t="shared" si="6"/>
        <v>75.647999999999996</v>
      </c>
      <c r="T14" s="47">
        <f t="shared" si="7"/>
        <v>3.1520000000000001</v>
      </c>
      <c r="U14" s="112">
        <v>9.5</v>
      </c>
      <c r="V14" s="112">
        <f t="shared" si="1"/>
        <v>9.5</v>
      </c>
      <c r="W14" s="113" t="s">
        <v>190</v>
      </c>
      <c r="X14" s="115">
        <v>0</v>
      </c>
      <c r="Y14" s="115">
        <v>0</v>
      </c>
      <c r="Z14" s="115">
        <v>1147</v>
      </c>
      <c r="AA14" s="115">
        <v>1185</v>
      </c>
      <c r="AB14" s="115">
        <v>1147</v>
      </c>
      <c r="AC14" s="48" t="s">
        <v>90</v>
      </c>
      <c r="AD14" s="48" t="s">
        <v>90</v>
      </c>
      <c r="AE14" s="48" t="s">
        <v>90</v>
      </c>
      <c r="AF14" s="114" t="s">
        <v>90</v>
      </c>
      <c r="AG14" s="123">
        <v>46804604</v>
      </c>
      <c r="AH14" s="49">
        <f t="shared" ref="AH14:AH34" si="9">IF(ISBLANK(AG14),"-",AG14-AG13)</f>
        <v>1220</v>
      </c>
      <c r="AI14" s="50">
        <f t="shared" si="8"/>
        <v>387.05583756345175</v>
      </c>
      <c r="AJ14" s="98">
        <v>0</v>
      </c>
      <c r="AK14" s="98">
        <v>0</v>
      </c>
      <c r="AL14" s="98">
        <v>1</v>
      </c>
      <c r="AM14" s="98">
        <v>1</v>
      </c>
      <c r="AN14" s="98">
        <v>1</v>
      </c>
      <c r="AO14" s="98">
        <v>0.75</v>
      </c>
      <c r="AP14" s="115">
        <v>10837518</v>
      </c>
      <c r="AQ14" s="115">
        <f t="shared" si="2"/>
        <v>766</v>
      </c>
      <c r="AR14" s="51"/>
      <c r="AS14" s="52" t="s">
        <v>113</v>
      </c>
      <c r="AT14" s="54"/>
      <c r="AV14" s="39" t="s">
        <v>96</v>
      </c>
      <c r="AW14" s="39" t="s">
        <v>97</v>
      </c>
      <c r="AY14" s="81"/>
    </row>
    <row r="15" spans="2:51" ht="14.25" customHeight="1" x14ac:dyDescent="0.25">
      <c r="B15" s="40">
        <v>2.1666666666666701</v>
      </c>
      <c r="C15" s="40">
        <v>0.20833333333333301</v>
      </c>
      <c r="D15" s="110">
        <v>5</v>
      </c>
      <c r="E15" s="41">
        <f t="shared" si="0"/>
        <v>3.5211267605633805</v>
      </c>
      <c r="F15" s="100">
        <v>83</v>
      </c>
      <c r="G15" s="41">
        <f t="shared" si="3"/>
        <v>58.450704225352112</v>
      </c>
      <c r="H15" s="42" t="s">
        <v>88</v>
      </c>
      <c r="I15" s="42">
        <f t="shared" si="4"/>
        <v>53.521126760563384</v>
      </c>
      <c r="J15" s="43">
        <f>(F15-5)/1.42</f>
        <v>54.929577464788736</v>
      </c>
      <c r="K15" s="42">
        <f>J15+(6/1.42)</f>
        <v>59.154929577464792</v>
      </c>
      <c r="L15" s="44">
        <v>18</v>
      </c>
      <c r="M15" s="45" t="s">
        <v>89</v>
      </c>
      <c r="N15" s="45">
        <v>13.1</v>
      </c>
      <c r="O15" s="111">
        <v>121</v>
      </c>
      <c r="P15" s="111">
        <v>113</v>
      </c>
      <c r="Q15" s="111">
        <v>2480626</v>
      </c>
      <c r="R15" s="46">
        <f t="shared" si="5"/>
        <v>4762</v>
      </c>
      <c r="S15" s="47">
        <f t="shared" si="6"/>
        <v>114.288</v>
      </c>
      <c r="T15" s="47">
        <f t="shared" si="7"/>
        <v>4.7619999999999996</v>
      </c>
      <c r="U15" s="112">
        <v>9.5</v>
      </c>
      <c r="V15" s="112">
        <f t="shared" si="1"/>
        <v>9.5</v>
      </c>
      <c r="W15" s="113" t="s">
        <v>190</v>
      </c>
      <c r="X15" s="115">
        <v>0</v>
      </c>
      <c r="Y15" s="115">
        <v>0</v>
      </c>
      <c r="Z15" s="115">
        <v>1096</v>
      </c>
      <c r="AA15" s="115">
        <v>1185</v>
      </c>
      <c r="AB15" s="115">
        <v>1096</v>
      </c>
      <c r="AC15" s="48" t="s">
        <v>90</v>
      </c>
      <c r="AD15" s="48" t="s">
        <v>90</v>
      </c>
      <c r="AE15" s="48" t="s">
        <v>90</v>
      </c>
      <c r="AF15" s="114" t="s">
        <v>90</v>
      </c>
      <c r="AG15" s="123">
        <v>46805676</v>
      </c>
      <c r="AH15" s="49">
        <f t="shared" si="9"/>
        <v>1072</v>
      </c>
      <c r="AI15" s="50">
        <f t="shared" si="8"/>
        <v>225.11549769004623</v>
      </c>
      <c r="AJ15" s="98">
        <v>0</v>
      </c>
      <c r="AK15" s="98">
        <v>0</v>
      </c>
      <c r="AL15" s="98">
        <v>1</v>
      </c>
      <c r="AM15" s="98">
        <v>1</v>
      </c>
      <c r="AN15" s="98">
        <v>1</v>
      </c>
      <c r="AO15" s="98">
        <v>0</v>
      </c>
      <c r="AP15" s="115">
        <v>10837518</v>
      </c>
      <c r="AQ15" s="115">
        <f t="shared" si="2"/>
        <v>0</v>
      </c>
      <c r="AR15" s="51"/>
      <c r="AS15" s="52" t="s">
        <v>113</v>
      </c>
      <c r="AV15" s="39" t="s">
        <v>98</v>
      </c>
      <c r="AW15" s="39" t="s">
        <v>99</v>
      </c>
      <c r="AY15" s="97"/>
    </row>
    <row r="16" spans="2:51" x14ac:dyDescent="0.25">
      <c r="B16" s="40">
        <v>2.2083333333333299</v>
      </c>
      <c r="C16" s="40">
        <v>0.25</v>
      </c>
      <c r="D16" s="110">
        <v>6</v>
      </c>
      <c r="E16" s="41">
        <f t="shared" si="0"/>
        <v>4.2253521126760569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137</v>
      </c>
      <c r="P16" s="111">
        <v>134</v>
      </c>
      <c r="Q16" s="111">
        <v>2485862</v>
      </c>
      <c r="R16" s="46">
        <f t="shared" si="5"/>
        <v>5236</v>
      </c>
      <c r="S16" s="47">
        <f t="shared" si="6"/>
        <v>125.664</v>
      </c>
      <c r="T16" s="47">
        <f t="shared" si="7"/>
        <v>5.2359999999999998</v>
      </c>
      <c r="U16" s="112">
        <v>9.5</v>
      </c>
      <c r="V16" s="112">
        <f t="shared" si="1"/>
        <v>9.5</v>
      </c>
      <c r="W16" s="113" t="s">
        <v>190</v>
      </c>
      <c r="X16" s="115">
        <v>0</v>
      </c>
      <c r="Y16" s="115">
        <v>0</v>
      </c>
      <c r="Z16" s="115">
        <v>1127</v>
      </c>
      <c r="AA16" s="115">
        <v>1185</v>
      </c>
      <c r="AB16" s="115">
        <v>1147</v>
      </c>
      <c r="AC16" s="48" t="s">
        <v>90</v>
      </c>
      <c r="AD16" s="48" t="s">
        <v>90</v>
      </c>
      <c r="AE16" s="48" t="s">
        <v>90</v>
      </c>
      <c r="AF16" s="114" t="s">
        <v>90</v>
      </c>
      <c r="AG16" s="123">
        <v>46806752</v>
      </c>
      <c r="AH16" s="49">
        <f t="shared" si="9"/>
        <v>1076</v>
      </c>
      <c r="AI16" s="50">
        <f t="shared" si="8"/>
        <v>205.50038197097021</v>
      </c>
      <c r="AJ16" s="98">
        <v>0</v>
      </c>
      <c r="AK16" s="98">
        <v>0</v>
      </c>
      <c r="AL16" s="98">
        <v>1</v>
      </c>
      <c r="AM16" s="98">
        <v>1</v>
      </c>
      <c r="AN16" s="98">
        <v>1</v>
      </c>
      <c r="AO16" s="98">
        <v>0</v>
      </c>
      <c r="AP16" s="115">
        <v>10837518</v>
      </c>
      <c r="AQ16" s="115">
        <f t="shared" si="2"/>
        <v>0</v>
      </c>
      <c r="AR16" s="53">
        <v>1.1100000000000001</v>
      </c>
      <c r="AS16" s="52" t="s">
        <v>101</v>
      </c>
      <c r="AV16" s="39" t="s">
        <v>102</v>
      </c>
      <c r="AW16" s="39" t="s">
        <v>103</v>
      </c>
      <c r="AY16" s="97"/>
    </row>
    <row r="17" spans="1:51" x14ac:dyDescent="0.25">
      <c r="B17" s="40">
        <v>2.25</v>
      </c>
      <c r="C17" s="40">
        <v>0.29166666666666702</v>
      </c>
      <c r="D17" s="110">
        <v>5</v>
      </c>
      <c r="E17" s="41">
        <f t="shared" si="0"/>
        <v>3.5211267605633805</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130</v>
      </c>
      <c r="P17" s="111">
        <v>147</v>
      </c>
      <c r="Q17" s="111">
        <v>2491842</v>
      </c>
      <c r="R17" s="46">
        <f t="shared" si="5"/>
        <v>5980</v>
      </c>
      <c r="S17" s="47">
        <f t="shared" si="6"/>
        <v>143.52000000000001</v>
      </c>
      <c r="T17" s="47">
        <f t="shared" si="7"/>
        <v>5.98</v>
      </c>
      <c r="U17" s="112">
        <v>9.3000000000000007</v>
      </c>
      <c r="V17" s="112">
        <f t="shared" si="1"/>
        <v>9.3000000000000007</v>
      </c>
      <c r="W17" s="113" t="s">
        <v>130</v>
      </c>
      <c r="X17" s="115">
        <v>0</v>
      </c>
      <c r="Y17" s="115">
        <v>1048</v>
      </c>
      <c r="Z17" s="115">
        <v>1187</v>
      </c>
      <c r="AA17" s="115">
        <v>1185</v>
      </c>
      <c r="AB17" s="115">
        <v>1187</v>
      </c>
      <c r="AC17" s="48" t="s">
        <v>90</v>
      </c>
      <c r="AD17" s="48" t="s">
        <v>90</v>
      </c>
      <c r="AE17" s="48" t="s">
        <v>90</v>
      </c>
      <c r="AF17" s="114" t="s">
        <v>90</v>
      </c>
      <c r="AG17" s="123">
        <v>46808076</v>
      </c>
      <c r="AH17" s="49">
        <f t="shared" si="9"/>
        <v>1324</v>
      </c>
      <c r="AI17" s="50">
        <f t="shared" si="8"/>
        <v>221.40468227424748</v>
      </c>
      <c r="AJ17" s="98">
        <v>0</v>
      </c>
      <c r="AK17" s="98">
        <v>1</v>
      </c>
      <c r="AL17" s="98">
        <v>1</v>
      </c>
      <c r="AM17" s="98">
        <v>1</v>
      </c>
      <c r="AN17" s="98">
        <v>1</v>
      </c>
      <c r="AO17" s="98">
        <v>0</v>
      </c>
      <c r="AP17" s="115">
        <v>10837518</v>
      </c>
      <c r="AQ17" s="115">
        <f t="shared" si="2"/>
        <v>0</v>
      </c>
      <c r="AR17" s="51"/>
      <c r="AS17" s="52" t="s">
        <v>101</v>
      </c>
      <c r="AT17" s="54"/>
      <c r="AV17" s="39" t="s">
        <v>104</v>
      </c>
      <c r="AW17" s="39" t="s">
        <v>105</v>
      </c>
      <c r="AY17" s="101"/>
    </row>
    <row r="18" spans="1:51" x14ac:dyDescent="0.25">
      <c r="B18" s="40">
        <v>2.2916666666666701</v>
      </c>
      <c r="C18" s="40">
        <v>0.33333333333333298</v>
      </c>
      <c r="D18" s="110">
        <v>5</v>
      </c>
      <c r="E18" s="41">
        <f t="shared" si="0"/>
        <v>3.5211267605633805</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134</v>
      </c>
      <c r="P18" s="111">
        <v>148</v>
      </c>
      <c r="Q18" s="111">
        <v>2497978</v>
      </c>
      <c r="R18" s="46">
        <f t="shared" si="5"/>
        <v>6136</v>
      </c>
      <c r="S18" s="47">
        <f t="shared" si="6"/>
        <v>147.26400000000001</v>
      </c>
      <c r="T18" s="47">
        <f t="shared" si="7"/>
        <v>6.1360000000000001</v>
      </c>
      <c r="U18" s="112">
        <v>8.8000000000000007</v>
      </c>
      <c r="V18" s="112">
        <f t="shared" si="1"/>
        <v>8.8000000000000007</v>
      </c>
      <c r="W18" s="113" t="s">
        <v>130</v>
      </c>
      <c r="X18" s="115">
        <v>0</v>
      </c>
      <c r="Y18" s="115">
        <v>1058</v>
      </c>
      <c r="Z18" s="115">
        <v>1187</v>
      </c>
      <c r="AA18" s="115">
        <v>1185</v>
      </c>
      <c r="AB18" s="115">
        <v>1187</v>
      </c>
      <c r="AC18" s="48" t="s">
        <v>90</v>
      </c>
      <c r="AD18" s="48" t="s">
        <v>90</v>
      </c>
      <c r="AE18" s="48" t="s">
        <v>90</v>
      </c>
      <c r="AF18" s="114" t="s">
        <v>90</v>
      </c>
      <c r="AG18" s="123">
        <v>46809444</v>
      </c>
      <c r="AH18" s="49">
        <f t="shared" si="9"/>
        <v>1368</v>
      </c>
      <c r="AI18" s="50">
        <f t="shared" si="8"/>
        <v>222.94654498044329</v>
      </c>
      <c r="AJ18" s="98">
        <v>0</v>
      </c>
      <c r="AK18" s="98">
        <v>1</v>
      </c>
      <c r="AL18" s="98">
        <v>1</v>
      </c>
      <c r="AM18" s="98">
        <v>1</v>
      </c>
      <c r="AN18" s="98">
        <v>1</v>
      </c>
      <c r="AO18" s="98">
        <v>0</v>
      </c>
      <c r="AP18" s="115">
        <v>10837518</v>
      </c>
      <c r="AQ18" s="115">
        <f t="shared" si="2"/>
        <v>0</v>
      </c>
      <c r="AR18" s="51"/>
      <c r="AS18" s="52" t="s">
        <v>101</v>
      </c>
      <c r="AV18" s="39" t="s">
        <v>106</v>
      </c>
      <c r="AW18" s="39" t="s">
        <v>107</v>
      </c>
      <c r="AY18" s="101"/>
    </row>
    <row r="19" spans="1:51" x14ac:dyDescent="0.25">
      <c r="B19" s="40">
        <v>2.3333333333333299</v>
      </c>
      <c r="C19" s="40">
        <v>0.375</v>
      </c>
      <c r="D19" s="110">
        <v>5</v>
      </c>
      <c r="E19" s="41">
        <f t="shared" si="0"/>
        <v>3.5211267605633805</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137</v>
      </c>
      <c r="P19" s="111">
        <v>147</v>
      </c>
      <c r="Q19" s="111">
        <v>2504079</v>
      </c>
      <c r="R19" s="46">
        <f t="shared" si="5"/>
        <v>6101</v>
      </c>
      <c r="S19" s="47">
        <f t="shared" si="6"/>
        <v>146.42400000000001</v>
      </c>
      <c r="T19" s="47">
        <f t="shared" si="7"/>
        <v>6.101</v>
      </c>
      <c r="U19" s="112">
        <v>8.1999999999999993</v>
      </c>
      <c r="V19" s="112">
        <f t="shared" si="1"/>
        <v>8.1999999999999993</v>
      </c>
      <c r="W19" s="113" t="s">
        <v>130</v>
      </c>
      <c r="X19" s="115">
        <v>0</v>
      </c>
      <c r="Y19" s="115">
        <v>1058</v>
      </c>
      <c r="Z19" s="115">
        <v>1188</v>
      </c>
      <c r="AA19" s="115">
        <v>1185</v>
      </c>
      <c r="AB19" s="115">
        <v>1187</v>
      </c>
      <c r="AC19" s="48" t="s">
        <v>90</v>
      </c>
      <c r="AD19" s="48" t="s">
        <v>90</v>
      </c>
      <c r="AE19" s="48" t="s">
        <v>90</v>
      </c>
      <c r="AF19" s="114" t="s">
        <v>90</v>
      </c>
      <c r="AG19" s="123">
        <v>46810820</v>
      </c>
      <c r="AH19" s="49">
        <f t="shared" si="9"/>
        <v>1376</v>
      </c>
      <c r="AI19" s="50">
        <f t="shared" si="8"/>
        <v>225.53679724635305</v>
      </c>
      <c r="AJ19" s="98">
        <v>0</v>
      </c>
      <c r="AK19" s="98">
        <v>1</v>
      </c>
      <c r="AL19" s="98">
        <v>1</v>
      </c>
      <c r="AM19" s="98">
        <v>1</v>
      </c>
      <c r="AN19" s="98">
        <v>1</v>
      </c>
      <c r="AO19" s="98">
        <v>0</v>
      </c>
      <c r="AP19" s="115">
        <v>10837518</v>
      </c>
      <c r="AQ19" s="115">
        <f t="shared" si="2"/>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139</v>
      </c>
      <c r="P20" s="111">
        <v>147</v>
      </c>
      <c r="Q20" s="111">
        <v>2510143</v>
      </c>
      <c r="R20" s="46">
        <f t="shared" si="5"/>
        <v>6064</v>
      </c>
      <c r="S20" s="47">
        <f t="shared" si="6"/>
        <v>145.536</v>
      </c>
      <c r="T20" s="47">
        <f t="shared" si="7"/>
        <v>6.0640000000000001</v>
      </c>
      <c r="U20" s="112">
        <v>7.6</v>
      </c>
      <c r="V20" s="112">
        <f t="shared" si="1"/>
        <v>7.6</v>
      </c>
      <c r="W20" s="113" t="s">
        <v>130</v>
      </c>
      <c r="X20" s="115">
        <v>0</v>
      </c>
      <c r="Y20" s="115">
        <v>1058</v>
      </c>
      <c r="Z20" s="115">
        <v>1188</v>
      </c>
      <c r="AA20" s="115">
        <v>1185</v>
      </c>
      <c r="AB20" s="115">
        <v>1187</v>
      </c>
      <c r="AC20" s="48" t="s">
        <v>90</v>
      </c>
      <c r="AD20" s="48" t="s">
        <v>90</v>
      </c>
      <c r="AE20" s="48" t="s">
        <v>90</v>
      </c>
      <c r="AF20" s="114" t="s">
        <v>90</v>
      </c>
      <c r="AG20" s="123">
        <v>46812180</v>
      </c>
      <c r="AH20" s="49">
        <f t="shared" si="9"/>
        <v>1360</v>
      </c>
      <c r="AI20" s="50">
        <f t="shared" si="8"/>
        <v>224.27440633245382</v>
      </c>
      <c r="AJ20" s="98">
        <v>0</v>
      </c>
      <c r="AK20" s="98">
        <v>1</v>
      </c>
      <c r="AL20" s="98">
        <v>1</v>
      </c>
      <c r="AM20" s="98">
        <v>1</v>
      </c>
      <c r="AN20" s="98">
        <v>1</v>
      </c>
      <c r="AO20" s="98">
        <v>0</v>
      </c>
      <c r="AP20" s="115">
        <v>10837518</v>
      </c>
      <c r="AQ20" s="115">
        <f t="shared" si="2"/>
        <v>0</v>
      </c>
      <c r="AR20" s="53">
        <v>1.28</v>
      </c>
      <c r="AS20" s="52" t="s">
        <v>101</v>
      </c>
      <c r="AY20" s="101"/>
    </row>
    <row r="21" spans="1:51" x14ac:dyDescent="0.25">
      <c r="B21" s="40">
        <v>2.4166666666666701</v>
      </c>
      <c r="C21" s="40">
        <v>0.45833333333333298</v>
      </c>
      <c r="D21" s="110">
        <v>5</v>
      </c>
      <c r="E21" s="41">
        <f t="shared" si="0"/>
        <v>3.5211267605633805</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137</v>
      </c>
      <c r="P21" s="111">
        <v>146</v>
      </c>
      <c r="Q21" s="111">
        <v>2516221</v>
      </c>
      <c r="R21" s="46">
        <f t="shared" si="5"/>
        <v>6078</v>
      </c>
      <c r="S21" s="47">
        <f t="shared" si="6"/>
        <v>145.87200000000001</v>
      </c>
      <c r="T21" s="47">
        <f t="shared" si="7"/>
        <v>6.0780000000000003</v>
      </c>
      <c r="U21" s="112">
        <v>7.2</v>
      </c>
      <c r="V21" s="112">
        <f t="shared" si="1"/>
        <v>7.2</v>
      </c>
      <c r="W21" s="113" t="s">
        <v>130</v>
      </c>
      <c r="X21" s="115">
        <v>0</v>
      </c>
      <c r="Y21" s="115">
        <v>1057</v>
      </c>
      <c r="Z21" s="115">
        <v>1187</v>
      </c>
      <c r="AA21" s="115">
        <v>1185</v>
      </c>
      <c r="AB21" s="115">
        <v>1187</v>
      </c>
      <c r="AC21" s="48" t="s">
        <v>90</v>
      </c>
      <c r="AD21" s="48" t="s">
        <v>90</v>
      </c>
      <c r="AE21" s="48" t="s">
        <v>90</v>
      </c>
      <c r="AF21" s="114" t="s">
        <v>90</v>
      </c>
      <c r="AG21" s="123">
        <v>46813548</v>
      </c>
      <c r="AH21" s="49">
        <f t="shared" si="9"/>
        <v>1368</v>
      </c>
      <c r="AI21" s="50">
        <f t="shared" si="8"/>
        <v>225.07403751233957</v>
      </c>
      <c r="AJ21" s="98">
        <v>0</v>
      </c>
      <c r="AK21" s="98">
        <v>1</v>
      </c>
      <c r="AL21" s="98">
        <v>1</v>
      </c>
      <c r="AM21" s="98">
        <v>1</v>
      </c>
      <c r="AN21" s="98">
        <v>1</v>
      </c>
      <c r="AO21" s="98">
        <v>0</v>
      </c>
      <c r="AP21" s="115">
        <v>10837518</v>
      </c>
      <c r="AQ21" s="115">
        <f t="shared" si="2"/>
        <v>0</v>
      </c>
      <c r="AR21" s="51"/>
      <c r="AS21" s="52" t="s">
        <v>101</v>
      </c>
      <c r="AY21" s="101"/>
    </row>
    <row r="22" spans="1:51" x14ac:dyDescent="0.25">
      <c r="B22" s="40">
        <v>2.4583333333333299</v>
      </c>
      <c r="C22" s="40">
        <v>0.5</v>
      </c>
      <c r="D22" s="110">
        <v>5</v>
      </c>
      <c r="E22" s="41">
        <f t="shared" si="0"/>
        <v>3.5211267605633805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132</v>
      </c>
      <c r="P22" s="111">
        <v>143</v>
      </c>
      <c r="Q22" s="111">
        <v>2522422</v>
      </c>
      <c r="R22" s="46">
        <f t="shared" si="5"/>
        <v>6201</v>
      </c>
      <c r="S22" s="47">
        <f t="shared" si="6"/>
        <v>148.82400000000001</v>
      </c>
      <c r="T22" s="47">
        <f t="shared" si="7"/>
        <v>6.2009999999999996</v>
      </c>
      <c r="U22" s="112">
        <v>6.6</v>
      </c>
      <c r="V22" s="112">
        <f t="shared" si="1"/>
        <v>6.6</v>
      </c>
      <c r="W22" s="113" t="s">
        <v>130</v>
      </c>
      <c r="X22" s="115">
        <v>0</v>
      </c>
      <c r="Y22" s="115">
        <v>1057</v>
      </c>
      <c r="Z22" s="115">
        <v>1186</v>
      </c>
      <c r="AA22" s="115">
        <v>1185</v>
      </c>
      <c r="AB22" s="115">
        <v>1186</v>
      </c>
      <c r="AC22" s="48" t="s">
        <v>90</v>
      </c>
      <c r="AD22" s="48" t="s">
        <v>90</v>
      </c>
      <c r="AE22" s="48" t="s">
        <v>90</v>
      </c>
      <c r="AF22" s="114" t="s">
        <v>90</v>
      </c>
      <c r="AG22" s="123">
        <v>46814928</v>
      </c>
      <c r="AH22" s="49">
        <f t="shared" si="9"/>
        <v>1380</v>
      </c>
      <c r="AI22" s="50">
        <f t="shared" si="8"/>
        <v>222.54475084663764</v>
      </c>
      <c r="AJ22" s="98">
        <v>0</v>
      </c>
      <c r="AK22" s="98">
        <v>1</v>
      </c>
      <c r="AL22" s="98">
        <v>1</v>
      </c>
      <c r="AM22" s="98">
        <v>1</v>
      </c>
      <c r="AN22" s="98">
        <v>1</v>
      </c>
      <c r="AO22" s="98">
        <v>0</v>
      </c>
      <c r="AP22" s="115">
        <v>10837518</v>
      </c>
      <c r="AQ22" s="115">
        <f t="shared" si="2"/>
        <v>0</v>
      </c>
      <c r="AR22" s="51"/>
      <c r="AS22" s="52" t="s">
        <v>101</v>
      </c>
      <c r="AV22" s="55" t="s">
        <v>110</v>
      </c>
      <c r="AY22" s="101"/>
    </row>
    <row r="23" spans="1:51" x14ac:dyDescent="0.25">
      <c r="A23" s="97" t="s">
        <v>125</v>
      </c>
      <c r="B23" s="40">
        <v>2.5</v>
      </c>
      <c r="C23" s="40">
        <v>0.54166666666666696</v>
      </c>
      <c r="D23" s="110">
        <v>5</v>
      </c>
      <c r="E23" s="41">
        <f t="shared" si="0"/>
        <v>3.5211267605633805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134</v>
      </c>
      <c r="P23" s="111">
        <v>144</v>
      </c>
      <c r="Q23" s="111">
        <v>2528498</v>
      </c>
      <c r="R23" s="46">
        <f t="shared" si="5"/>
        <v>6076</v>
      </c>
      <c r="S23" s="47">
        <f t="shared" si="6"/>
        <v>145.82400000000001</v>
      </c>
      <c r="T23" s="47">
        <f t="shared" si="7"/>
        <v>6.0759999999999996</v>
      </c>
      <c r="U23" s="112">
        <v>6.1</v>
      </c>
      <c r="V23" s="112">
        <f t="shared" si="1"/>
        <v>6.1</v>
      </c>
      <c r="W23" s="113" t="s">
        <v>130</v>
      </c>
      <c r="X23" s="115">
        <v>0</v>
      </c>
      <c r="Y23" s="115">
        <v>1047</v>
      </c>
      <c r="Z23" s="115">
        <v>1186</v>
      </c>
      <c r="AA23" s="115">
        <v>1185</v>
      </c>
      <c r="AB23" s="115">
        <v>1188</v>
      </c>
      <c r="AC23" s="48" t="s">
        <v>90</v>
      </c>
      <c r="AD23" s="48" t="s">
        <v>90</v>
      </c>
      <c r="AE23" s="48" t="s">
        <v>90</v>
      </c>
      <c r="AF23" s="114" t="s">
        <v>90</v>
      </c>
      <c r="AG23" s="123">
        <v>46816284</v>
      </c>
      <c r="AH23" s="49">
        <f t="shared" si="9"/>
        <v>1356</v>
      </c>
      <c r="AI23" s="50">
        <f t="shared" si="8"/>
        <v>223.1731402238315</v>
      </c>
      <c r="AJ23" s="98">
        <v>0</v>
      </c>
      <c r="AK23" s="98">
        <v>1</v>
      </c>
      <c r="AL23" s="98">
        <v>1</v>
      </c>
      <c r="AM23" s="98">
        <v>1</v>
      </c>
      <c r="AN23" s="98">
        <v>1</v>
      </c>
      <c r="AO23" s="98">
        <v>0</v>
      </c>
      <c r="AP23" s="115">
        <v>10837518</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136</v>
      </c>
      <c r="P24" s="111">
        <v>140</v>
      </c>
      <c r="Q24" s="111">
        <v>2534354</v>
      </c>
      <c r="R24" s="46">
        <f t="shared" si="5"/>
        <v>5856</v>
      </c>
      <c r="S24" s="47">
        <f t="shared" si="6"/>
        <v>140.54400000000001</v>
      </c>
      <c r="T24" s="47">
        <f t="shared" si="7"/>
        <v>5.8559999999999999</v>
      </c>
      <c r="U24" s="112">
        <v>5.6</v>
      </c>
      <c r="V24" s="112">
        <f t="shared" si="1"/>
        <v>5.6</v>
      </c>
      <c r="W24" s="113" t="s">
        <v>130</v>
      </c>
      <c r="X24" s="115">
        <v>0</v>
      </c>
      <c r="Y24" s="115">
        <v>1015</v>
      </c>
      <c r="Z24" s="115">
        <v>1187</v>
      </c>
      <c r="AA24" s="115">
        <v>1185</v>
      </c>
      <c r="AB24" s="115">
        <v>1187</v>
      </c>
      <c r="AC24" s="48" t="s">
        <v>90</v>
      </c>
      <c r="AD24" s="48" t="s">
        <v>90</v>
      </c>
      <c r="AE24" s="48" t="s">
        <v>90</v>
      </c>
      <c r="AF24" s="114" t="s">
        <v>90</v>
      </c>
      <c r="AG24" s="123">
        <v>46817628</v>
      </c>
      <c r="AH24" s="49">
        <f>IF(ISBLANK(AG24),"-",AG24-AG23)</f>
        <v>1344</v>
      </c>
      <c r="AI24" s="50">
        <f t="shared" si="8"/>
        <v>229.50819672131149</v>
      </c>
      <c r="AJ24" s="98">
        <v>0</v>
      </c>
      <c r="AK24" s="98">
        <v>1</v>
      </c>
      <c r="AL24" s="98">
        <v>1</v>
      </c>
      <c r="AM24" s="98">
        <v>1</v>
      </c>
      <c r="AN24" s="98">
        <v>1</v>
      </c>
      <c r="AO24" s="98">
        <v>0</v>
      </c>
      <c r="AP24" s="115">
        <v>10837518</v>
      </c>
      <c r="AQ24" s="115">
        <f t="shared" si="2"/>
        <v>0</v>
      </c>
      <c r="AR24" s="53">
        <v>1.24</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136</v>
      </c>
      <c r="P25" s="111">
        <v>138</v>
      </c>
      <c r="Q25" s="111">
        <v>2540377</v>
      </c>
      <c r="R25" s="46">
        <f t="shared" si="5"/>
        <v>6023</v>
      </c>
      <c r="S25" s="47">
        <f t="shared" si="6"/>
        <v>144.55199999999999</v>
      </c>
      <c r="T25" s="47">
        <f t="shared" si="7"/>
        <v>6.0229999999999997</v>
      </c>
      <c r="U25" s="112">
        <v>5.3</v>
      </c>
      <c r="V25" s="112">
        <f t="shared" si="1"/>
        <v>5.3</v>
      </c>
      <c r="W25" s="113" t="s">
        <v>130</v>
      </c>
      <c r="X25" s="115">
        <v>0</v>
      </c>
      <c r="Y25" s="115">
        <v>1015</v>
      </c>
      <c r="Z25" s="115">
        <v>1187</v>
      </c>
      <c r="AA25" s="115">
        <v>1185</v>
      </c>
      <c r="AB25" s="115">
        <v>1187</v>
      </c>
      <c r="AC25" s="48" t="s">
        <v>90</v>
      </c>
      <c r="AD25" s="48" t="s">
        <v>90</v>
      </c>
      <c r="AE25" s="48" t="s">
        <v>90</v>
      </c>
      <c r="AF25" s="114" t="s">
        <v>90</v>
      </c>
      <c r="AG25" s="123">
        <v>46819004</v>
      </c>
      <c r="AH25" s="49">
        <f t="shared" si="9"/>
        <v>1376</v>
      </c>
      <c r="AI25" s="50">
        <f t="shared" si="8"/>
        <v>228.45757927942887</v>
      </c>
      <c r="AJ25" s="98">
        <v>0</v>
      </c>
      <c r="AK25" s="98">
        <v>1</v>
      </c>
      <c r="AL25" s="98">
        <v>1</v>
      </c>
      <c r="AM25" s="98">
        <v>1</v>
      </c>
      <c r="AN25" s="98">
        <v>1</v>
      </c>
      <c r="AO25" s="98">
        <v>0</v>
      </c>
      <c r="AP25" s="115">
        <v>10837518</v>
      </c>
      <c r="AQ25" s="115">
        <f t="shared" si="2"/>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135</v>
      </c>
      <c r="P26" s="111">
        <v>142</v>
      </c>
      <c r="Q26" s="111">
        <v>2546262</v>
      </c>
      <c r="R26" s="46">
        <f t="shared" si="5"/>
        <v>5885</v>
      </c>
      <c r="S26" s="47">
        <f t="shared" si="6"/>
        <v>141.24</v>
      </c>
      <c r="T26" s="47">
        <f t="shared" si="7"/>
        <v>5.8849999999999998</v>
      </c>
      <c r="U26" s="112">
        <v>4.9000000000000004</v>
      </c>
      <c r="V26" s="112">
        <f t="shared" si="1"/>
        <v>4.9000000000000004</v>
      </c>
      <c r="W26" s="113" t="s">
        <v>130</v>
      </c>
      <c r="X26" s="115">
        <v>0</v>
      </c>
      <c r="Y26" s="115">
        <v>1016</v>
      </c>
      <c r="Z26" s="115">
        <v>1188</v>
      </c>
      <c r="AA26" s="115">
        <v>1185</v>
      </c>
      <c r="AB26" s="115">
        <v>1187</v>
      </c>
      <c r="AC26" s="48" t="s">
        <v>90</v>
      </c>
      <c r="AD26" s="48" t="s">
        <v>90</v>
      </c>
      <c r="AE26" s="48" t="s">
        <v>90</v>
      </c>
      <c r="AF26" s="114" t="s">
        <v>90</v>
      </c>
      <c r="AG26" s="123">
        <v>46820340</v>
      </c>
      <c r="AH26" s="49">
        <f t="shared" si="9"/>
        <v>1336</v>
      </c>
      <c r="AI26" s="50">
        <f t="shared" si="8"/>
        <v>227.017841971113</v>
      </c>
      <c r="AJ26" s="98">
        <v>0</v>
      </c>
      <c r="AK26" s="98">
        <v>1</v>
      </c>
      <c r="AL26" s="98">
        <v>1</v>
      </c>
      <c r="AM26" s="98">
        <v>1</v>
      </c>
      <c r="AN26" s="98">
        <v>1</v>
      </c>
      <c r="AO26" s="98">
        <v>0</v>
      </c>
      <c r="AP26" s="115">
        <v>10837518</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135</v>
      </c>
      <c r="P27" s="111">
        <v>140</v>
      </c>
      <c r="Q27" s="111">
        <v>2551996</v>
      </c>
      <c r="R27" s="46">
        <f t="shared" si="5"/>
        <v>5734</v>
      </c>
      <c r="S27" s="47">
        <f t="shared" si="6"/>
        <v>137.61600000000001</v>
      </c>
      <c r="T27" s="47">
        <f t="shared" si="7"/>
        <v>5.734</v>
      </c>
      <c r="U27" s="112">
        <v>4.5999999999999996</v>
      </c>
      <c r="V27" s="112">
        <f t="shared" si="1"/>
        <v>4.5999999999999996</v>
      </c>
      <c r="W27" s="113" t="s">
        <v>130</v>
      </c>
      <c r="X27" s="115">
        <v>0</v>
      </c>
      <c r="Y27" s="115">
        <v>1015</v>
      </c>
      <c r="Z27" s="115">
        <v>1187</v>
      </c>
      <c r="AA27" s="115">
        <v>1185</v>
      </c>
      <c r="AB27" s="115">
        <v>1188</v>
      </c>
      <c r="AC27" s="48" t="s">
        <v>90</v>
      </c>
      <c r="AD27" s="48" t="s">
        <v>90</v>
      </c>
      <c r="AE27" s="48" t="s">
        <v>90</v>
      </c>
      <c r="AF27" s="114" t="s">
        <v>90</v>
      </c>
      <c r="AG27" s="123">
        <v>46821644</v>
      </c>
      <c r="AH27" s="49">
        <f t="shared" si="9"/>
        <v>1304</v>
      </c>
      <c r="AI27" s="50">
        <f t="shared" si="8"/>
        <v>227.4154168119986</v>
      </c>
      <c r="AJ27" s="98">
        <v>0</v>
      </c>
      <c r="AK27" s="98">
        <v>1</v>
      </c>
      <c r="AL27" s="98">
        <v>1</v>
      </c>
      <c r="AM27" s="98">
        <v>1</v>
      </c>
      <c r="AN27" s="98">
        <v>1</v>
      </c>
      <c r="AO27" s="98">
        <v>0</v>
      </c>
      <c r="AP27" s="115">
        <v>10837518</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135</v>
      </c>
      <c r="P28" s="111">
        <v>132</v>
      </c>
      <c r="Q28" s="111">
        <v>2557834</v>
      </c>
      <c r="R28" s="46">
        <f t="shared" si="5"/>
        <v>5838</v>
      </c>
      <c r="S28" s="47">
        <f t="shared" si="6"/>
        <v>140.11199999999999</v>
      </c>
      <c r="T28" s="47">
        <f t="shared" si="7"/>
        <v>5.8380000000000001</v>
      </c>
      <c r="U28" s="112">
        <v>4.2</v>
      </c>
      <c r="V28" s="112">
        <f t="shared" si="1"/>
        <v>4.2</v>
      </c>
      <c r="W28" s="113" t="s">
        <v>130</v>
      </c>
      <c r="X28" s="115">
        <v>0</v>
      </c>
      <c r="Y28" s="115">
        <v>1016</v>
      </c>
      <c r="Z28" s="115">
        <v>1187</v>
      </c>
      <c r="AA28" s="115">
        <v>1185</v>
      </c>
      <c r="AB28" s="115">
        <v>1187</v>
      </c>
      <c r="AC28" s="48" t="s">
        <v>90</v>
      </c>
      <c r="AD28" s="48" t="s">
        <v>90</v>
      </c>
      <c r="AE28" s="48" t="s">
        <v>90</v>
      </c>
      <c r="AF28" s="114" t="s">
        <v>90</v>
      </c>
      <c r="AG28" s="123">
        <v>46822992</v>
      </c>
      <c r="AH28" s="49">
        <f t="shared" si="9"/>
        <v>1348</v>
      </c>
      <c r="AI28" s="50">
        <f t="shared" si="8"/>
        <v>230.90099349092154</v>
      </c>
      <c r="AJ28" s="98">
        <v>0</v>
      </c>
      <c r="AK28" s="98">
        <v>1</v>
      </c>
      <c r="AL28" s="98">
        <v>1</v>
      </c>
      <c r="AM28" s="98">
        <v>1</v>
      </c>
      <c r="AN28" s="98">
        <v>1</v>
      </c>
      <c r="AO28" s="98">
        <v>0</v>
      </c>
      <c r="AP28" s="115">
        <v>10837518</v>
      </c>
      <c r="AQ28" s="115">
        <f t="shared" si="2"/>
        <v>0</v>
      </c>
      <c r="AR28" s="53">
        <v>0.82</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134</v>
      </c>
      <c r="P29" s="111">
        <v>133</v>
      </c>
      <c r="Q29" s="111">
        <v>2563954</v>
      </c>
      <c r="R29" s="46">
        <f t="shared" si="5"/>
        <v>6120</v>
      </c>
      <c r="S29" s="47">
        <f t="shared" si="6"/>
        <v>146.88</v>
      </c>
      <c r="T29" s="47">
        <f t="shared" si="7"/>
        <v>6.12</v>
      </c>
      <c r="U29" s="112">
        <v>3.7</v>
      </c>
      <c r="V29" s="112">
        <f t="shared" si="1"/>
        <v>3.7</v>
      </c>
      <c r="W29" s="113" t="s">
        <v>130</v>
      </c>
      <c r="X29" s="115">
        <v>0</v>
      </c>
      <c r="Y29" s="115">
        <v>1016</v>
      </c>
      <c r="Z29" s="115">
        <v>1187</v>
      </c>
      <c r="AA29" s="115">
        <v>1185</v>
      </c>
      <c r="AB29" s="115">
        <v>1187</v>
      </c>
      <c r="AC29" s="48" t="s">
        <v>90</v>
      </c>
      <c r="AD29" s="48" t="s">
        <v>90</v>
      </c>
      <c r="AE29" s="48" t="s">
        <v>90</v>
      </c>
      <c r="AF29" s="114" t="s">
        <v>90</v>
      </c>
      <c r="AG29" s="123">
        <v>46824374</v>
      </c>
      <c r="AH29" s="49">
        <f t="shared" si="9"/>
        <v>1382</v>
      </c>
      <c r="AI29" s="50">
        <f t="shared" si="8"/>
        <v>225.81699346405227</v>
      </c>
      <c r="AJ29" s="98">
        <v>0</v>
      </c>
      <c r="AK29" s="98">
        <v>1</v>
      </c>
      <c r="AL29" s="98">
        <v>1</v>
      </c>
      <c r="AM29" s="98">
        <v>1</v>
      </c>
      <c r="AN29" s="98">
        <v>1</v>
      </c>
      <c r="AO29" s="98">
        <v>0</v>
      </c>
      <c r="AP29" s="115">
        <v>10837518</v>
      </c>
      <c r="AQ29" s="115">
        <f t="shared" si="2"/>
        <v>0</v>
      </c>
      <c r="AR29" s="51"/>
      <c r="AS29" s="52" t="s">
        <v>113</v>
      </c>
      <c r="AY29" s="101"/>
    </row>
    <row r="30" spans="1:51" x14ac:dyDescent="0.25">
      <c r="B30" s="40">
        <v>2.7916666666666701</v>
      </c>
      <c r="C30" s="40">
        <v>0.83333333333333703</v>
      </c>
      <c r="D30" s="110">
        <v>4</v>
      </c>
      <c r="E30" s="41">
        <f t="shared" si="0"/>
        <v>2.8169014084507045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115</v>
      </c>
      <c r="P30" s="111">
        <v>126</v>
      </c>
      <c r="Q30" s="111">
        <v>2569182</v>
      </c>
      <c r="R30" s="46">
        <f t="shared" si="5"/>
        <v>5228</v>
      </c>
      <c r="S30" s="47">
        <f t="shared" si="6"/>
        <v>125.47199999999999</v>
      </c>
      <c r="T30" s="47">
        <f t="shared" si="7"/>
        <v>5.2279999999999998</v>
      </c>
      <c r="U30" s="112">
        <v>3.2</v>
      </c>
      <c r="V30" s="112">
        <f t="shared" si="1"/>
        <v>3.2</v>
      </c>
      <c r="W30" s="113" t="s">
        <v>134</v>
      </c>
      <c r="X30" s="115">
        <v>0</v>
      </c>
      <c r="Y30" s="115">
        <v>1047</v>
      </c>
      <c r="Z30" s="115">
        <v>0</v>
      </c>
      <c r="AA30" s="115">
        <v>1185</v>
      </c>
      <c r="AB30" s="115">
        <v>1188</v>
      </c>
      <c r="AC30" s="48" t="s">
        <v>90</v>
      </c>
      <c r="AD30" s="48" t="s">
        <v>90</v>
      </c>
      <c r="AE30" s="48" t="s">
        <v>90</v>
      </c>
      <c r="AF30" s="114" t="s">
        <v>90</v>
      </c>
      <c r="AG30" s="123">
        <v>46825436</v>
      </c>
      <c r="AH30" s="49">
        <f t="shared" si="9"/>
        <v>1062</v>
      </c>
      <c r="AI30" s="50">
        <f t="shared" si="8"/>
        <v>203.13695485845449</v>
      </c>
      <c r="AJ30" s="98">
        <v>0</v>
      </c>
      <c r="AK30" s="98">
        <v>1</v>
      </c>
      <c r="AL30" s="98">
        <v>0</v>
      </c>
      <c r="AM30" s="98">
        <v>1</v>
      </c>
      <c r="AN30" s="98">
        <v>1</v>
      </c>
      <c r="AO30" s="98">
        <v>0</v>
      </c>
      <c r="AP30" s="115">
        <v>10837518</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116</v>
      </c>
      <c r="P31" s="111">
        <v>127</v>
      </c>
      <c r="Q31" s="111">
        <v>2574604</v>
      </c>
      <c r="R31" s="46">
        <f t="shared" si="5"/>
        <v>5422</v>
      </c>
      <c r="S31" s="47">
        <f t="shared" si="6"/>
        <v>130.12799999999999</v>
      </c>
      <c r="T31" s="47">
        <f t="shared" si="7"/>
        <v>5.4219999999999997</v>
      </c>
      <c r="U31" s="112">
        <v>2.5</v>
      </c>
      <c r="V31" s="112">
        <f t="shared" si="1"/>
        <v>2.5</v>
      </c>
      <c r="W31" s="113" t="s">
        <v>134</v>
      </c>
      <c r="X31" s="115">
        <v>0</v>
      </c>
      <c r="Y31" s="115">
        <v>1046</v>
      </c>
      <c r="Z31" s="115">
        <v>0</v>
      </c>
      <c r="AA31" s="115">
        <v>1185</v>
      </c>
      <c r="AB31" s="115">
        <v>1188</v>
      </c>
      <c r="AC31" s="48" t="s">
        <v>90</v>
      </c>
      <c r="AD31" s="48" t="s">
        <v>90</v>
      </c>
      <c r="AE31" s="48" t="s">
        <v>90</v>
      </c>
      <c r="AF31" s="114" t="s">
        <v>90</v>
      </c>
      <c r="AG31" s="123">
        <v>46826516</v>
      </c>
      <c r="AH31" s="49">
        <f t="shared" si="9"/>
        <v>1080</v>
      </c>
      <c r="AI31" s="50">
        <f t="shared" si="8"/>
        <v>199.18849133161197</v>
      </c>
      <c r="AJ31" s="98">
        <v>0</v>
      </c>
      <c r="AK31" s="98">
        <v>1</v>
      </c>
      <c r="AL31" s="98">
        <v>0</v>
      </c>
      <c r="AM31" s="98">
        <v>1</v>
      </c>
      <c r="AN31" s="98">
        <v>1</v>
      </c>
      <c r="AO31" s="98">
        <v>0</v>
      </c>
      <c r="AP31" s="115">
        <v>10837518</v>
      </c>
      <c r="AQ31" s="115">
        <f t="shared" si="2"/>
        <v>0</v>
      </c>
      <c r="AR31" s="51"/>
      <c r="AS31" s="52" t="s">
        <v>113</v>
      </c>
      <c r="AV31" s="59" t="s">
        <v>29</v>
      </c>
      <c r="AW31" s="59" t="s">
        <v>74</v>
      </c>
      <c r="AY31" s="101"/>
    </row>
    <row r="32" spans="1:51" x14ac:dyDescent="0.25">
      <c r="B32" s="40">
        <v>2.875</v>
      </c>
      <c r="C32" s="40">
        <v>0.91666666666667096</v>
      </c>
      <c r="D32" s="110">
        <v>4</v>
      </c>
      <c r="E32" s="41">
        <f t="shared" si="0"/>
        <v>2.8169014084507045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130</v>
      </c>
      <c r="P32" s="111">
        <v>124</v>
      </c>
      <c r="Q32" s="111">
        <v>2579863</v>
      </c>
      <c r="R32" s="46">
        <f t="shared" si="5"/>
        <v>5259</v>
      </c>
      <c r="S32" s="47">
        <f t="shared" si="6"/>
        <v>126.21599999999999</v>
      </c>
      <c r="T32" s="47">
        <f t="shared" si="7"/>
        <v>5.2590000000000003</v>
      </c>
      <c r="U32" s="112">
        <v>2.2999999999999998</v>
      </c>
      <c r="V32" s="112">
        <v>2.2999999999999998</v>
      </c>
      <c r="W32" s="113" t="s">
        <v>134</v>
      </c>
      <c r="X32" s="115">
        <v>0</v>
      </c>
      <c r="Y32" s="115">
        <v>1047</v>
      </c>
      <c r="Z32" s="115">
        <v>0</v>
      </c>
      <c r="AA32" s="115">
        <v>1185</v>
      </c>
      <c r="AB32" s="115">
        <v>1187</v>
      </c>
      <c r="AC32" s="48" t="s">
        <v>90</v>
      </c>
      <c r="AD32" s="48" t="s">
        <v>90</v>
      </c>
      <c r="AE32" s="48" t="s">
        <v>90</v>
      </c>
      <c r="AF32" s="114" t="s">
        <v>90</v>
      </c>
      <c r="AG32" s="123">
        <v>46827584</v>
      </c>
      <c r="AH32" s="49">
        <f t="shared" si="9"/>
        <v>1068</v>
      </c>
      <c r="AI32" s="50">
        <f t="shared" si="8"/>
        <v>203.08043354249855</v>
      </c>
      <c r="AJ32" s="98">
        <v>0</v>
      </c>
      <c r="AK32" s="98">
        <v>1</v>
      </c>
      <c r="AL32" s="98">
        <v>0</v>
      </c>
      <c r="AM32" s="98">
        <v>1</v>
      </c>
      <c r="AN32" s="98">
        <v>1</v>
      </c>
      <c r="AO32" s="98">
        <v>0</v>
      </c>
      <c r="AP32" s="115">
        <v>10837518</v>
      </c>
      <c r="AQ32" s="115">
        <f t="shared" si="2"/>
        <v>0</v>
      </c>
      <c r="AR32" s="53">
        <v>1.05</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138</v>
      </c>
      <c r="P33" s="111">
        <v>118</v>
      </c>
      <c r="Q33" s="111">
        <v>2585047</v>
      </c>
      <c r="R33" s="46">
        <f t="shared" si="5"/>
        <v>5184</v>
      </c>
      <c r="S33" s="47">
        <f t="shared" si="6"/>
        <v>124.416</v>
      </c>
      <c r="T33" s="47">
        <f t="shared" si="7"/>
        <v>5.1840000000000002</v>
      </c>
      <c r="U33" s="112">
        <v>3.7</v>
      </c>
      <c r="V33" s="112">
        <f t="shared" si="1"/>
        <v>3.7</v>
      </c>
      <c r="W33" s="113" t="s">
        <v>190</v>
      </c>
      <c r="X33" s="115">
        <v>0</v>
      </c>
      <c r="Y33" s="115">
        <v>0</v>
      </c>
      <c r="Z33" s="115">
        <v>1097</v>
      </c>
      <c r="AA33" s="115">
        <v>1185</v>
      </c>
      <c r="AB33" s="115">
        <v>1097</v>
      </c>
      <c r="AC33" s="48" t="s">
        <v>90</v>
      </c>
      <c r="AD33" s="48" t="s">
        <v>90</v>
      </c>
      <c r="AE33" s="48" t="s">
        <v>90</v>
      </c>
      <c r="AF33" s="114" t="s">
        <v>90</v>
      </c>
      <c r="AG33" s="123">
        <v>46828720</v>
      </c>
      <c r="AH33" s="49">
        <f t="shared" si="9"/>
        <v>1136</v>
      </c>
      <c r="AI33" s="50">
        <f t="shared" si="8"/>
        <v>219.1358024691358</v>
      </c>
      <c r="AJ33" s="98">
        <v>0</v>
      </c>
      <c r="AK33" s="98">
        <v>0</v>
      </c>
      <c r="AL33" s="98">
        <v>1</v>
      </c>
      <c r="AM33" s="98">
        <v>1</v>
      </c>
      <c r="AN33" s="98">
        <v>1</v>
      </c>
      <c r="AO33" s="98">
        <v>0.75</v>
      </c>
      <c r="AP33" s="115">
        <v>10838227</v>
      </c>
      <c r="AQ33" s="115">
        <f t="shared" si="2"/>
        <v>709</v>
      </c>
      <c r="AR33" s="51"/>
      <c r="AS33" s="52" t="s">
        <v>113</v>
      </c>
      <c r="AY33" s="101"/>
    </row>
    <row r="34" spans="1:51" x14ac:dyDescent="0.25">
      <c r="B34" s="40">
        <v>2.9583333333333299</v>
      </c>
      <c r="C34" s="40">
        <v>1</v>
      </c>
      <c r="D34" s="110">
        <v>4</v>
      </c>
      <c r="E34" s="41">
        <f t="shared" si="0"/>
        <v>2.8169014084507045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146</v>
      </c>
      <c r="P34" s="111">
        <v>113</v>
      </c>
      <c r="Q34" s="111">
        <v>2589881</v>
      </c>
      <c r="R34" s="46">
        <f t="shared" si="5"/>
        <v>4834</v>
      </c>
      <c r="S34" s="47">
        <f t="shared" si="6"/>
        <v>116.01600000000001</v>
      </c>
      <c r="T34" s="47">
        <f t="shared" si="7"/>
        <v>4.8339999999999996</v>
      </c>
      <c r="U34" s="112">
        <v>4.9000000000000004</v>
      </c>
      <c r="V34" s="112">
        <v>4.0999999999999996</v>
      </c>
      <c r="W34" s="113" t="s">
        <v>190</v>
      </c>
      <c r="X34" s="115">
        <v>0</v>
      </c>
      <c r="Y34" s="115">
        <v>0</v>
      </c>
      <c r="Z34" s="115">
        <v>1097</v>
      </c>
      <c r="AA34" s="115">
        <v>1185</v>
      </c>
      <c r="AB34" s="115">
        <v>1097</v>
      </c>
      <c r="AC34" s="48" t="s">
        <v>90</v>
      </c>
      <c r="AD34" s="48" t="s">
        <v>90</v>
      </c>
      <c r="AE34" s="48" t="s">
        <v>90</v>
      </c>
      <c r="AF34" s="114" t="s">
        <v>90</v>
      </c>
      <c r="AG34" s="123">
        <v>46829788</v>
      </c>
      <c r="AH34" s="49">
        <f t="shared" si="9"/>
        <v>1068</v>
      </c>
      <c r="AI34" s="50">
        <f t="shared" si="8"/>
        <v>220.93504344228384</v>
      </c>
      <c r="AJ34" s="98">
        <v>0</v>
      </c>
      <c r="AK34" s="98">
        <v>0</v>
      </c>
      <c r="AL34" s="98">
        <v>1</v>
      </c>
      <c r="AM34" s="98">
        <v>1</v>
      </c>
      <c r="AN34" s="98">
        <v>1</v>
      </c>
      <c r="AO34" s="98">
        <v>0.75</v>
      </c>
      <c r="AP34" s="115">
        <v>10838973</v>
      </c>
      <c r="AQ34" s="115">
        <f t="shared" si="2"/>
        <v>746</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131153</v>
      </c>
      <c r="S35" s="65">
        <f>AVERAGE(S11:S34)</f>
        <v>131.15300000000005</v>
      </c>
      <c r="T35" s="65">
        <f>SUM(T11:T34)</f>
        <v>131.15299999999999</v>
      </c>
      <c r="U35" s="112"/>
      <c r="V35" s="94"/>
      <c r="W35" s="57"/>
      <c r="X35" s="88"/>
      <c r="Y35" s="89"/>
      <c r="Z35" s="89"/>
      <c r="AA35" s="89"/>
      <c r="AB35" s="90"/>
      <c r="AC35" s="88"/>
      <c r="AD35" s="89"/>
      <c r="AE35" s="90"/>
      <c r="AF35" s="91"/>
      <c r="AG35" s="66">
        <f>AG34-AG10</f>
        <v>29516</v>
      </c>
      <c r="AH35" s="67">
        <f>SUM(AH11:AH34)</f>
        <v>29516</v>
      </c>
      <c r="AI35" s="68">
        <f>$AH$35/$T35</f>
        <v>225.0501322882435</v>
      </c>
      <c r="AJ35" s="98"/>
      <c r="AK35" s="98"/>
      <c r="AL35" s="98"/>
      <c r="AM35" s="98"/>
      <c r="AN35" s="98"/>
      <c r="AO35" s="69"/>
      <c r="AP35" s="70"/>
      <c r="AQ35" s="71">
        <f>SUM(AQ11:AQ34)</f>
        <v>4436</v>
      </c>
      <c r="AR35" s="72">
        <f>AVERAGE(AR11:AR34)</f>
        <v>1.08</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212</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188</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189</v>
      </c>
      <c r="C41" s="137"/>
      <c r="D41" s="225"/>
      <c r="E41" s="124"/>
      <c r="F41" s="124"/>
      <c r="G41" s="124"/>
      <c r="H41" s="105"/>
      <c r="I41" s="106"/>
      <c r="J41" s="106"/>
      <c r="K41" s="106"/>
      <c r="L41" s="106"/>
      <c r="M41" s="106"/>
      <c r="N41" s="106"/>
      <c r="O41" s="106"/>
      <c r="P41" s="106"/>
      <c r="Q41" s="106"/>
      <c r="R41" s="106"/>
      <c r="S41" s="107"/>
      <c r="T41" s="107"/>
      <c r="U41" s="107"/>
      <c r="V41" s="107"/>
      <c r="W41" s="102"/>
      <c r="X41" s="102"/>
      <c r="Y41" s="102"/>
      <c r="Z41" s="102"/>
      <c r="AA41" s="102"/>
      <c r="AB41" s="102"/>
      <c r="AC41" s="102"/>
      <c r="AD41" s="102"/>
      <c r="AE41" s="102"/>
      <c r="AM41" s="103"/>
      <c r="AN41" s="103"/>
      <c r="AO41" s="103"/>
      <c r="AP41" s="103"/>
      <c r="AQ41" s="103"/>
      <c r="AR41" s="103"/>
      <c r="AS41" s="104"/>
      <c r="AV41" s="101"/>
      <c r="AW41" s="97"/>
      <c r="AX41" s="97"/>
      <c r="AY41" s="97"/>
    </row>
    <row r="42" spans="1:51" x14ac:dyDescent="0.25">
      <c r="B42" s="171" t="s">
        <v>127</v>
      </c>
      <c r="C42" s="137"/>
      <c r="D42" s="137"/>
      <c r="E42" s="109"/>
      <c r="F42" s="109"/>
      <c r="G42" s="109"/>
      <c r="H42" s="105"/>
      <c r="I42" s="106"/>
      <c r="J42" s="106"/>
      <c r="K42" s="106"/>
      <c r="L42" s="106"/>
      <c r="M42" s="106"/>
      <c r="N42" s="106"/>
      <c r="O42" s="106"/>
      <c r="P42" s="106"/>
      <c r="Q42" s="106"/>
      <c r="R42" s="106"/>
      <c r="S42" s="108"/>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A43" s="121"/>
      <c r="B43" s="171" t="s">
        <v>142</v>
      </c>
      <c r="C43" s="137"/>
      <c r="D43" s="225"/>
      <c r="E43" s="124"/>
      <c r="F43" s="124"/>
      <c r="G43" s="124"/>
      <c r="H43" s="124"/>
      <c r="I43" s="124"/>
      <c r="J43" s="125"/>
      <c r="K43" s="125"/>
      <c r="L43" s="125"/>
      <c r="M43" s="125"/>
      <c r="N43" s="125"/>
      <c r="O43" s="125"/>
      <c r="P43" s="125"/>
      <c r="Q43" s="125"/>
      <c r="R43" s="125"/>
      <c r="S43" s="125"/>
      <c r="T43" s="126"/>
      <c r="U43" s="126"/>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33" t="s">
        <v>156</v>
      </c>
      <c r="C44" s="226"/>
      <c r="D44" s="227"/>
      <c r="E44" s="228"/>
      <c r="F44" s="228"/>
      <c r="G44" s="228"/>
      <c r="H44" s="228"/>
      <c r="I44" s="228"/>
      <c r="J44" s="135"/>
      <c r="K44" s="135"/>
      <c r="L44" s="135"/>
      <c r="M44" s="135"/>
      <c r="N44" s="135"/>
      <c r="O44" s="135"/>
      <c r="P44" s="135"/>
      <c r="Q44" s="135"/>
      <c r="R44" s="135"/>
      <c r="S44" s="135"/>
      <c r="T44" s="135"/>
      <c r="U44" s="135"/>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71" t="s">
        <v>251</v>
      </c>
      <c r="C45" s="136"/>
      <c r="D45" s="229"/>
      <c r="E45" s="135"/>
      <c r="F45" s="135"/>
      <c r="G45" s="135"/>
      <c r="H45" s="135"/>
      <c r="I45" s="135"/>
      <c r="J45" s="135"/>
      <c r="K45" s="135"/>
      <c r="L45" s="135"/>
      <c r="M45" s="135"/>
      <c r="N45" s="135"/>
      <c r="O45" s="135"/>
      <c r="P45" s="135"/>
      <c r="Q45" s="135"/>
      <c r="R45" s="135"/>
      <c r="S45" s="135"/>
      <c r="T45" s="135"/>
      <c r="U45" s="135"/>
      <c r="V45" s="79"/>
      <c r="W45" s="102"/>
      <c r="X45" s="102"/>
      <c r="Y45" s="102"/>
      <c r="Z45" s="80"/>
      <c r="AA45" s="102"/>
      <c r="AB45" s="102"/>
      <c r="AC45" s="102"/>
      <c r="AD45" s="102"/>
      <c r="AE45" s="102"/>
      <c r="AM45" s="103"/>
      <c r="AN45" s="103"/>
      <c r="AO45" s="103"/>
      <c r="AP45" s="103"/>
      <c r="AQ45" s="103"/>
      <c r="AR45" s="103"/>
      <c r="AS45" s="104"/>
      <c r="AV45" s="101"/>
      <c r="AW45" s="97"/>
      <c r="AX45" s="97"/>
      <c r="AY45" s="97"/>
    </row>
    <row r="46" spans="1:51" x14ac:dyDescent="0.25">
      <c r="B46" s="171" t="s">
        <v>137</v>
      </c>
      <c r="C46" s="137"/>
      <c r="D46" s="230"/>
      <c r="E46" s="124"/>
      <c r="F46" s="124"/>
      <c r="G46" s="124"/>
      <c r="H46" s="124"/>
      <c r="I46" s="124"/>
      <c r="J46" s="125"/>
      <c r="K46" s="125"/>
      <c r="L46" s="125"/>
      <c r="M46" s="125"/>
      <c r="N46" s="125"/>
      <c r="O46" s="125"/>
      <c r="P46" s="125"/>
      <c r="Q46" s="125"/>
      <c r="R46" s="125"/>
      <c r="S46" s="125"/>
      <c r="T46" s="126"/>
      <c r="U46" s="126"/>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138</v>
      </c>
      <c r="C47" s="105"/>
      <c r="D47" s="197"/>
      <c r="E47" s="124"/>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34" t="s">
        <v>186</v>
      </c>
      <c r="C48" s="105"/>
      <c r="D48" s="197"/>
      <c r="E48" s="124"/>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71" t="s">
        <v>139</v>
      </c>
      <c r="C49" s="105"/>
      <c r="D49" s="197"/>
      <c r="E49" s="105"/>
      <c r="F49" s="105"/>
      <c r="G49" s="105"/>
      <c r="H49" s="105"/>
      <c r="I49" s="105"/>
      <c r="J49" s="203"/>
      <c r="K49" s="203"/>
      <c r="L49" s="203"/>
      <c r="M49" s="203"/>
      <c r="N49" s="203"/>
      <c r="O49" s="203"/>
      <c r="P49" s="203"/>
      <c r="Q49" s="203"/>
      <c r="R49" s="203"/>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223</v>
      </c>
      <c r="C50" s="105"/>
      <c r="D50" s="197"/>
      <c r="E50" s="124"/>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230</v>
      </c>
      <c r="C51" s="105"/>
      <c r="D51" s="197"/>
      <c r="E51" s="124"/>
      <c r="F51" s="124"/>
      <c r="G51" s="124"/>
      <c r="H51" s="124"/>
      <c r="I51" s="124"/>
      <c r="J51" s="125"/>
      <c r="K51" s="125"/>
      <c r="L51" s="125"/>
      <c r="M51" s="125"/>
      <c r="N51" s="125"/>
      <c r="O51" s="125"/>
      <c r="P51" s="125"/>
      <c r="Q51" s="125"/>
      <c r="R51" s="125"/>
      <c r="S51" s="125"/>
      <c r="T51" s="237"/>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209" t="s">
        <v>205</v>
      </c>
      <c r="C52" s="210"/>
      <c r="D52" s="211"/>
      <c r="E52" s="212"/>
      <c r="F52" s="212"/>
      <c r="G52" s="212"/>
      <c r="H52" s="212"/>
      <c r="I52" s="212"/>
      <c r="J52" s="213"/>
      <c r="K52" s="213"/>
      <c r="L52" s="213"/>
      <c r="M52" s="213"/>
      <c r="N52" s="213"/>
      <c r="O52" s="213"/>
      <c r="P52" s="213"/>
      <c r="Q52" s="213"/>
      <c r="R52" s="213"/>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71" t="s">
        <v>207</v>
      </c>
      <c r="C53" s="105"/>
      <c r="D53" s="197"/>
      <c r="E53" s="124"/>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t="s">
        <v>241</v>
      </c>
      <c r="C54" s="105"/>
      <c r="D54" s="197"/>
      <c r="E54" s="148"/>
      <c r="F54" s="137"/>
      <c r="G54" s="137"/>
      <c r="H54" s="124"/>
      <c r="I54" s="124"/>
      <c r="J54" s="124"/>
      <c r="K54" s="125"/>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71"/>
      <c r="C55" s="105"/>
      <c r="D55" s="197"/>
      <c r="E55" s="145"/>
      <c r="F55" s="137"/>
      <c r="G55" s="137"/>
      <c r="H55" s="137"/>
      <c r="I55" s="135"/>
      <c r="J55" s="135"/>
      <c r="K55" s="135"/>
      <c r="L55" s="135"/>
      <c r="M55" s="135"/>
      <c r="N55" s="135"/>
      <c r="O55" s="135"/>
      <c r="P55" s="135"/>
      <c r="Q55" s="135"/>
      <c r="R55" s="135"/>
      <c r="S55" s="135"/>
      <c r="T55" s="135"/>
      <c r="U55" s="135"/>
      <c r="V55" s="135"/>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3"/>
      <c r="C56" s="134"/>
      <c r="D56" s="105"/>
      <c r="E56" s="156"/>
      <c r="F56" s="124"/>
      <c r="G56" s="124"/>
      <c r="H56" s="124"/>
      <c r="I56" s="135"/>
      <c r="J56" s="135"/>
      <c r="K56" s="135"/>
      <c r="L56" s="135"/>
      <c r="M56" s="135"/>
      <c r="N56" s="135"/>
      <c r="O56" s="135"/>
      <c r="P56" s="135"/>
      <c r="Q56" s="135"/>
      <c r="R56" s="135"/>
      <c r="S56" s="135"/>
      <c r="T56" s="135"/>
      <c r="U56" s="135"/>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B57" s="134"/>
      <c r="C57" s="171"/>
      <c r="D57" s="135"/>
      <c r="E57" s="153"/>
      <c r="F57" s="135"/>
      <c r="G57" s="135"/>
      <c r="H57" s="135"/>
      <c r="I57" s="124"/>
      <c r="J57" s="124"/>
      <c r="K57" s="124"/>
      <c r="L57" s="124"/>
      <c r="M57" s="124"/>
      <c r="N57" s="124"/>
      <c r="O57" s="124"/>
      <c r="P57" s="124"/>
      <c r="Q57" s="124"/>
      <c r="R57" s="124"/>
      <c r="S57" s="124"/>
      <c r="T57" s="124"/>
      <c r="U57" s="124"/>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A58" s="102"/>
      <c r="B58" s="171"/>
      <c r="C58" s="154"/>
      <c r="D58" s="153"/>
      <c r="E58" s="154"/>
      <c r="F58" s="135"/>
      <c r="G58" s="135"/>
      <c r="H58" s="13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54"/>
      <c r="D59" s="153"/>
      <c r="E59" s="154"/>
      <c r="F59" s="135"/>
      <c r="G59" s="124"/>
      <c r="H59" s="124"/>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71"/>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33"/>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71"/>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34"/>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71"/>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3"/>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71"/>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3"/>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6"/>
      <c r="C71" s="134"/>
      <c r="D71" s="117"/>
      <c r="E71" s="134"/>
      <c r="F71" s="134"/>
      <c r="G71" s="105"/>
      <c r="H71" s="105"/>
      <c r="I71" s="105"/>
      <c r="J71" s="106"/>
      <c r="K71" s="106"/>
      <c r="L71" s="106"/>
      <c r="M71" s="106"/>
      <c r="N71" s="106"/>
      <c r="O71" s="106"/>
      <c r="P71" s="106"/>
      <c r="Q71" s="106"/>
      <c r="R71" s="106"/>
      <c r="S71" s="106"/>
      <c r="T71" s="108"/>
      <c r="U71" s="79"/>
      <c r="V71" s="79"/>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R78" s="99"/>
      <c r="S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T81" s="99"/>
      <c r="AS81" s="97"/>
      <c r="AT81" s="97"/>
      <c r="AU81" s="97"/>
      <c r="AV81" s="97"/>
      <c r="AW81" s="97"/>
      <c r="AX81" s="97"/>
      <c r="AY81" s="97"/>
    </row>
    <row r="82" spans="15:51" x14ac:dyDescent="0.25">
      <c r="O82" s="99"/>
      <c r="Q82" s="99"/>
      <c r="R82" s="99"/>
      <c r="S82" s="99"/>
      <c r="AS82" s="97"/>
      <c r="AT82" s="97"/>
      <c r="AU82" s="97"/>
      <c r="AV82" s="97"/>
      <c r="AW82" s="97"/>
      <c r="AX82" s="97"/>
      <c r="AY82" s="97"/>
    </row>
    <row r="83" spans="15:51" x14ac:dyDescent="0.25">
      <c r="O83" s="12"/>
      <c r="P83" s="99"/>
      <c r="Q83" s="99"/>
      <c r="R83" s="99"/>
      <c r="S83" s="99"/>
      <c r="T83" s="99"/>
      <c r="AS83" s="97"/>
      <c r="AT83" s="97"/>
      <c r="AU83" s="97"/>
      <c r="AV83" s="97"/>
      <c r="AW83" s="97"/>
      <c r="AX83" s="97"/>
      <c r="AY83" s="97"/>
    </row>
    <row r="84" spans="15:51" x14ac:dyDescent="0.25">
      <c r="O84" s="12"/>
      <c r="P84" s="99"/>
      <c r="Q84" s="99"/>
      <c r="R84" s="99"/>
      <c r="S84" s="99"/>
      <c r="T84" s="99"/>
      <c r="U84" s="99"/>
      <c r="AS84" s="97"/>
      <c r="AT84" s="97"/>
      <c r="AU84" s="97"/>
      <c r="AV84" s="97"/>
      <c r="AW84" s="97"/>
      <c r="AX84" s="97"/>
      <c r="AY84" s="97"/>
    </row>
    <row r="85" spans="15:51" x14ac:dyDescent="0.25">
      <c r="O85" s="12"/>
      <c r="P85" s="99"/>
      <c r="T85" s="99"/>
      <c r="U85" s="99"/>
      <c r="AS85" s="97"/>
      <c r="AT85" s="97"/>
      <c r="AU85" s="97"/>
      <c r="AV85" s="97"/>
      <c r="AW85" s="97"/>
      <c r="AX85" s="97"/>
      <c r="AY85" s="97"/>
    </row>
    <row r="97" spans="45:51" x14ac:dyDescent="0.25">
      <c r="AS97" s="97"/>
      <c r="AT97" s="97"/>
      <c r="AU97" s="97"/>
      <c r="AV97" s="97"/>
      <c r="AW97" s="97"/>
      <c r="AX97" s="97"/>
      <c r="AY97" s="97"/>
    </row>
  </sheetData>
  <protectedRanges>
    <protectedRange sqref="S58:T74" name="Range2_12_5_1_1"/>
    <protectedRange sqref="L10 AD8 AF8 AJ8:AR8 AF10 L24:N31 N32:N34 N10:N23 G11:G34 AC11:AF34 R11:T34 E11:E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3:AA55 Z56:Z57 Z45:Z52" name="Range2_2_1_10_1_1_1_2"/>
    <protectedRange sqref="N58:R74" name="Range2_12_1_6_1_1"/>
    <protectedRange sqref="L58:M74" name="Range2_2_12_1_7_1_1"/>
    <protectedRange sqref="AS11:AS15" name="Range1_4_1_1_1_1"/>
    <protectedRange sqref="J11:J15 J26:J34" name="Range1_1_2_1_10_1_1_1_1"/>
    <protectedRange sqref="T41" name="Range2_12_5_1_1_4"/>
    <protectedRange sqref="H41" name="Range2_2_12_1_7_1_1_1"/>
    <protectedRange sqref="S38:S40" name="Range2_12_3_1_1_1_1"/>
    <protectedRange sqref="D38:H38 N38:R40" name="Range2_12_1_3_1_1_1_1"/>
    <protectedRange sqref="I38:M38 E39:M40" name="Range2_2_12_1_6_1_1_1_1"/>
    <protectedRange sqref="D39:D40" name="Range2_1_1_1_1_11_1_1_1_1_1_1"/>
    <protectedRange sqref="C39:C40" name="Range2_1_2_1_1_1_1_1"/>
    <protectedRange sqref="C38" name="Range2_3_1_1_1_1_1"/>
    <protectedRange sqref="S41" name="Range2_12_5_1_1_4_1"/>
    <protectedRange sqref="Q41:R41" name="Range2_12_1_5_1_1_1_1_1"/>
    <protectedRange sqref="N41:P41" name="Range2_12_1_2_2_1_1_1_1_1"/>
    <protectedRange sqref="K41:M41" name="Range2_2_12_1_4_2_1_1_1_1_1"/>
    <protectedRange sqref="I41:J41"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8:K74" name="Range2_2_12_1_4_1_1_1_1_1_1_1_1_1_1_1_1_1_1_1"/>
    <protectedRange sqref="I58:I74" name="Range2_2_12_1_7_1_1_2_2_1_2"/>
    <protectedRange sqref="F60:H74" name="Range2_2_12_1_3_1_2_1_1_1_1_2_1_1_1_1_1_1_1_1_1_1_1"/>
    <protectedRange sqref="E60: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5:V55 G57:H57 F58:G59" name="Range2_12_5_1_1_1_2_2_1_1_1_1_1_1_1_1_1_1_1_2_1_1_1_2_1_1_1_1_1_1_1_1_1_1_1_1_1_1_1_1_2_1_1_1_1_1_1_1_1_1_2_1_1_3_1_1_1_3_1_1_1_1_1_1_1_1_1_1_1_1_1_1_1_1_1_1_1_1_1_1_2_1_1_1_1_1_1_1_1_1_1_1_2_2_1_2_1_1_1_1_1_1_1_1_1_1_1_1_1"/>
    <protectedRange sqref="T53:U54 S46:T52" name="Range2_12_5_1_1_2_1_1_1_2_1_1_1_1_1_1_1_1_1_1_1_1_1"/>
    <protectedRange sqref="O53:S54 N46:R52" name="Range2_12_1_6_1_1_2_1_1_1_2_1_1_1_1_1_1_1_1_1_1_1_1_1"/>
    <protectedRange sqref="M53:N54 L46:M52" name="Range2_2_12_1_7_1_1_3_1_1_1_2_1_1_1_1_1_1_1_1_1_1_1_1_1"/>
    <protectedRange sqref="K53:L54 J46:K52" name="Range2_2_12_1_4_1_1_1_1_1_1_1_1_1_1_1_1_1_1_1_2_1_1_1_2_1_1_1_1_1_1_1_1_1_1_1_1_1"/>
    <protectedRange sqref="J53:J54 I46:I52" name="Range2_2_12_1_7_1_1_2_2_1_2_2_1_1_1_2_1_1_1_1_1_1_1_1_1_1_1_1_1"/>
    <protectedRange sqref="I53:I54 H55:H56 G46:H54" name="Range2_2_12_1_3_1_2_1_1_1_1_2_1_1_1_1_1_1_1_1_1_1_1_2_1_1_1_2_1_1_1_1_1_1_1_1_1_1_1_1_1"/>
    <protectedRange sqref="G55:G56 F46:F54" name="Range2_2_12_1_3_1_2_1_1_1_1_2_1_1_1_1_1_1_1_1_1_1_1_2_2_1_1_2_1_1_1_1_1_1_1_1_1_1_1_1_1"/>
    <protectedRange sqref="F55:F56 E46:E55"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2" name="Range2_12_5_1_1_2_1_1_1_1_1_1_1_1_1_1_1_1_1_1_1_1"/>
    <protectedRange sqref="S42" name="Range2_12_4_1_1_1_4_2_2_1_1_1_1_1_1_1_1_1_1_1_1_1_1_1_1"/>
    <protectedRange sqref="G42:H42" name="Range2_2_12_1_3_1_1_1_1_1_4_1_1_1_1_1_1_1_1_1_1_2_1_1_1_1_1_1_1_1_1_1_1_1"/>
    <protectedRange sqref="Q42:R42" name="Range2_12_1_6_1_1_1_1_2_1_1_1_1_1_1_1_1_1_2_1_1_1_1_1_1_1_1_1_1_1"/>
    <protectedRange sqref="N42:P42" name="Range2_12_1_2_3_1_1_1_1_2_1_1_1_1_1_1_1_1_1_2_1_1_1_1_1_1_1_1_1_1_1"/>
    <protectedRange sqref="I42:M42" name="Range2_2_12_1_4_3_1_1_1_1_2_1_1_1_1_1_1_1_1_1_2_1_1_1_1_1_1_1_1_1_1_1"/>
    <protectedRange sqref="F44:U44" name="Range2_12_5_1_1_1_2_2_1_1_1_1_1_1_1_1_1_1_1_2_1_1_1_2_1_1_1_1_1_1_1_1_1_1_1_1_1_1_1_1_2_1_1_1_1_1_1_1_1_1_2_1_1_3_1_1_1_3_1_1_1_1_1_1_1_1_1_1_1_1_1_1_1_1_1_1_1_1_1_1_2_1_1_1_1_1_1_1_1_1_1_1_2_2_1_1_1_1_1_1_1_1_1_1"/>
    <protectedRange sqref="S43:T43" name="Range2_12_5_1_1_2_1_1_1_1_1_2_1_1_1_1_1_1"/>
    <protectedRange sqref="N43:R43" name="Range2_12_1_6_1_1_2_1_1_1_1_1_2_1_1_1_1_1_1"/>
    <protectedRange sqref="L43:M43" name="Range2_2_12_1_7_1_1_3_1_1_1_1_1_2_1_1_1_1_1_1"/>
    <protectedRange sqref="J43:K43" name="Range2_2_12_1_4_1_1_1_1_1_1_1_1_1_1_1_1_1_1_1_2_1_1_1_1_1_2_1_1_1_1_1_1"/>
    <protectedRange sqref="I43" name="Range2_2_12_1_7_1_1_2_2_1_2_2_1_1_1_1_1_2_1_1_1_1_1_1"/>
    <protectedRange sqref="G43:H43 G41" name="Range2_2_12_1_3_1_2_1_1_1_1_2_1_1_1_1_1_1_1_1_1_1_1_2_1_1_1_1_1_2_1_1_1_1_1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7" name="Range2_12_5_1_1_1_2_2_1_1_1_1_1_1_1_1_1_1_1_2_1_1_1_1_1_1_1_1_1_3_1_3_1_2_1_1_1_1_1_1_1_1_1_1_1_1_1_2_1_1_1_1_1_2_1_1_1_1_1_1_1_1_2_1_1_3_1_1_1_2_1_1_1_1_1_1_1_1_1_1_1_1_1_1_1_1_1_2_1_1_1_1_1_1_1_1_1_1_1_1_1_1_1_1_1_1_1_2_3_1_2_1_1_1_2_2_1_3"/>
    <protectedRange sqref="B58" name="Range2_12_5_1_1_1_1_1_2_1_1_2_1_1_1_1_1_1_1_1_1_1_1_1_1_1_1_1_1_2_1_1_1_1_1_1_1_1_1_1_1_1_1_1_3_1_1_1_2_1_1_1_1_1_1_1_1_1_2_1_1_1_1_1_1_1_1_1_1_1_1_1_1_1_1_1_1_1_1_1_1_1_1_1_1_2_1_1_1_2_2_1_3"/>
    <protectedRange sqref="B59" name="Range2_12_5_1_1_1_2_2_1_1_1_1_1_1_1_1_1_1_1_2_1_1_1_2_1_1_1_1_1_1_1_1_1_1_1_1_1_1_1_1_2_1_1_1_1_1_1_1_1_1_2_1_1_3_1_1_1_3_1_1_1_1_1_1_1_1_1_1_1_1_1_1_1_1_1_1_1_1_1_1_2_1_1_1_1_1_1_1_1_1_2_2_1_1_1_2_2_1"/>
    <protectedRange sqref="B60" name="Range2_12_5_1_1_1_1_1_2_1_2_1_1_1_2_1_1_1_1_1_1_1_1_1_1_2_1_1_1_1_1_2_1_1_1_1_1_1_1_2_1_1_3_1_1_1_2_1_1_1_1_1_1_1_1_1_1_1_1_1_1_1_1_1_1_1_1_1_1_1_1_1_1_1_1_1_1_1_1_2_2_1_1_1_1_2_1"/>
    <protectedRange sqref="B42" name="Range2_12_5_1_1_1_1_1_2_1_1_1_1"/>
    <protectedRange sqref="B55" name="Range2_12_5_1_1_1_1_1_2_1_2_1_1_1_2_1_1_1_1_1_1_1_1_1_1_2_1_1_1_1_1_2_1_1_1_1_1_1_1_2_1_1_3_1_1_1_2_1_1_1_1_1_1_1_1_1_1_1_1_1_1_1_1_1_1_1_1_1_1_1_1_1_1_1_1_1_1_1_1_2_2_1_1_1_1_2_1_1_2_1_1_1_1_1_1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B47" name="Range2_12_5_1_1_1_1_1_2_1_1_1_1_1_1_1_1_1_1_1_1_1_1_1_1_1_1_1_1_2_1_1_1_1_1_1_1_1_1_1_1_1_1_3_1_1_1_2_1_1_1_1_1_1_1_1_1_1_1_1_2_1_1_1_1_1_1_1_1_1_1_1_1_1_1_1_1_1_1_1_1_1_1_1_1_1_1_1_1_3_1_2_1_1_1_2_2_1_1_1_2_2_1_1_1_1_1_1_1_1_1_1_1"/>
    <protectedRange sqref="B49" name="Range2_12_5_1_1_1_1_1_2_1_1_2_1_1_1_1_1_1_1_1_1_1_1_1_1_1_1_1_1_2_1_1_1_1_1_1_1_1_1_1_1_1_1_1_3_1_1_1_2_1_1_1_1_1_1_1_1_1_2_1_1_1_1_1_1_1_1_1_1_1_1_1_1_1_1_1_1_1_1_1_1_1_1_1_1_2_1_1_1_2_2_1_1_1_1_1_1_1_1_1_1_1"/>
    <protectedRange sqref="B48" name="Range2_12_5_1_1_1_2_2_1_1_1_1_1_1_1_1_1_1_1_2_1_1_1_1_1_1_1_1_1_3_1_3_1_2_1_1_1_1_1_1_1_1_1_1_1_1_1_2_1_1_1_1_1_2_1_1_1_1_1_1_1_1_2_1_1_3_1_1_1_2_1_1_1_1_1_1_1_1_1_1_1_1_1_1_1_1_1_2_1_1_1_1_1_1_1_1_1_1_1_1_1_1_1_1_1_1_1_2_3_1_2_1_1_1_2_2_1_1_1_1_1_2"/>
    <protectedRange sqref="B50" name="Range2_12_5_1_1_1_2_2_1_1_1_1_1_1_1_1_1_1_1_2_1_1_1_1_1_1_1_1_1_3_1_3_1_2_1_1_1_1_1_1_1_1_1_1_1_1_1_2_1_1_1_1_1_2_1_1_1_1_1_1_1_1_2_1_1_3_1_1_1_2_1_1_1_1_1_1_1_1_1_1_1_1_1_1_1_1_1_2_1_1_1_1_1_1_1_1_1_1_1_1_1_1_1_1_1_1_1_2_3_1_2_1_1_1_2_2_1_1_1_3_1_1_1__2"/>
    <protectedRange sqref="B52"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53" name="Range2_12_5_1_1_1_1_1_2_1_2_1_1_1_2_1_1_1_1_1_1_1_1_1_1_2_1_1_1_1_1_2_1_1_1_1_1_1_1_2_1_1_3_1_1_1_2_1_1_1_1_1_1_1_1_1_1_1_1_1_1_1_1_1_1_1_1_1_1_1_1_1_1_1_1_1_1_1_1_2_2_1_1_1_1_2_1_1_2_1_1_1_1_1_1_1_1_1_1"/>
    <protectedRange sqref="B51" name="Range2_12_5_1_1_1_2_2_1_1_1_1_1_1_1_1_1_1_1_2_1_1_1_2_1_1_1_1_1_1_1_1_1_1_1_1_1_1_1_1_2_1_1_1_1_1_1_1_1_1_2_1_1_3_1_1_1_3_1_1_1_1_1_1_1_1_1_1_1_1_1_1_1_1_1_1_1_1_1_1_2_1_1_1_1_1_1_1_1_1_2_2_1_1_1_2_2_1_1_1_1_1_1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14 X11:Y14 X15:AB34">
    <cfRule type="containsText" dxfId="818" priority="104" operator="containsText" text="N/A">
      <formula>NOT(ISERROR(SEARCH("N/A",X11)))</formula>
    </cfRule>
    <cfRule type="cellIs" dxfId="817" priority="117" operator="equal">
      <formula>0</formula>
    </cfRule>
  </conditionalFormatting>
  <conditionalFormatting sqref="AC11:AE34 AA11:AA14 X11:Y14 X15:AB34">
    <cfRule type="cellIs" dxfId="816" priority="116" operator="greaterThanOrEqual">
      <formula>1185</formula>
    </cfRule>
  </conditionalFormatting>
  <conditionalFormatting sqref="AC11:AE34 AA11:AA14 X11:Y14 X15:AB34">
    <cfRule type="cellIs" dxfId="815" priority="115" operator="between">
      <formula>0.1</formula>
      <formula>1184</formula>
    </cfRule>
  </conditionalFormatting>
  <conditionalFormatting sqref="X8">
    <cfRule type="cellIs" dxfId="814" priority="114" operator="equal">
      <formula>0</formula>
    </cfRule>
  </conditionalFormatting>
  <conditionalFormatting sqref="X8">
    <cfRule type="cellIs" dxfId="813" priority="113" operator="greaterThan">
      <formula>1179</formula>
    </cfRule>
  </conditionalFormatting>
  <conditionalFormatting sqref="X8">
    <cfRule type="cellIs" dxfId="812" priority="112" operator="greaterThan">
      <formula>99</formula>
    </cfRule>
  </conditionalFormatting>
  <conditionalFormatting sqref="X8">
    <cfRule type="cellIs" dxfId="811" priority="111" operator="greaterThan">
      <formula>0.99</formula>
    </cfRule>
  </conditionalFormatting>
  <conditionalFormatting sqref="AB8">
    <cfRule type="cellIs" dxfId="810" priority="110" operator="equal">
      <formula>0</formula>
    </cfRule>
  </conditionalFormatting>
  <conditionalFormatting sqref="AB8">
    <cfRule type="cellIs" dxfId="809" priority="109" operator="greaterThan">
      <formula>1179</formula>
    </cfRule>
  </conditionalFormatting>
  <conditionalFormatting sqref="AB8">
    <cfRule type="cellIs" dxfId="808" priority="108" operator="greaterThan">
      <formula>99</formula>
    </cfRule>
  </conditionalFormatting>
  <conditionalFormatting sqref="AB8">
    <cfRule type="cellIs" dxfId="807" priority="107" operator="greaterThan">
      <formula>0.99</formula>
    </cfRule>
  </conditionalFormatting>
  <conditionalFormatting sqref="AH11:AH31">
    <cfRule type="cellIs" dxfId="806" priority="105" operator="greaterThan">
      <formula>$AH$8</formula>
    </cfRule>
    <cfRule type="cellIs" dxfId="805" priority="106" operator="greaterThan">
      <formula>$AH$8</formula>
    </cfRule>
  </conditionalFormatting>
  <conditionalFormatting sqref="AN11:AN35 AO11:AO34">
    <cfRule type="cellIs" dxfId="804" priority="103" operator="equal">
      <formula>0</formula>
    </cfRule>
  </conditionalFormatting>
  <conditionalFormatting sqref="AN11:AN35 AO11:AO34">
    <cfRule type="cellIs" dxfId="803" priority="102" operator="greaterThan">
      <formula>1179</formula>
    </cfRule>
  </conditionalFormatting>
  <conditionalFormatting sqref="AN11:AN35 AO11:AO34">
    <cfRule type="cellIs" dxfId="802" priority="101" operator="greaterThan">
      <formula>99</formula>
    </cfRule>
  </conditionalFormatting>
  <conditionalFormatting sqref="AN11:AN35 AO11:AO34">
    <cfRule type="cellIs" dxfId="801" priority="100" operator="greaterThan">
      <formula>0.99</formula>
    </cfRule>
  </conditionalFormatting>
  <conditionalFormatting sqref="AQ11:AQ34">
    <cfRule type="cellIs" dxfId="800" priority="99" operator="equal">
      <formula>0</formula>
    </cfRule>
  </conditionalFormatting>
  <conditionalFormatting sqref="AQ11:AQ34">
    <cfRule type="cellIs" dxfId="799" priority="98" operator="greaterThan">
      <formula>1179</formula>
    </cfRule>
  </conditionalFormatting>
  <conditionalFormatting sqref="AQ11:AQ34">
    <cfRule type="cellIs" dxfId="798" priority="97" operator="greaterThan">
      <formula>99</formula>
    </cfRule>
  </conditionalFormatting>
  <conditionalFormatting sqref="AQ11:AQ34">
    <cfRule type="cellIs" dxfId="797" priority="96" operator="greaterThan">
      <formula>0.99</formula>
    </cfRule>
  </conditionalFormatting>
  <conditionalFormatting sqref="AJ11:AN35">
    <cfRule type="cellIs" dxfId="796" priority="95" operator="equal">
      <formula>0</formula>
    </cfRule>
  </conditionalFormatting>
  <conditionalFormatting sqref="AJ11:AN35">
    <cfRule type="cellIs" dxfId="795" priority="94" operator="greaterThan">
      <formula>1179</formula>
    </cfRule>
  </conditionalFormatting>
  <conditionalFormatting sqref="AJ11:AN35">
    <cfRule type="cellIs" dxfId="794" priority="93" operator="greaterThan">
      <formula>99</formula>
    </cfRule>
  </conditionalFormatting>
  <conditionalFormatting sqref="AJ11:AN35">
    <cfRule type="cellIs" dxfId="793" priority="92" operator="greaterThan">
      <formula>0.99</formula>
    </cfRule>
  </conditionalFormatting>
  <conditionalFormatting sqref="AP11:AP34">
    <cfRule type="cellIs" dxfId="792" priority="91" operator="equal">
      <formula>0</formula>
    </cfRule>
  </conditionalFormatting>
  <conditionalFormatting sqref="AP11:AP34">
    <cfRule type="cellIs" dxfId="791" priority="90" operator="greaterThan">
      <formula>1179</formula>
    </cfRule>
  </conditionalFormatting>
  <conditionalFormatting sqref="AP11:AP34">
    <cfRule type="cellIs" dxfId="790" priority="89" operator="greaterThan">
      <formula>99</formula>
    </cfRule>
  </conditionalFormatting>
  <conditionalFormatting sqref="AP11:AP34">
    <cfRule type="cellIs" dxfId="789" priority="88" operator="greaterThan">
      <formula>0.99</formula>
    </cfRule>
  </conditionalFormatting>
  <conditionalFormatting sqref="AH32:AH34">
    <cfRule type="cellIs" dxfId="788" priority="86" operator="greaterThan">
      <formula>$AH$8</formula>
    </cfRule>
    <cfRule type="cellIs" dxfId="787" priority="87" operator="greaterThan">
      <formula>$AH$8</formula>
    </cfRule>
  </conditionalFormatting>
  <conditionalFormatting sqref="AI11:AI34">
    <cfRule type="cellIs" dxfId="786" priority="85" operator="greaterThan">
      <formula>$AI$8</formula>
    </cfRule>
  </conditionalFormatting>
  <conditionalFormatting sqref="AL11:AL34">
    <cfRule type="cellIs" dxfId="785" priority="84" operator="equal">
      <formula>0</formula>
    </cfRule>
  </conditionalFormatting>
  <conditionalFormatting sqref="AL11:AL34">
    <cfRule type="cellIs" dxfId="784" priority="83" operator="greaterThan">
      <formula>1179</formula>
    </cfRule>
  </conditionalFormatting>
  <conditionalFormatting sqref="AL11:AL34">
    <cfRule type="cellIs" dxfId="783" priority="82" operator="greaterThan">
      <formula>99</formula>
    </cfRule>
  </conditionalFormatting>
  <conditionalFormatting sqref="AL11:AL34">
    <cfRule type="cellIs" dxfId="782" priority="81" operator="greaterThan">
      <formula>0.99</formula>
    </cfRule>
  </conditionalFormatting>
  <conditionalFormatting sqref="AM16:AM34">
    <cfRule type="cellIs" dxfId="781" priority="80" operator="equal">
      <formula>0</formula>
    </cfRule>
  </conditionalFormatting>
  <conditionalFormatting sqref="AM16:AM34">
    <cfRule type="cellIs" dxfId="780" priority="79" operator="greaterThan">
      <formula>1179</formula>
    </cfRule>
  </conditionalFormatting>
  <conditionalFormatting sqref="AM16:AM34">
    <cfRule type="cellIs" dxfId="779" priority="78" operator="greaterThan">
      <formula>99</formula>
    </cfRule>
  </conditionalFormatting>
  <conditionalFormatting sqref="AM16:AM34">
    <cfRule type="cellIs" dxfId="778" priority="77" operator="greaterThan">
      <formula>0.99</formula>
    </cfRule>
  </conditionalFormatting>
  <conditionalFormatting sqref="AL11:AL34">
    <cfRule type="cellIs" dxfId="777" priority="76" operator="equal">
      <formula>0</formula>
    </cfRule>
  </conditionalFormatting>
  <conditionalFormatting sqref="AL11:AL34">
    <cfRule type="cellIs" dxfId="776" priority="75" operator="greaterThan">
      <formula>1179</formula>
    </cfRule>
  </conditionalFormatting>
  <conditionalFormatting sqref="AL11:AL34">
    <cfRule type="cellIs" dxfId="775" priority="74" operator="greaterThan">
      <formula>99</formula>
    </cfRule>
  </conditionalFormatting>
  <conditionalFormatting sqref="AL11:AL34">
    <cfRule type="cellIs" dxfId="774" priority="73" operator="greaterThan">
      <formula>0.99</formula>
    </cfRule>
  </conditionalFormatting>
  <conditionalFormatting sqref="AN11:AN34">
    <cfRule type="cellIs" dxfId="773" priority="72" operator="equal">
      <formula>0</formula>
    </cfRule>
  </conditionalFormatting>
  <conditionalFormatting sqref="AN11:AN34">
    <cfRule type="cellIs" dxfId="772" priority="71" operator="greaterThan">
      <formula>1179</formula>
    </cfRule>
  </conditionalFormatting>
  <conditionalFormatting sqref="AN11:AN34">
    <cfRule type="cellIs" dxfId="771" priority="70" operator="greaterThan">
      <formula>99</formula>
    </cfRule>
  </conditionalFormatting>
  <conditionalFormatting sqref="AN11:AN34">
    <cfRule type="cellIs" dxfId="770" priority="69" operator="greaterThan">
      <formula>0.99</formula>
    </cfRule>
  </conditionalFormatting>
  <conditionalFormatting sqref="AN11:AN34">
    <cfRule type="cellIs" dxfId="769" priority="68" operator="equal">
      <formula>0</formula>
    </cfRule>
  </conditionalFormatting>
  <conditionalFormatting sqref="AN11:AN34">
    <cfRule type="cellIs" dxfId="768" priority="67" operator="greaterThan">
      <formula>1179</formula>
    </cfRule>
  </conditionalFormatting>
  <conditionalFormatting sqref="AN11:AN34">
    <cfRule type="cellIs" dxfId="767" priority="66" operator="greaterThan">
      <formula>99</formula>
    </cfRule>
  </conditionalFormatting>
  <conditionalFormatting sqref="AN11:AN34">
    <cfRule type="cellIs" dxfId="766" priority="65" operator="greaterThan">
      <formula>0.99</formula>
    </cfRule>
  </conditionalFormatting>
  <conditionalFormatting sqref="Z11:Z14">
    <cfRule type="containsText" dxfId="765" priority="61" operator="containsText" text="N/A">
      <formula>NOT(ISERROR(SEARCH("N/A",Z11)))</formula>
    </cfRule>
    <cfRule type="cellIs" dxfId="764" priority="64" operator="equal">
      <formula>0</formula>
    </cfRule>
  </conditionalFormatting>
  <conditionalFormatting sqref="Z11:Z14">
    <cfRule type="cellIs" dxfId="763" priority="63" operator="greaterThanOrEqual">
      <formula>1185</formula>
    </cfRule>
  </conditionalFormatting>
  <conditionalFormatting sqref="Z11:Z14">
    <cfRule type="cellIs" dxfId="762" priority="62" operator="between">
      <formula>0.1</formula>
      <formula>1184</formula>
    </cfRule>
  </conditionalFormatting>
  <conditionalFormatting sqref="AL11:AL34">
    <cfRule type="cellIs" dxfId="761" priority="60" operator="equal">
      <formula>0</formula>
    </cfRule>
  </conditionalFormatting>
  <conditionalFormatting sqref="AL11:AL34">
    <cfRule type="cellIs" dxfId="760" priority="59" operator="greaterThan">
      <formula>1179</formula>
    </cfRule>
  </conditionalFormatting>
  <conditionalFormatting sqref="AL11:AL34">
    <cfRule type="cellIs" dxfId="759" priority="58" operator="greaterThan">
      <formula>99</formula>
    </cfRule>
  </conditionalFormatting>
  <conditionalFormatting sqref="AL11:AL34">
    <cfRule type="cellIs" dxfId="758" priority="57" operator="greaterThan">
      <formula>0.99</formula>
    </cfRule>
  </conditionalFormatting>
  <conditionalFormatting sqref="AL11:AL34">
    <cfRule type="cellIs" dxfId="757" priority="56" operator="equal">
      <formula>0</formula>
    </cfRule>
  </conditionalFormatting>
  <conditionalFormatting sqref="AL11:AL34">
    <cfRule type="cellIs" dxfId="756" priority="55" operator="greaterThan">
      <formula>1179</formula>
    </cfRule>
  </conditionalFormatting>
  <conditionalFormatting sqref="AL11:AL34">
    <cfRule type="cellIs" dxfId="755" priority="54" operator="greaterThan">
      <formula>99</formula>
    </cfRule>
  </conditionalFormatting>
  <conditionalFormatting sqref="AL11:AL34">
    <cfRule type="cellIs" dxfId="754" priority="53" operator="greaterThan">
      <formula>0.99</formula>
    </cfRule>
  </conditionalFormatting>
  <conditionalFormatting sqref="AL11:AL34">
    <cfRule type="cellIs" dxfId="753" priority="52" operator="equal">
      <formula>0</formula>
    </cfRule>
  </conditionalFormatting>
  <conditionalFormatting sqref="AL11:AL34">
    <cfRule type="cellIs" dxfId="752" priority="51" operator="greaterThan">
      <formula>1179</formula>
    </cfRule>
  </conditionalFormatting>
  <conditionalFormatting sqref="AL11:AL34">
    <cfRule type="cellIs" dxfId="751" priority="50" operator="greaterThan">
      <formula>99</formula>
    </cfRule>
  </conditionalFormatting>
  <conditionalFormatting sqref="AL11:AL34">
    <cfRule type="cellIs" dxfId="750" priority="49" operator="greaterThan">
      <formula>0.99</formula>
    </cfRule>
  </conditionalFormatting>
  <conditionalFormatting sqref="AN11:AN34">
    <cfRule type="cellIs" dxfId="749" priority="48" operator="equal">
      <formula>0</formula>
    </cfRule>
  </conditionalFormatting>
  <conditionalFormatting sqref="AN11:AN34">
    <cfRule type="cellIs" dxfId="748" priority="47" operator="greaterThan">
      <formula>1179</formula>
    </cfRule>
  </conditionalFormatting>
  <conditionalFormatting sqref="AN11:AN34">
    <cfRule type="cellIs" dxfId="747" priority="46" operator="greaterThan">
      <formula>99</formula>
    </cfRule>
  </conditionalFormatting>
  <conditionalFormatting sqref="AN11:AN34">
    <cfRule type="cellIs" dxfId="746" priority="45" operator="greaterThan">
      <formula>0.99</formula>
    </cfRule>
  </conditionalFormatting>
  <conditionalFormatting sqref="AN11:AN34">
    <cfRule type="cellIs" dxfId="745" priority="44" operator="equal">
      <formula>0</formula>
    </cfRule>
  </conditionalFormatting>
  <conditionalFormatting sqref="AN11:AN34">
    <cfRule type="cellIs" dxfId="744" priority="43" operator="greaterThan">
      <formula>1179</formula>
    </cfRule>
  </conditionalFormatting>
  <conditionalFormatting sqref="AN11:AN34">
    <cfRule type="cellIs" dxfId="743" priority="42" operator="greaterThan">
      <formula>99</formula>
    </cfRule>
  </conditionalFormatting>
  <conditionalFormatting sqref="AN11:AN34">
    <cfRule type="cellIs" dxfId="742" priority="41" operator="greaterThan">
      <formula>0.99</formula>
    </cfRule>
  </conditionalFormatting>
  <conditionalFormatting sqref="AN11:AN34">
    <cfRule type="cellIs" dxfId="741" priority="40" operator="equal">
      <formula>0</formula>
    </cfRule>
  </conditionalFormatting>
  <conditionalFormatting sqref="AN11:AN34">
    <cfRule type="cellIs" dxfId="740" priority="39" operator="greaterThan">
      <formula>1179</formula>
    </cfRule>
  </conditionalFormatting>
  <conditionalFormatting sqref="AN11:AN34">
    <cfRule type="cellIs" dxfId="739" priority="38" operator="greaterThan">
      <formula>99</formula>
    </cfRule>
  </conditionalFormatting>
  <conditionalFormatting sqref="AN11:AN34">
    <cfRule type="cellIs" dxfId="738" priority="37" operator="greaterThan">
      <formula>0.99</formula>
    </cfRule>
  </conditionalFormatting>
  <conditionalFormatting sqref="AN11:AN34">
    <cfRule type="cellIs" dxfId="737" priority="36" operator="equal">
      <formula>0</formula>
    </cfRule>
  </conditionalFormatting>
  <conditionalFormatting sqref="AN11:AN34">
    <cfRule type="cellIs" dxfId="736" priority="35" operator="greaterThan">
      <formula>1179</formula>
    </cfRule>
  </conditionalFormatting>
  <conditionalFormatting sqref="AN11:AN34">
    <cfRule type="cellIs" dxfId="735" priority="34" operator="greaterThan">
      <formula>99</formula>
    </cfRule>
  </conditionalFormatting>
  <conditionalFormatting sqref="AN11:AN34">
    <cfRule type="cellIs" dxfId="734" priority="33" operator="greaterThan">
      <formula>0.99</formula>
    </cfRule>
  </conditionalFormatting>
  <conditionalFormatting sqref="AN11:AN34">
    <cfRule type="cellIs" dxfId="733" priority="32" operator="equal">
      <formula>0</formula>
    </cfRule>
  </conditionalFormatting>
  <conditionalFormatting sqref="AN11:AN34">
    <cfRule type="cellIs" dxfId="732" priority="31" operator="greaterThan">
      <formula>1179</formula>
    </cfRule>
  </conditionalFormatting>
  <conditionalFormatting sqref="AN11:AN34">
    <cfRule type="cellIs" dxfId="731" priority="30" operator="greaterThan">
      <formula>99</formula>
    </cfRule>
  </conditionalFormatting>
  <conditionalFormatting sqref="AN11:AN34">
    <cfRule type="cellIs" dxfId="730" priority="29" operator="greaterThan">
      <formula>0.99</formula>
    </cfRule>
  </conditionalFormatting>
  <conditionalFormatting sqref="AB11:AB14">
    <cfRule type="containsText" dxfId="729" priority="25" operator="containsText" text="N/A">
      <formula>NOT(ISERROR(SEARCH("N/A",AB11)))</formula>
    </cfRule>
    <cfRule type="cellIs" dxfId="728" priority="28" operator="equal">
      <formula>0</formula>
    </cfRule>
  </conditionalFormatting>
  <conditionalFormatting sqref="AB11:AB14">
    <cfRule type="cellIs" dxfId="727" priority="27" operator="greaterThanOrEqual">
      <formula>1185</formula>
    </cfRule>
  </conditionalFormatting>
  <conditionalFormatting sqref="AB11:AB14">
    <cfRule type="cellIs" dxfId="726" priority="26" operator="between">
      <formula>0.1</formula>
      <formula>1184</formula>
    </cfRule>
  </conditionalFormatting>
  <conditionalFormatting sqref="AN11:AN34">
    <cfRule type="cellIs" dxfId="725" priority="24" operator="equal">
      <formula>0</formula>
    </cfRule>
  </conditionalFormatting>
  <conditionalFormatting sqref="AN11:AN34">
    <cfRule type="cellIs" dxfId="724" priority="23" operator="greaterThan">
      <formula>1179</formula>
    </cfRule>
  </conditionalFormatting>
  <conditionalFormatting sqref="AN11:AN34">
    <cfRule type="cellIs" dxfId="723" priority="22" operator="greaterThan">
      <formula>99</formula>
    </cfRule>
  </conditionalFormatting>
  <conditionalFormatting sqref="AN11:AN34">
    <cfRule type="cellIs" dxfId="722" priority="21" operator="greaterThan">
      <formula>0.99</formula>
    </cfRule>
  </conditionalFormatting>
  <conditionalFormatting sqref="AN11:AN34">
    <cfRule type="cellIs" dxfId="721" priority="20" operator="equal">
      <formula>0</formula>
    </cfRule>
  </conditionalFormatting>
  <conditionalFormatting sqref="AN11:AN34">
    <cfRule type="cellIs" dxfId="720" priority="19" operator="greaterThan">
      <formula>1179</formula>
    </cfRule>
  </conditionalFormatting>
  <conditionalFormatting sqref="AN11:AN34">
    <cfRule type="cellIs" dxfId="719" priority="18" operator="greaterThan">
      <formula>99</formula>
    </cfRule>
  </conditionalFormatting>
  <conditionalFormatting sqref="AN11:AN34">
    <cfRule type="cellIs" dxfId="718" priority="17" operator="greaterThan">
      <formula>0.99</formula>
    </cfRule>
  </conditionalFormatting>
  <conditionalFormatting sqref="AN11:AN34">
    <cfRule type="cellIs" dxfId="717" priority="16" operator="equal">
      <formula>0</formula>
    </cfRule>
  </conditionalFormatting>
  <conditionalFormatting sqref="AN11:AN34">
    <cfRule type="cellIs" dxfId="716" priority="15" operator="greaterThan">
      <formula>1179</formula>
    </cfRule>
  </conditionalFormatting>
  <conditionalFormatting sqref="AN11:AN34">
    <cfRule type="cellIs" dxfId="715" priority="14" operator="greaterThan">
      <formula>99</formula>
    </cfRule>
  </conditionalFormatting>
  <conditionalFormatting sqref="AN11:AN34">
    <cfRule type="cellIs" dxfId="714" priority="13" operator="greaterThan">
      <formula>0.99</formula>
    </cfRule>
  </conditionalFormatting>
  <conditionalFormatting sqref="AN11:AN34">
    <cfRule type="cellIs" dxfId="713" priority="12" operator="equal">
      <formula>0</formula>
    </cfRule>
  </conditionalFormatting>
  <conditionalFormatting sqref="AN11:AN34">
    <cfRule type="cellIs" dxfId="712" priority="11" operator="greaterThan">
      <formula>1179</formula>
    </cfRule>
  </conditionalFormatting>
  <conditionalFormatting sqref="AN11:AN34">
    <cfRule type="cellIs" dxfId="711" priority="10" operator="greaterThan">
      <formula>99</formula>
    </cfRule>
  </conditionalFormatting>
  <conditionalFormatting sqref="AN11:AN34">
    <cfRule type="cellIs" dxfId="710" priority="9" operator="greaterThan">
      <formula>0.99</formula>
    </cfRule>
  </conditionalFormatting>
  <conditionalFormatting sqref="AN11:AN34">
    <cfRule type="cellIs" dxfId="709" priority="8" operator="equal">
      <formula>0</formula>
    </cfRule>
  </conditionalFormatting>
  <conditionalFormatting sqref="AN11:AN34">
    <cfRule type="cellIs" dxfId="708" priority="7" operator="greaterThan">
      <formula>1179</formula>
    </cfRule>
  </conditionalFormatting>
  <conditionalFormatting sqref="AN11:AN34">
    <cfRule type="cellIs" dxfId="707" priority="6" operator="greaterThan">
      <formula>99</formula>
    </cfRule>
  </conditionalFormatting>
  <conditionalFormatting sqref="AN11:AN34">
    <cfRule type="cellIs" dxfId="706" priority="5" operator="greaterThan">
      <formula>0.99</formula>
    </cfRule>
  </conditionalFormatting>
  <conditionalFormatting sqref="AL16:AL34">
    <cfRule type="cellIs" dxfId="705" priority="4" operator="equal">
      <formula>0</formula>
    </cfRule>
  </conditionalFormatting>
  <conditionalFormatting sqref="AL16:AL34">
    <cfRule type="cellIs" dxfId="704" priority="3" operator="greaterThan">
      <formula>1179</formula>
    </cfRule>
  </conditionalFormatting>
  <conditionalFormatting sqref="AL16:AL34">
    <cfRule type="cellIs" dxfId="703" priority="2" operator="greaterThan">
      <formula>99</formula>
    </cfRule>
  </conditionalFormatting>
  <conditionalFormatting sqref="AL16:AL34">
    <cfRule type="cellIs" dxfId="702"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topLeftCell="V26" zoomScaleNormal="100" workbookViewId="0">
      <selection activeCell="B50" sqref="B50:B54"/>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129</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233"/>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36" t="s">
        <v>10</v>
      </c>
      <c r="I7" s="116" t="s">
        <v>11</v>
      </c>
      <c r="J7" s="116" t="s">
        <v>12</v>
      </c>
      <c r="K7" s="116" t="s">
        <v>13</v>
      </c>
      <c r="L7" s="12"/>
      <c r="M7" s="12"/>
      <c r="N7" s="12"/>
      <c r="O7" s="236"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42516</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29232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234" t="s">
        <v>51</v>
      </c>
      <c r="V9" s="234" t="s">
        <v>52</v>
      </c>
      <c r="W9" s="283" t="s">
        <v>53</v>
      </c>
      <c r="X9" s="284" t="s">
        <v>54</v>
      </c>
      <c r="Y9" s="285"/>
      <c r="Z9" s="285"/>
      <c r="AA9" s="285"/>
      <c r="AB9" s="285"/>
      <c r="AC9" s="285"/>
      <c r="AD9" s="285"/>
      <c r="AE9" s="286"/>
      <c r="AF9" s="232" t="s">
        <v>55</v>
      </c>
      <c r="AG9" s="232" t="s">
        <v>56</v>
      </c>
      <c r="AH9" s="272" t="s">
        <v>57</v>
      </c>
      <c r="AI9" s="287" t="s">
        <v>58</v>
      </c>
      <c r="AJ9" s="234" t="s">
        <v>59</v>
      </c>
      <c r="AK9" s="234" t="s">
        <v>60</v>
      </c>
      <c r="AL9" s="234" t="s">
        <v>61</v>
      </c>
      <c r="AM9" s="234" t="s">
        <v>62</v>
      </c>
      <c r="AN9" s="234" t="s">
        <v>63</v>
      </c>
      <c r="AO9" s="234" t="s">
        <v>64</v>
      </c>
      <c r="AP9" s="234" t="s">
        <v>65</v>
      </c>
      <c r="AQ9" s="270" t="s">
        <v>66</v>
      </c>
      <c r="AR9" s="234" t="s">
        <v>67</v>
      </c>
      <c r="AS9" s="272" t="s">
        <v>68</v>
      </c>
      <c r="AV9" s="35" t="s">
        <v>69</v>
      </c>
      <c r="AW9" s="35" t="s">
        <v>70</v>
      </c>
      <c r="AY9" s="36" t="s">
        <v>71</v>
      </c>
    </row>
    <row r="10" spans="2:51" x14ac:dyDescent="0.25">
      <c r="B10" s="234" t="s">
        <v>72</v>
      </c>
      <c r="C10" s="234" t="s">
        <v>73</v>
      </c>
      <c r="D10" s="234" t="s">
        <v>74</v>
      </c>
      <c r="E10" s="234" t="s">
        <v>75</v>
      </c>
      <c r="F10" s="234" t="s">
        <v>74</v>
      </c>
      <c r="G10" s="234" t="s">
        <v>75</v>
      </c>
      <c r="H10" s="266"/>
      <c r="I10" s="234" t="s">
        <v>75</v>
      </c>
      <c r="J10" s="234" t="s">
        <v>75</v>
      </c>
      <c r="K10" s="234" t="s">
        <v>75</v>
      </c>
      <c r="L10" s="28" t="s">
        <v>29</v>
      </c>
      <c r="M10" s="269"/>
      <c r="N10" s="28" t="s">
        <v>29</v>
      </c>
      <c r="O10" s="271"/>
      <c r="P10" s="271"/>
      <c r="Q10" s="1">
        <f>'MAY 25'!Q34</f>
        <v>2589881</v>
      </c>
      <c r="R10" s="280"/>
      <c r="S10" s="281"/>
      <c r="T10" s="282"/>
      <c r="U10" s="234" t="s">
        <v>75</v>
      </c>
      <c r="V10" s="234" t="s">
        <v>75</v>
      </c>
      <c r="W10" s="283"/>
      <c r="X10" s="37" t="s">
        <v>76</v>
      </c>
      <c r="Y10" s="37" t="s">
        <v>77</v>
      </c>
      <c r="Z10" s="37" t="s">
        <v>78</v>
      </c>
      <c r="AA10" s="37" t="s">
        <v>79</v>
      </c>
      <c r="AB10" s="37" t="s">
        <v>80</v>
      </c>
      <c r="AC10" s="37" t="s">
        <v>81</v>
      </c>
      <c r="AD10" s="37" t="s">
        <v>82</v>
      </c>
      <c r="AE10" s="37" t="s">
        <v>83</v>
      </c>
      <c r="AF10" s="38"/>
      <c r="AG10" s="1">
        <f>'MAY 25'!AG34</f>
        <v>46829788</v>
      </c>
      <c r="AH10" s="272"/>
      <c r="AI10" s="288"/>
      <c r="AJ10" s="234" t="s">
        <v>84</v>
      </c>
      <c r="AK10" s="234" t="s">
        <v>84</v>
      </c>
      <c r="AL10" s="234" t="s">
        <v>84</v>
      </c>
      <c r="AM10" s="234" t="s">
        <v>84</v>
      </c>
      <c r="AN10" s="234" t="s">
        <v>84</v>
      </c>
      <c r="AO10" s="234" t="s">
        <v>84</v>
      </c>
      <c r="AP10" s="1">
        <f>'MAY 25'!AP34</f>
        <v>10838973</v>
      </c>
      <c r="AQ10" s="271"/>
      <c r="AR10" s="235" t="s">
        <v>85</v>
      </c>
      <c r="AS10" s="272"/>
      <c r="AV10" s="39" t="s">
        <v>86</v>
      </c>
      <c r="AW10" s="39" t="s">
        <v>87</v>
      </c>
      <c r="AY10" s="81" t="s">
        <v>129</v>
      </c>
    </row>
    <row r="11" spans="2:51" x14ac:dyDescent="0.25">
      <c r="B11" s="40">
        <v>2</v>
      </c>
      <c r="C11" s="40">
        <v>4.1666666666666664E-2</v>
      </c>
      <c r="D11" s="110">
        <v>5</v>
      </c>
      <c r="E11" s="41">
        <f t="shared" ref="E11:E34" si="0">D11/1.42</f>
        <v>3.5211267605633805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139</v>
      </c>
      <c r="P11" s="111">
        <v>113</v>
      </c>
      <c r="Q11" s="111">
        <v>2594658</v>
      </c>
      <c r="R11" s="46">
        <f>IF(ISBLANK(Q11),"-",Q11-Q10)</f>
        <v>4777</v>
      </c>
      <c r="S11" s="47">
        <f>R11*24/1000</f>
        <v>114.648</v>
      </c>
      <c r="T11" s="47">
        <f>R11/1000</f>
        <v>4.7770000000000001</v>
      </c>
      <c r="U11" s="112">
        <v>6.2</v>
      </c>
      <c r="V11" s="112">
        <f t="shared" ref="V11:V33" si="1">U11</f>
        <v>6.2</v>
      </c>
      <c r="W11" s="113" t="s">
        <v>190</v>
      </c>
      <c r="X11" s="115">
        <v>0</v>
      </c>
      <c r="Y11" s="115">
        <v>0</v>
      </c>
      <c r="Z11" s="115">
        <v>1096</v>
      </c>
      <c r="AA11" s="115">
        <v>1185</v>
      </c>
      <c r="AB11" s="115">
        <v>1096</v>
      </c>
      <c r="AC11" s="48" t="s">
        <v>90</v>
      </c>
      <c r="AD11" s="48" t="s">
        <v>90</v>
      </c>
      <c r="AE11" s="48" t="s">
        <v>90</v>
      </c>
      <c r="AF11" s="114" t="s">
        <v>90</v>
      </c>
      <c r="AG11" s="123">
        <v>46830836</v>
      </c>
      <c r="AH11" s="49">
        <f>IF(ISBLANK(AG11),"-",AG11-AG10)</f>
        <v>1048</v>
      </c>
      <c r="AI11" s="50">
        <f>AH11/T11</f>
        <v>219.38455097341426</v>
      </c>
      <c r="AJ11" s="98">
        <v>0</v>
      </c>
      <c r="AK11" s="98">
        <v>0</v>
      </c>
      <c r="AL11" s="98">
        <v>1</v>
      </c>
      <c r="AM11" s="98">
        <v>1</v>
      </c>
      <c r="AN11" s="98">
        <v>1</v>
      </c>
      <c r="AO11" s="98">
        <v>0.8</v>
      </c>
      <c r="AP11" s="115">
        <v>10839779</v>
      </c>
      <c r="AQ11" s="115">
        <f t="shared" ref="AQ11:AQ34" si="2">AP11-AP10</f>
        <v>806</v>
      </c>
      <c r="AR11" s="51"/>
      <c r="AS11" s="52" t="s">
        <v>113</v>
      </c>
      <c r="AV11" s="39" t="s">
        <v>88</v>
      </c>
      <c r="AW11" s="39" t="s">
        <v>91</v>
      </c>
      <c r="AY11" s="81" t="s">
        <v>128</v>
      </c>
    </row>
    <row r="12" spans="2:51" x14ac:dyDescent="0.25">
      <c r="B12" s="40">
        <v>2.0416666666666701</v>
      </c>
      <c r="C12" s="40">
        <v>8.3333333333333329E-2</v>
      </c>
      <c r="D12" s="110">
        <v>6</v>
      </c>
      <c r="E12" s="41">
        <f t="shared" si="0"/>
        <v>4.2253521126760569</v>
      </c>
      <c r="F12" s="100">
        <v>83</v>
      </c>
      <c r="G12" s="41">
        <f t="shared" ref="G12:G34" si="3">F12/1.42</f>
        <v>58.450704225352112</v>
      </c>
      <c r="H12" s="42" t="s">
        <v>88</v>
      </c>
      <c r="I12" s="42">
        <f t="shared" ref="I12:I34" si="4">J12-(2/1.42)</f>
        <v>53.521126760563384</v>
      </c>
      <c r="J12" s="43">
        <f>(F12-5)/1.42</f>
        <v>54.929577464788736</v>
      </c>
      <c r="K12" s="42">
        <f>J12+(6/1.42)</f>
        <v>59.154929577464792</v>
      </c>
      <c r="L12" s="44">
        <v>14</v>
      </c>
      <c r="M12" s="45" t="s">
        <v>89</v>
      </c>
      <c r="N12" s="45">
        <v>11.2</v>
      </c>
      <c r="O12" s="111">
        <v>139</v>
      </c>
      <c r="P12" s="111">
        <v>112</v>
      </c>
      <c r="Q12" s="111">
        <v>2599258</v>
      </c>
      <c r="R12" s="46">
        <f t="shared" ref="R12:R34" si="5">IF(ISBLANK(Q12),"-",Q12-Q11)</f>
        <v>4600</v>
      </c>
      <c r="S12" s="47">
        <f t="shared" ref="S12:S34" si="6">R12*24/1000</f>
        <v>110.4</v>
      </c>
      <c r="T12" s="47">
        <f t="shared" ref="T12:T34" si="7">R12/1000</f>
        <v>4.5999999999999996</v>
      </c>
      <c r="U12" s="112">
        <v>7.5</v>
      </c>
      <c r="V12" s="112">
        <f t="shared" si="1"/>
        <v>7.5</v>
      </c>
      <c r="W12" s="113" t="s">
        <v>190</v>
      </c>
      <c r="X12" s="115">
        <v>0</v>
      </c>
      <c r="Y12" s="115">
        <v>0</v>
      </c>
      <c r="Z12" s="115">
        <v>1097</v>
      </c>
      <c r="AA12" s="115">
        <v>1185</v>
      </c>
      <c r="AB12" s="115">
        <v>1097</v>
      </c>
      <c r="AC12" s="48" t="s">
        <v>90</v>
      </c>
      <c r="AD12" s="48" t="s">
        <v>90</v>
      </c>
      <c r="AE12" s="48" t="s">
        <v>90</v>
      </c>
      <c r="AF12" s="114" t="s">
        <v>90</v>
      </c>
      <c r="AG12" s="123">
        <v>46831974</v>
      </c>
      <c r="AH12" s="49">
        <f>IF(ISBLANK(AG12),"-",AG12-AG11)</f>
        <v>1138</v>
      </c>
      <c r="AI12" s="50">
        <f t="shared" ref="AI12:AI34" si="8">AH12/T12</f>
        <v>247.39130434782609</v>
      </c>
      <c r="AJ12" s="98">
        <v>0</v>
      </c>
      <c r="AK12" s="98">
        <v>0</v>
      </c>
      <c r="AL12" s="98">
        <v>1</v>
      </c>
      <c r="AM12" s="98">
        <v>1</v>
      </c>
      <c r="AN12" s="98">
        <v>1</v>
      </c>
      <c r="AO12" s="98">
        <v>0.8</v>
      </c>
      <c r="AP12" s="115">
        <v>10840563</v>
      </c>
      <c r="AQ12" s="115">
        <f t="shared" si="2"/>
        <v>784</v>
      </c>
      <c r="AR12" s="118">
        <v>1.1000000000000001</v>
      </c>
      <c r="AS12" s="52" t="s">
        <v>113</v>
      </c>
      <c r="AV12" s="39" t="s">
        <v>92</v>
      </c>
      <c r="AW12" s="39" t="s">
        <v>93</v>
      </c>
      <c r="AY12" s="81" t="s">
        <v>126</v>
      </c>
    </row>
    <row r="13" spans="2:51" x14ac:dyDescent="0.25">
      <c r="B13" s="40">
        <v>2.0833333333333299</v>
      </c>
      <c r="C13" s="40">
        <v>0.125</v>
      </c>
      <c r="D13" s="110">
        <v>5</v>
      </c>
      <c r="E13" s="41">
        <f t="shared" si="0"/>
        <v>3.5211267605633805</v>
      </c>
      <c r="F13" s="100">
        <v>83</v>
      </c>
      <c r="G13" s="41">
        <f t="shared" si="3"/>
        <v>58.450704225352112</v>
      </c>
      <c r="H13" s="42" t="s">
        <v>88</v>
      </c>
      <c r="I13" s="42">
        <f t="shared" si="4"/>
        <v>53.521126760563384</v>
      </c>
      <c r="J13" s="43">
        <f>(F13-5)/1.42</f>
        <v>54.929577464788736</v>
      </c>
      <c r="K13" s="42">
        <f>J13+(6/1.42)</f>
        <v>59.154929577464792</v>
      </c>
      <c r="L13" s="44">
        <v>14</v>
      </c>
      <c r="M13" s="45" t="s">
        <v>89</v>
      </c>
      <c r="N13" s="45">
        <v>11.2</v>
      </c>
      <c r="O13" s="111">
        <v>124</v>
      </c>
      <c r="P13" s="111">
        <v>115</v>
      </c>
      <c r="Q13" s="111">
        <v>2602863</v>
      </c>
      <c r="R13" s="46">
        <f t="shared" si="5"/>
        <v>3605</v>
      </c>
      <c r="S13" s="47">
        <f t="shared" si="6"/>
        <v>86.52</v>
      </c>
      <c r="T13" s="47">
        <f t="shared" si="7"/>
        <v>3.605</v>
      </c>
      <c r="U13" s="112">
        <v>8.6999999999999993</v>
      </c>
      <c r="V13" s="112">
        <f t="shared" si="1"/>
        <v>8.6999999999999993</v>
      </c>
      <c r="W13" s="113" t="s">
        <v>190</v>
      </c>
      <c r="X13" s="115">
        <v>0</v>
      </c>
      <c r="Y13" s="115">
        <v>0</v>
      </c>
      <c r="Z13" s="115">
        <v>1097</v>
      </c>
      <c r="AA13" s="115">
        <v>1185</v>
      </c>
      <c r="AB13" s="115">
        <v>1097</v>
      </c>
      <c r="AC13" s="48" t="s">
        <v>90</v>
      </c>
      <c r="AD13" s="48" t="s">
        <v>90</v>
      </c>
      <c r="AE13" s="48" t="s">
        <v>90</v>
      </c>
      <c r="AF13" s="114" t="s">
        <v>90</v>
      </c>
      <c r="AG13" s="123">
        <v>46833036</v>
      </c>
      <c r="AH13" s="49">
        <f>IF(ISBLANK(AG13),"-",AG13-AG12)</f>
        <v>1062</v>
      </c>
      <c r="AI13" s="50">
        <f t="shared" si="8"/>
        <v>294.59084604715673</v>
      </c>
      <c r="AJ13" s="98">
        <v>0</v>
      </c>
      <c r="AK13" s="98">
        <v>0</v>
      </c>
      <c r="AL13" s="98">
        <v>1</v>
      </c>
      <c r="AM13" s="98">
        <v>1</v>
      </c>
      <c r="AN13" s="98">
        <v>1</v>
      </c>
      <c r="AO13" s="98">
        <v>0.8</v>
      </c>
      <c r="AP13" s="115">
        <v>10841360</v>
      </c>
      <c r="AQ13" s="115">
        <f t="shared" si="2"/>
        <v>797</v>
      </c>
      <c r="AR13" s="51"/>
      <c r="AS13" s="52" t="s">
        <v>113</v>
      </c>
      <c r="AV13" s="39" t="s">
        <v>94</v>
      </c>
      <c r="AW13" s="39" t="s">
        <v>95</v>
      </c>
      <c r="AY13" s="81" t="s">
        <v>133</v>
      </c>
    </row>
    <row r="14" spans="2:51" x14ac:dyDescent="0.25">
      <c r="B14" s="40">
        <v>2.125</v>
      </c>
      <c r="C14" s="40">
        <v>0.16666666666666699</v>
      </c>
      <c r="D14" s="110">
        <v>7</v>
      </c>
      <c r="E14" s="41">
        <f t="shared" si="0"/>
        <v>4.9295774647887329</v>
      </c>
      <c r="F14" s="100">
        <v>83</v>
      </c>
      <c r="G14" s="41">
        <f t="shared" si="3"/>
        <v>58.450704225352112</v>
      </c>
      <c r="H14" s="42" t="s">
        <v>88</v>
      </c>
      <c r="I14" s="42">
        <f t="shared" si="4"/>
        <v>53.521126760563384</v>
      </c>
      <c r="J14" s="43">
        <f>(F14-5)/1.42</f>
        <v>54.929577464788736</v>
      </c>
      <c r="K14" s="42">
        <f>J14+(6/1.42)</f>
        <v>59.154929577464792</v>
      </c>
      <c r="L14" s="44">
        <v>14</v>
      </c>
      <c r="M14" s="45" t="s">
        <v>89</v>
      </c>
      <c r="N14" s="45">
        <v>12.8</v>
      </c>
      <c r="O14" s="111">
        <v>117</v>
      </c>
      <c r="P14" s="111">
        <v>112</v>
      </c>
      <c r="Q14" s="111">
        <v>2607460</v>
      </c>
      <c r="R14" s="46">
        <f t="shared" si="5"/>
        <v>4597</v>
      </c>
      <c r="S14" s="47">
        <f t="shared" si="6"/>
        <v>110.328</v>
      </c>
      <c r="T14" s="47">
        <f t="shared" si="7"/>
        <v>4.5970000000000004</v>
      </c>
      <c r="U14" s="112">
        <v>9.5</v>
      </c>
      <c r="V14" s="112">
        <f t="shared" si="1"/>
        <v>9.5</v>
      </c>
      <c r="W14" s="113" t="s">
        <v>190</v>
      </c>
      <c r="X14" s="115">
        <v>0</v>
      </c>
      <c r="Y14" s="115">
        <v>0</v>
      </c>
      <c r="Z14" s="115">
        <v>1045</v>
      </c>
      <c r="AA14" s="115">
        <v>1185</v>
      </c>
      <c r="AB14" s="115">
        <v>1045</v>
      </c>
      <c r="AC14" s="48" t="s">
        <v>90</v>
      </c>
      <c r="AD14" s="48" t="s">
        <v>90</v>
      </c>
      <c r="AE14" s="48" t="s">
        <v>90</v>
      </c>
      <c r="AF14" s="114" t="s">
        <v>90</v>
      </c>
      <c r="AG14" s="123">
        <v>46834044</v>
      </c>
      <c r="AH14" s="49">
        <f t="shared" ref="AH14:AH34" si="9">IF(ISBLANK(AG14),"-",AG14-AG13)</f>
        <v>1008</v>
      </c>
      <c r="AI14" s="50">
        <f t="shared" si="8"/>
        <v>219.27343919947791</v>
      </c>
      <c r="AJ14" s="98">
        <v>0</v>
      </c>
      <c r="AK14" s="98">
        <v>0</v>
      </c>
      <c r="AL14" s="98">
        <v>1</v>
      </c>
      <c r="AM14" s="98">
        <v>1</v>
      </c>
      <c r="AN14" s="98">
        <v>1</v>
      </c>
      <c r="AO14" s="98">
        <v>0.8</v>
      </c>
      <c r="AP14" s="115">
        <v>10842026</v>
      </c>
      <c r="AQ14" s="115">
        <f t="shared" si="2"/>
        <v>666</v>
      </c>
      <c r="AR14" s="51"/>
      <c r="AS14" s="52" t="s">
        <v>113</v>
      </c>
      <c r="AT14" s="54"/>
      <c r="AV14" s="39" t="s">
        <v>96</v>
      </c>
      <c r="AW14" s="39" t="s">
        <v>97</v>
      </c>
      <c r="AY14" s="81"/>
    </row>
    <row r="15" spans="2:51" ht="14.25" customHeight="1" x14ac:dyDescent="0.25">
      <c r="B15" s="40">
        <v>2.1666666666666701</v>
      </c>
      <c r="C15" s="40">
        <v>0.20833333333333301</v>
      </c>
      <c r="D15" s="110">
        <v>8</v>
      </c>
      <c r="E15" s="41">
        <f t="shared" si="0"/>
        <v>5.6338028169014089</v>
      </c>
      <c r="F15" s="100">
        <v>83</v>
      </c>
      <c r="G15" s="41">
        <f t="shared" si="3"/>
        <v>58.450704225352112</v>
      </c>
      <c r="H15" s="42" t="s">
        <v>88</v>
      </c>
      <c r="I15" s="42">
        <f t="shared" si="4"/>
        <v>53.521126760563384</v>
      </c>
      <c r="J15" s="43">
        <f>(F15-5)/1.42</f>
        <v>54.929577464788736</v>
      </c>
      <c r="K15" s="42">
        <f>J15+(6/1.42)</f>
        <v>59.154929577464792</v>
      </c>
      <c r="L15" s="44">
        <v>18</v>
      </c>
      <c r="M15" s="45" t="s">
        <v>89</v>
      </c>
      <c r="N15" s="45">
        <v>13.1</v>
      </c>
      <c r="O15" s="111">
        <v>124</v>
      </c>
      <c r="P15" s="111">
        <v>113</v>
      </c>
      <c r="Q15" s="111">
        <v>2612256</v>
      </c>
      <c r="R15" s="46">
        <f t="shared" si="5"/>
        <v>4796</v>
      </c>
      <c r="S15" s="47">
        <f t="shared" si="6"/>
        <v>115.104</v>
      </c>
      <c r="T15" s="47">
        <f t="shared" si="7"/>
        <v>4.7960000000000003</v>
      </c>
      <c r="U15" s="112">
        <v>9.5</v>
      </c>
      <c r="V15" s="112">
        <f t="shared" si="1"/>
        <v>9.5</v>
      </c>
      <c r="W15" s="113" t="s">
        <v>190</v>
      </c>
      <c r="X15" s="115">
        <v>0</v>
      </c>
      <c r="Y15" s="115">
        <v>0</v>
      </c>
      <c r="Z15" s="115">
        <v>1097</v>
      </c>
      <c r="AA15" s="115">
        <v>1185</v>
      </c>
      <c r="AB15" s="115">
        <v>1097</v>
      </c>
      <c r="AC15" s="48" t="s">
        <v>90</v>
      </c>
      <c r="AD15" s="48" t="s">
        <v>90</v>
      </c>
      <c r="AE15" s="48" t="s">
        <v>90</v>
      </c>
      <c r="AF15" s="114" t="s">
        <v>90</v>
      </c>
      <c r="AG15" s="123">
        <v>46835104</v>
      </c>
      <c r="AH15" s="49">
        <f t="shared" si="9"/>
        <v>1060</v>
      </c>
      <c r="AI15" s="50">
        <f t="shared" si="8"/>
        <v>221.01751459549624</v>
      </c>
      <c r="AJ15" s="98">
        <v>0</v>
      </c>
      <c r="AK15" s="98">
        <v>0</v>
      </c>
      <c r="AL15" s="98">
        <v>1</v>
      </c>
      <c r="AM15" s="98">
        <v>1</v>
      </c>
      <c r="AN15" s="98">
        <v>1</v>
      </c>
      <c r="AO15" s="98">
        <v>0</v>
      </c>
      <c r="AP15" s="115">
        <v>10842026</v>
      </c>
      <c r="AQ15" s="115">
        <f t="shared" si="2"/>
        <v>0</v>
      </c>
      <c r="AR15" s="51"/>
      <c r="AS15" s="52" t="s">
        <v>113</v>
      </c>
      <c r="AV15" s="39" t="s">
        <v>98</v>
      </c>
      <c r="AW15" s="39" t="s">
        <v>99</v>
      </c>
      <c r="AY15" s="97"/>
    </row>
    <row r="16" spans="2:51" x14ac:dyDescent="0.25">
      <c r="B16" s="40">
        <v>2.2083333333333299</v>
      </c>
      <c r="C16" s="40">
        <v>0.25</v>
      </c>
      <c r="D16" s="110">
        <v>8</v>
      </c>
      <c r="E16" s="41">
        <f t="shared" si="0"/>
        <v>5.6338028169014089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136</v>
      </c>
      <c r="P16" s="111">
        <v>130</v>
      </c>
      <c r="Q16" s="111">
        <v>2617337</v>
      </c>
      <c r="R16" s="46">
        <f t="shared" si="5"/>
        <v>5081</v>
      </c>
      <c r="S16" s="47">
        <f t="shared" si="6"/>
        <v>121.944</v>
      </c>
      <c r="T16" s="47">
        <f t="shared" si="7"/>
        <v>5.0810000000000004</v>
      </c>
      <c r="U16" s="112">
        <v>9.5</v>
      </c>
      <c r="V16" s="112">
        <f t="shared" si="1"/>
        <v>9.5</v>
      </c>
      <c r="W16" s="113" t="s">
        <v>190</v>
      </c>
      <c r="X16" s="115">
        <v>0</v>
      </c>
      <c r="Y16" s="115">
        <v>0</v>
      </c>
      <c r="Z16" s="115">
        <v>1097</v>
      </c>
      <c r="AA16" s="115">
        <v>1185</v>
      </c>
      <c r="AB16" s="115">
        <v>1097</v>
      </c>
      <c r="AC16" s="48" t="s">
        <v>90</v>
      </c>
      <c r="AD16" s="48" t="s">
        <v>90</v>
      </c>
      <c r="AE16" s="48" t="s">
        <v>90</v>
      </c>
      <c r="AF16" s="114" t="s">
        <v>90</v>
      </c>
      <c r="AG16" s="123">
        <v>46836008</v>
      </c>
      <c r="AH16" s="49">
        <f t="shared" si="9"/>
        <v>904</v>
      </c>
      <c r="AI16" s="50">
        <f t="shared" si="8"/>
        <v>177.91773272977758</v>
      </c>
      <c r="AJ16" s="98">
        <v>0</v>
      </c>
      <c r="AK16" s="98">
        <v>0</v>
      </c>
      <c r="AL16" s="98">
        <v>1</v>
      </c>
      <c r="AM16" s="98">
        <v>1</v>
      </c>
      <c r="AN16" s="98">
        <v>1</v>
      </c>
      <c r="AO16" s="98">
        <v>0</v>
      </c>
      <c r="AP16" s="115">
        <v>10842026</v>
      </c>
      <c r="AQ16" s="115">
        <f t="shared" si="2"/>
        <v>0</v>
      </c>
      <c r="AR16" s="53">
        <v>1.37</v>
      </c>
      <c r="AS16" s="52" t="s">
        <v>101</v>
      </c>
      <c r="AV16" s="39" t="s">
        <v>102</v>
      </c>
      <c r="AW16" s="39" t="s">
        <v>103</v>
      </c>
      <c r="AY16" s="97"/>
    </row>
    <row r="17" spans="1:51" x14ac:dyDescent="0.25">
      <c r="B17" s="40">
        <v>2.25</v>
      </c>
      <c r="C17" s="40">
        <v>0.29166666666666702</v>
      </c>
      <c r="D17" s="110">
        <v>7</v>
      </c>
      <c r="E17" s="41">
        <f t="shared" si="0"/>
        <v>4.9295774647887329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137</v>
      </c>
      <c r="P17" s="111">
        <v>141</v>
      </c>
      <c r="Q17" s="111">
        <v>2623278</v>
      </c>
      <c r="R17" s="46">
        <f t="shared" si="5"/>
        <v>5941</v>
      </c>
      <c r="S17" s="47">
        <f t="shared" si="6"/>
        <v>142.584</v>
      </c>
      <c r="T17" s="47">
        <f t="shared" si="7"/>
        <v>5.9409999999999998</v>
      </c>
      <c r="U17" s="112">
        <v>9.3000000000000007</v>
      </c>
      <c r="V17" s="112">
        <f t="shared" si="1"/>
        <v>9.3000000000000007</v>
      </c>
      <c r="W17" s="113" t="s">
        <v>130</v>
      </c>
      <c r="X17" s="115">
        <v>1047</v>
      </c>
      <c r="Y17" s="115">
        <v>0</v>
      </c>
      <c r="Z17" s="115">
        <v>1187</v>
      </c>
      <c r="AA17" s="115">
        <v>1185</v>
      </c>
      <c r="AB17" s="115">
        <v>1187</v>
      </c>
      <c r="AC17" s="48" t="s">
        <v>90</v>
      </c>
      <c r="AD17" s="48" t="s">
        <v>90</v>
      </c>
      <c r="AE17" s="48" t="s">
        <v>90</v>
      </c>
      <c r="AF17" s="114" t="s">
        <v>90</v>
      </c>
      <c r="AG17" s="123">
        <v>46837340</v>
      </c>
      <c r="AH17" s="49">
        <f t="shared" si="9"/>
        <v>1332</v>
      </c>
      <c r="AI17" s="50">
        <f t="shared" si="8"/>
        <v>224.20467934691129</v>
      </c>
      <c r="AJ17" s="98">
        <v>1</v>
      </c>
      <c r="AK17" s="98">
        <v>0</v>
      </c>
      <c r="AL17" s="98">
        <v>1</v>
      </c>
      <c r="AM17" s="98">
        <v>1</v>
      </c>
      <c r="AN17" s="98">
        <v>1</v>
      </c>
      <c r="AO17" s="98">
        <v>0</v>
      </c>
      <c r="AP17" s="115">
        <v>10842026</v>
      </c>
      <c r="AQ17" s="115">
        <f t="shared" si="2"/>
        <v>0</v>
      </c>
      <c r="AR17" s="51"/>
      <c r="AS17" s="52" t="s">
        <v>101</v>
      </c>
      <c r="AT17" s="54"/>
      <c r="AV17" s="39" t="s">
        <v>104</v>
      </c>
      <c r="AW17" s="39" t="s">
        <v>105</v>
      </c>
      <c r="AY17" s="101"/>
    </row>
    <row r="18" spans="1:51" x14ac:dyDescent="0.25">
      <c r="B18" s="40">
        <v>2.2916666666666701</v>
      </c>
      <c r="C18" s="40">
        <v>0.33333333333333298</v>
      </c>
      <c r="D18" s="110">
        <v>6</v>
      </c>
      <c r="E18" s="41">
        <f t="shared" si="0"/>
        <v>4.2253521126760569</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137</v>
      </c>
      <c r="P18" s="111">
        <v>148</v>
      </c>
      <c r="Q18" s="111">
        <v>2629427</v>
      </c>
      <c r="R18" s="46">
        <f t="shared" si="5"/>
        <v>6149</v>
      </c>
      <c r="S18" s="47">
        <f t="shared" si="6"/>
        <v>147.57599999999999</v>
      </c>
      <c r="T18" s="47">
        <f t="shared" si="7"/>
        <v>6.149</v>
      </c>
      <c r="U18" s="112">
        <v>8.6</v>
      </c>
      <c r="V18" s="112">
        <f t="shared" si="1"/>
        <v>8.6</v>
      </c>
      <c r="W18" s="113" t="s">
        <v>130</v>
      </c>
      <c r="X18" s="115">
        <v>1047</v>
      </c>
      <c r="Y18" s="115">
        <v>0</v>
      </c>
      <c r="Z18" s="115">
        <v>1187</v>
      </c>
      <c r="AA18" s="115">
        <v>1185</v>
      </c>
      <c r="AB18" s="115">
        <v>1187</v>
      </c>
      <c r="AC18" s="48" t="s">
        <v>90</v>
      </c>
      <c r="AD18" s="48" t="s">
        <v>90</v>
      </c>
      <c r="AE18" s="48" t="s">
        <v>90</v>
      </c>
      <c r="AF18" s="114" t="s">
        <v>90</v>
      </c>
      <c r="AG18" s="123">
        <v>46838732</v>
      </c>
      <c r="AH18" s="49">
        <f t="shared" si="9"/>
        <v>1392</v>
      </c>
      <c r="AI18" s="50">
        <f t="shared" si="8"/>
        <v>226.37827288990079</v>
      </c>
      <c r="AJ18" s="98">
        <v>1</v>
      </c>
      <c r="AK18" s="98">
        <v>0</v>
      </c>
      <c r="AL18" s="98">
        <v>1</v>
      </c>
      <c r="AM18" s="98">
        <v>1</v>
      </c>
      <c r="AN18" s="98">
        <v>1</v>
      </c>
      <c r="AO18" s="98">
        <v>0</v>
      </c>
      <c r="AP18" s="115">
        <v>10842026</v>
      </c>
      <c r="AQ18" s="115">
        <f t="shared" si="2"/>
        <v>0</v>
      </c>
      <c r="AR18" s="51"/>
      <c r="AS18" s="52" t="s">
        <v>101</v>
      </c>
      <c r="AV18" s="39" t="s">
        <v>106</v>
      </c>
      <c r="AW18" s="39" t="s">
        <v>107</v>
      </c>
      <c r="AY18" s="101"/>
    </row>
    <row r="19" spans="1:51" x14ac:dyDescent="0.25">
      <c r="B19" s="40">
        <v>2.3333333333333299</v>
      </c>
      <c r="C19" s="40">
        <v>0.375</v>
      </c>
      <c r="D19" s="110">
        <v>6</v>
      </c>
      <c r="E19" s="41">
        <f t="shared" si="0"/>
        <v>4.2253521126760569</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136</v>
      </c>
      <c r="P19" s="111">
        <v>146</v>
      </c>
      <c r="Q19" s="111">
        <v>2635702</v>
      </c>
      <c r="R19" s="46">
        <f t="shared" si="5"/>
        <v>6275</v>
      </c>
      <c r="S19" s="47">
        <f t="shared" si="6"/>
        <v>150.6</v>
      </c>
      <c r="T19" s="47">
        <f t="shared" si="7"/>
        <v>6.2750000000000004</v>
      </c>
      <c r="U19" s="112">
        <v>8</v>
      </c>
      <c r="V19" s="112">
        <f t="shared" si="1"/>
        <v>8</v>
      </c>
      <c r="W19" s="113" t="s">
        <v>130</v>
      </c>
      <c r="X19" s="115">
        <v>1047</v>
      </c>
      <c r="Y19" s="115">
        <v>0</v>
      </c>
      <c r="Z19" s="115">
        <v>1187</v>
      </c>
      <c r="AA19" s="115">
        <v>1185</v>
      </c>
      <c r="AB19" s="115">
        <v>1187</v>
      </c>
      <c r="AC19" s="48" t="s">
        <v>90</v>
      </c>
      <c r="AD19" s="48" t="s">
        <v>90</v>
      </c>
      <c r="AE19" s="48" t="s">
        <v>90</v>
      </c>
      <c r="AF19" s="114" t="s">
        <v>90</v>
      </c>
      <c r="AG19" s="123">
        <v>46840148</v>
      </c>
      <c r="AH19" s="49">
        <f t="shared" si="9"/>
        <v>1416</v>
      </c>
      <c r="AI19" s="50">
        <f t="shared" si="8"/>
        <v>225.65737051792829</v>
      </c>
      <c r="AJ19" s="98">
        <v>1</v>
      </c>
      <c r="AK19" s="98">
        <v>0</v>
      </c>
      <c r="AL19" s="98">
        <v>1</v>
      </c>
      <c r="AM19" s="98">
        <v>1</v>
      </c>
      <c r="AN19" s="98">
        <v>1</v>
      </c>
      <c r="AO19" s="98">
        <v>0</v>
      </c>
      <c r="AP19" s="115">
        <v>10842026</v>
      </c>
      <c r="AQ19" s="115">
        <f t="shared" si="2"/>
        <v>0</v>
      </c>
      <c r="AR19" s="51"/>
      <c r="AS19" s="52" t="s">
        <v>101</v>
      </c>
      <c r="AV19" s="39" t="s">
        <v>108</v>
      </c>
      <c r="AW19" s="39" t="s">
        <v>109</v>
      </c>
      <c r="AY19" s="101"/>
    </row>
    <row r="20" spans="1:51" x14ac:dyDescent="0.25">
      <c r="B20" s="40">
        <v>2.375</v>
      </c>
      <c r="C20" s="40">
        <v>0.41666666666666669</v>
      </c>
      <c r="D20" s="110">
        <v>6</v>
      </c>
      <c r="E20" s="41">
        <f t="shared" si="0"/>
        <v>4.2253521126760569</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136</v>
      </c>
      <c r="P20" s="111">
        <v>144</v>
      </c>
      <c r="Q20" s="111">
        <v>2641699</v>
      </c>
      <c r="R20" s="46">
        <f t="shared" si="5"/>
        <v>5997</v>
      </c>
      <c r="S20" s="47">
        <f t="shared" si="6"/>
        <v>143.928</v>
      </c>
      <c r="T20" s="47">
        <f t="shared" si="7"/>
        <v>5.9969999999999999</v>
      </c>
      <c r="U20" s="112">
        <v>7.4</v>
      </c>
      <c r="V20" s="112">
        <f t="shared" si="1"/>
        <v>7.4</v>
      </c>
      <c r="W20" s="113" t="s">
        <v>130</v>
      </c>
      <c r="X20" s="115">
        <v>1046</v>
      </c>
      <c r="Y20" s="115">
        <v>0</v>
      </c>
      <c r="Z20" s="115">
        <v>1187</v>
      </c>
      <c r="AA20" s="115">
        <v>1185</v>
      </c>
      <c r="AB20" s="115">
        <v>1187</v>
      </c>
      <c r="AC20" s="48" t="s">
        <v>90</v>
      </c>
      <c r="AD20" s="48" t="s">
        <v>90</v>
      </c>
      <c r="AE20" s="48" t="s">
        <v>90</v>
      </c>
      <c r="AF20" s="114" t="s">
        <v>90</v>
      </c>
      <c r="AG20" s="123">
        <v>46841484</v>
      </c>
      <c r="AH20" s="49">
        <f t="shared" si="9"/>
        <v>1336</v>
      </c>
      <c r="AI20" s="50">
        <f t="shared" si="8"/>
        <v>222.77805569451394</v>
      </c>
      <c r="AJ20" s="98">
        <v>1</v>
      </c>
      <c r="AK20" s="98">
        <v>0</v>
      </c>
      <c r="AL20" s="98">
        <v>1</v>
      </c>
      <c r="AM20" s="98">
        <v>1</v>
      </c>
      <c r="AN20" s="98">
        <v>1</v>
      </c>
      <c r="AO20" s="98">
        <v>0</v>
      </c>
      <c r="AP20" s="115">
        <v>10842026</v>
      </c>
      <c r="AQ20" s="115">
        <f t="shared" si="2"/>
        <v>0</v>
      </c>
      <c r="AR20" s="53">
        <v>1.28</v>
      </c>
      <c r="AS20" s="52" t="s">
        <v>101</v>
      </c>
      <c r="AY20" s="101"/>
    </row>
    <row r="21" spans="1:51" x14ac:dyDescent="0.25">
      <c r="B21" s="40">
        <v>2.4166666666666701</v>
      </c>
      <c r="C21" s="40">
        <v>0.45833333333333298</v>
      </c>
      <c r="D21" s="110">
        <v>6</v>
      </c>
      <c r="E21" s="41">
        <f t="shared" si="0"/>
        <v>4.2253521126760569</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135</v>
      </c>
      <c r="P21" s="111">
        <v>145</v>
      </c>
      <c r="Q21" s="111">
        <v>2647889</v>
      </c>
      <c r="R21" s="46">
        <f t="shared" si="5"/>
        <v>6190</v>
      </c>
      <c r="S21" s="47">
        <f t="shared" si="6"/>
        <v>148.56</v>
      </c>
      <c r="T21" s="47">
        <f t="shared" si="7"/>
        <v>6.19</v>
      </c>
      <c r="U21" s="112">
        <v>6.8</v>
      </c>
      <c r="V21" s="112">
        <f t="shared" si="1"/>
        <v>6.8</v>
      </c>
      <c r="W21" s="113" t="s">
        <v>130</v>
      </c>
      <c r="X21" s="115">
        <v>1047</v>
      </c>
      <c r="Y21" s="115">
        <v>0</v>
      </c>
      <c r="Z21" s="115">
        <v>1187</v>
      </c>
      <c r="AA21" s="115">
        <v>1185</v>
      </c>
      <c r="AB21" s="115">
        <v>1187</v>
      </c>
      <c r="AC21" s="48" t="s">
        <v>90</v>
      </c>
      <c r="AD21" s="48" t="s">
        <v>90</v>
      </c>
      <c r="AE21" s="48" t="s">
        <v>90</v>
      </c>
      <c r="AF21" s="114" t="s">
        <v>90</v>
      </c>
      <c r="AG21" s="123">
        <v>46842880</v>
      </c>
      <c r="AH21" s="49">
        <f t="shared" si="9"/>
        <v>1396</v>
      </c>
      <c r="AI21" s="50">
        <f t="shared" si="8"/>
        <v>225.52504038772213</v>
      </c>
      <c r="AJ21" s="98">
        <v>1</v>
      </c>
      <c r="AK21" s="98">
        <v>0</v>
      </c>
      <c r="AL21" s="98">
        <v>1</v>
      </c>
      <c r="AM21" s="98">
        <v>1</v>
      </c>
      <c r="AN21" s="98">
        <v>1</v>
      </c>
      <c r="AO21" s="98">
        <v>0</v>
      </c>
      <c r="AP21" s="115">
        <v>10842026</v>
      </c>
      <c r="AQ21" s="115">
        <f t="shared" si="2"/>
        <v>0</v>
      </c>
      <c r="AR21" s="51"/>
      <c r="AS21" s="52" t="s">
        <v>101</v>
      </c>
      <c r="AY21" s="101"/>
    </row>
    <row r="22" spans="1:51" x14ac:dyDescent="0.25">
      <c r="B22" s="40">
        <v>2.4583333333333299</v>
      </c>
      <c r="C22" s="40">
        <v>0.5</v>
      </c>
      <c r="D22" s="110">
        <v>5</v>
      </c>
      <c r="E22" s="41">
        <f t="shared" si="0"/>
        <v>3.5211267605633805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133</v>
      </c>
      <c r="P22" s="111">
        <v>144</v>
      </c>
      <c r="Q22" s="111">
        <v>2653885</v>
      </c>
      <c r="R22" s="46">
        <f t="shared" si="5"/>
        <v>5996</v>
      </c>
      <c r="S22" s="47">
        <f t="shared" si="6"/>
        <v>143.904</v>
      </c>
      <c r="T22" s="47">
        <f t="shared" si="7"/>
        <v>5.9960000000000004</v>
      </c>
      <c r="U22" s="112">
        <v>6.2</v>
      </c>
      <c r="V22" s="112">
        <f t="shared" si="1"/>
        <v>6.2</v>
      </c>
      <c r="W22" s="113" t="s">
        <v>130</v>
      </c>
      <c r="X22" s="115">
        <v>1048</v>
      </c>
      <c r="Y22" s="115">
        <v>0</v>
      </c>
      <c r="Z22" s="115">
        <v>1187</v>
      </c>
      <c r="AA22" s="115">
        <v>1185</v>
      </c>
      <c r="AB22" s="115">
        <v>1187</v>
      </c>
      <c r="AC22" s="48" t="s">
        <v>90</v>
      </c>
      <c r="AD22" s="48" t="s">
        <v>90</v>
      </c>
      <c r="AE22" s="48" t="s">
        <v>90</v>
      </c>
      <c r="AF22" s="114" t="s">
        <v>90</v>
      </c>
      <c r="AG22" s="123">
        <v>46844244</v>
      </c>
      <c r="AH22" s="49">
        <f t="shared" si="9"/>
        <v>1364</v>
      </c>
      <c r="AI22" s="50">
        <f t="shared" si="8"/>
        <v>227.48498999332887</v>
      </c>
      <c r="AJ22" s="98">
        <v>1</v>
      </c>
      <c r="AK22" s="98">
        <v>0</v>
      </c>
      <c r="AL22" s="98">
        <v>1</v>
      </c>
      <c r="AM22" s="98">
        <v>1</v>
      </c>
      <c r="AN22" s="98">
        <v>1</v>
      </c>
      <c r="AO22" s="98">
        <v>0</v>
      </c>
      <c r="AP22" s="115">
        <v>10842026</v>
      </c>
      <c r="AQ22" s="115">
        <f t="shared" si="2"/>
        <v>0</v>
      </c>
      <c r="AR22" s="51"/>
      <c r="AS22" s="52" t="s">
        <v>101</v>
      </c>
      <c r="AV22" s="55" t="s">
        <v>110</v>
      </c>
      <c r="AY22" s="101"/>
    </row>
    <row r="23" spans="1:51" x14ac:dyDescent="0.25">
      <c r="A23" s="97" t="s">
        <v>125</v>
      </c>
      <c r="B23" s="40">
        <v>2.5</v>
      </c>
      <c r="C23" s="40">
        <v>0.54166666666666696</v>
      </c>
      <c r="D23" s="110">
        <v>5</v>
      </c>
      <c r="E23" s="41">
        <f t="shared" si="0"/>
        <v>3.5211267605633805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136</v>
      </c>
      <c r="P23" s="111">
        <v>140</v>
      </c>
      <c r="Q23" s="111">
        <v>2659927</v>
      </c>
      <c r="R23" s="46">
        <f t="shared" si="5"/>
        <v>6042</v>
      </c>
      <c r="S23" s="47">
        <f t="shared" si="6"/>
        <v>145.00800000000001</v>
      </c>
      <c r="T23" s="47">
        <f t="shared" si="7"/>
        <v>6.0419999999999998</v>
      </c>
      <c r="U23" s="112">
        <v>5.6</v>
      </c>
      <c r="V23" s="112">
        <f t="shared" si="1"/>
        <v>5.6</v>
      </c>
      <c r="W23" s="113" t="s">
        <v>130</v>
      </c>
      <c r="X23" s="115">
        <v>1047</v>
      </c>
      <c r="Y23" s="115">
        <v>0</v>
      </c>
      <c r="Z23" s="115">
        <v>1187</v>
      </c>
      <c r="AA23" s="115">
        <v>1185</v>
      </c>
      <c r="AB23" s="115">
        <v>1187</v>
      </c>
      <c r="AC23" s="48" t="s">
        <v>90</v>
      </c>
      <c r="AD23" s="48" t="s">
        <v>90</v>
      </c>
      <c r="AE23" s="48" t="s">
        <v>90</v>
      </c>
      <c r="AF23" s="114" t="s">
        <v>90</v>
      </c>
      <c r="AG23" s="123">
        <v>46845612</v>
      </c>
      <c r="AH23" s="49">
        <f t="shared" si="9"/>
        <v>1368</v>
      </c>
      <c r="AI23" s="50">
        <f t="shared" si="8"/>
        <v>226.41509433962264</v>
      </c>
      <c r="AJ23" s="98">
        <v>1</v>
      </c>
      <c r="AK23" s="98">
        <v>0</v>
      </c>
      <c r="AL23" s="98">
        <v>1</v>
      </c>
      <c r="AM23" s="98">
        <v>1</v>
      </c>
      <c r="AN23" s="98">
        <v>1</v>
      </c>
      <c r="AO23" s="98">
        <v>0</v>
      </c>
      <c r="AP23" s="115">
        <v>10842026</v>
      </c>
      <c r="AQ23" s="115">
        <f t="shared" si="2"/>
        <v>0</v>
      </c>
      <c r="AR23" s="51"/>
      <c r="AS23" s="52" t="s">
        <v>113</v>
      </c>
      <c r="AT23" s="54"/>
      <c r="AV23" s="56" t="s">
        <v>111</v>
      </c>
      <c r="AW23" s="57" t="s">
        <v>112</v>
      </c>
      <c r="AY23" s="101"/>
    </row>
    <row r="24" spans="1:51" x14ac:dyDescent="0.25">
      <c r="B24" s="40">
        <v>2.5416666666666701</v>
      </c>
      <c r="C24" s="40">
        <v>0.58333333333333404</v>
      </c>
      <c r="D24" s="110">
        <v>5</v>
      </c>
      <c r="E24" s="41">
        <f t="shared" si="0"/>
        <v>3.5211267605633805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135</v>
      </c>
      <c r="P24" s="111">
        <v>144</v>
      </c>
      <c r="Q24" s="111">
        <v>2665934</v>
      </c>
      <c r="R24" s="46">
        <f t="shared" si="5"/>
        <v>6007</v>
      </c>
      <c r="S24" s="47">
        <f t="shared" si="6"/>
        <v>144.16800000000001</v>
      </c>
      <c r="T24" s="47">
        <f t="shared" si="7"/>
        <v>6.0069999999999997</v>
      </c>
      <c r="U24" s="112">
        <v>5.0999999999999996</v>
      </c>
      <c r="V24" s="112">
        <f t="shared" si="1"/>
        <v>5.0999999999999996</v>
      </c>
      <c r="W24" s="113" t="s">
        <v>130</v>
      </c>
      <c r="X24" s="115">
        <v>1047</v>
      </c>
      <c r="Y24" s="115">
        <v>0</v>
      </c>
      <c r="Z24" s="115">
        <v>1187</v>
      </c>
      <c r="AA24" s="115">
        <v>1185</v>
      </c>
      <c r="AB24" s="115">
        <v>1187</v>
      </c>
      <c r="AC24" s="48" t="s">
        <v>90</v>
      </c>
      <c r="AD24" s="48" t="s">
        <v>90</v>
      </c>
      <c r="AE24" s="48" t="s">
        <v>90</v>
      </c>
      <c r="AF24" s="114" t="s">
        <v>90</v>
      </c>
      <c r="AG24" s="123">
        <v>46846968</v>
      </c>
      <c r="AH24" s="49">
        <f>IF(ISBLANK(AG24),"-",AG24-AG23)</f>
        <v>1356</v>
      </c>
      <c r="AI24" s="50">
        <f t="shared" si="8"/>
        <v>225.73664058598303</v>
      </c>
      <c r="AJ24" s="98">
        <v>1</v>
      </c>
      <c r="AK24" s="98">
        <v>0</v>
      </c>
      <c r="AL24" s="98">
        <v>1</v>
      </c>
      <c r="AM24" s="98">
        <v>1</v>
      </c>
      <c r="AN24" s="98">
        <v>1</v>
      </c>
      <c r="AO24" s="98">
        <v>0</v>
      </c>
      <c r="AP24" s="115">
        <v>10842026</v>
      </c>
      <c r="AQ24" s="115">
        <f t="shared" si="2"/>
        <v>0</v>
      </c>
      <c r="AR24" s="53">
        <v>1.24</v>
      </c>
      <c r="AS24" s="52" t="s">
        <v>113</v>
      </c>
      <c r="AV24" s="58" t="s">
        <v>29</v>
      </c>
      <c r="AW24" s="58">
        <v>14.7</v>
      </c>
      <c r="AY24" s="101"/>
    </row>
    <row r="25" spans="1:51" x14ac:dyDescent="0.25">
      <c r="B25" s="40">
        <v>2.5833333333333299</v>
      </c>
      <c r="C25" s="40">
        <v>0.625</v>
      </c>
      <c r="D25" s="110">
        <v>5</v>
      </c>
      <c r="E25" s="41">
        <f t="shared" si="0"/>
        <v>3.5211267605633805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137</v>
      </c>
      <c r="P25" s="111">
        <v>141</v>
      </c>
      <c r="Q25" s="111">
        <v>2671846</v>
      </c>
      <c r="R25" s="46">
        <f t="shared" si="5"/>
        <v>5912</v>
      </c>
      <c r="S25" s="47">
        <f t="shared" si="6"/>
        <v>141.88800000000001</v>
      </c>
      <c r="T25" s="47">
        <f t="shared" si="7"/>
        <v>5.9119999999999999</v>
      </c>
      <c r="U25" s="112">
        <v>4.7</v>
      </c>
      <c r="V25" s="112">
        <f t="shared" si="1"/>
        <v>4.7</v>
      </c>
      <c r="W25" s="113" t="s">
        <v>130</v>
      </c>
      <c r="X25" s="115">
        <v>1016</v>
      </c>
      <c r="Y25" s="115">
        <v>0</v>
      </c>
      <c r="Z25" s="115">
        <v>1187</v>
      </c>
      <c r="AA25" s="115">
        <v>1185</v>
      </c>
      <c r="AB25" s="115">
        <v>1187</v>
      </c>
      <c r="AC25" s="48" t="s">
        <v>90</v>
      </c>
      <c r="AD25" s="48" t="s">
        <v>90</v>
      </c>
      <c r="AE25" s="48" t="s">
        <v>90</v>
      </c>
      <c r="AF25" s="114" t="s">
        <v>90</v>
      </c>
      <c r="AG25" s="123">
        <v>46848312</v>
      </c>
      <c r="AH25" s="49">
        <f t="shared" si="9"/>
        <v>1344</v>
      </c>
      <c r="AI25" s="50">
        <f t="shared" si="8"/>
        <v>227.3342354533153</v>
      </c>
      <c r="AJ25" s="98">
        <v>1</v>
      </c>
      <c r="AK25" s="98">
        <v>0</v>
      </c>
      <c r="AL25" s="98">
        <v>1</v>
      </c>
      <c r="AM25" s="98">
        <v>1</v>
      </c>
      <c r="AN25" s="98">
        <v>1</v>
      </c>
      <c r="AO25" s="98">
        <v>0</v>
      </c>
      <c r="AP25" s="115">
        <v>10842026</v>
      </c>
      <c r="AQ25" s="115">
        <f t="shared" si="2"/>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137</v>
      </c>
      <c r="P26" s="111">
        <v>146</v>
      </c>
      <c r="Q26" s="111">
        <v>2677808</v>
      </c>
      <c r="R26" s="46">
        <f t="shared" si="5"/>
        <v>5962</v>
      </c>
      <c r="S26" s="47">
        <f t="shared" si="6"/>
        <v>143.08799999999999</v>
      </c>
      <c r="T26" s="47">
        <f t="shared" si="7"/>
        <v>5.9619999999999997</v>
      </c>
      <c r="U26" s="112">
        <v>4.4000000000000004</v>
      </c>
      <c r="V26" s="112">
        <f t="shared" si="1"/>
        <v>4.4000000000000004</v>
      </c>
      <c r="W26" s="113" t="s">
        <v>130</v>
      </c>
      <c r="X26" s="115">
        <v>1017</v>
      </c>
      <c r="Y26" s="115">
        <v>0</v>
      </c>
      <c r="Z26" s="115">
        <v>1187</v>
      </c>
      <c r="AA26" s="115">
        <v>1185</v>
      </c>
      <c r="AB26" s="115">
        <v>1187</v>
      </c>
      <c r="AC26" s="48" t="s">
        <v>90</v>
      </c>
      <c r="AD26" s="48" t="s">
        <v>90</v>
      </c>
      <c r="AE26" s="48" t="s">
        <v>90</v>
      </c>
      <c r="AF26" s="114" t="s">
        <v>90</v>
      </c>
      <c r="AG26" s="123">
        <v>46849668</v>
      </c>
      <c r="AH26" s="49">
        <f t="shared" si="9"/>
        <v>1356</v>
      </c>
      <c r="AI26" s="50">
        <f t="shared" si="8"/>
        <v>227.44045622274405</v>
      </c>
      <c r="AJ26" s="98">
        <v>1</v>
      </c>
      <c r="AK26" s="98">
        <v>0</v>
      </c>
      <c r="AL26" s="98">
        <v>1</v>
      </c>
      <c r="AM26" s="98">
        <v>1</v>
      </c>
      <c r="AN26" s="98">
        <v>1</v>
      </c>
      <c r="AO26" s="98">
        <v>0</v>
      </c>
      <c r="AP26" s="115">
        <v>10842026</v>
      </c>
      <c r="AQ26" s="115">
        <f t="shared" si="2"/>
        <v>0</v>
      </c>
      <c r="AR26" s="51"/>
      <c r="AS26" s="52" t="s">
        <v>113</v>
      </c>
      <c r="AV26" s="58" t="s">
        <v>114</v>
      </c>
      <c r="AW26" s="58">
        <v>1.01325</v>
      </c>
      <c r="AY26" s="101"/>
    </row>
    <row r="27" spans="1:51" x14ac:dyDescent="0.25">
      <c r="B27" s="40">
        <v>2.6666666666666701</v>
      </c>
      <c r="C27" s="40">
        <v>0.70833333333333404</v>
      </c>
      <c r="D27" s="110">
        <v>5</v>
      </c>
      <c r="E27" s="41">
        <f t="shared" si="0"/>
        <v>3.5211267605633805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136</v>
      </c>
      <c r="P27" s="111">
        <v>141</v>
      </c>
      <c r="Q27" s="111">
        <v>2683526</v>
      </c>
      <c r="R27" s="46">
        <f t="shared" si="5"/>
        <v>5718</v>
      </c>
      <c r="S27" s="47">
        <f t="shared" si="6"/>
        <v>137.232</v>
      </c>
      <c r="T27" s="47">
        <f t="shared" si="7"/>
        <v>5.718</v>
      </c>
      <c r="U27" s="112">
        <v>4</v>
      </c>
      <c r="V27" s="112">
        <f t="shared" si="1"/>
        <v>4</v>
      </c>
      <c r="W27" s="113" t="s">
        <v>130</v>
      </c>
      <c r="X27" s="115">
        <v>1018</v>
      </c>
      <c r="Y27" s="115">
        <v>0</v>
      </c>
      <c r="Z27" s="115">
        <v>1187</v>
      </c>
      <c r="AA27" s="115">
        <v>1185</v>
      </c>
      <c r="AB27" s="115">
        <v>1187</v>
      </c>
      <c r="AC27" s="48" t="s">
        <v>90</v>
      </c>
      <c r="AD27" s="48" t="s">
        <v>90</v>
      </c>
      <c r="AE27" s="48" t="s">
        <v>90</v>
      </c>
      <c r="AF27" s="114" t="s">
        <v>90</v>
      </c>
      <c r="AG27" s="123">
        <v>46850964</v>
      </c>
      <c r="AH27" s="49">
        <f t="shared" si="9"/>
        <v>1296</v>
      </c>
      <c r="AI27" s="50">
        <f t="shared" si="8"/>
        <v>226.6526757607555</v>
      </c>
      <c r="AJ27" s="98">
        <v>1</v>
      </c>
      <c r="AK27" s="98">
        <v>0</v>
      </c>
      <c r="AL27" s="98">
        <v>1</v>
      </c>
      <c r="AM27" s="98">
        <v>1</v>
      </c>
      <c r="AN27" s="98">
        <v>1</v>
      </c>
      <c r="AO27" s="98">
        <v>0</v>
      </c>
      <c r="AP27" s="115">
        <v>10842026</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135</v>
      </c>
      <c r="P28" s="111">
        <v>134</v>
      </c>
      <c r="Q28" s="111">
        <v>2689506</v>
      </c>
      <c r="R28" s="46">
        <f t="shared" si="5"/>
        <v>5980</v>
      </c>
      <c r="S28" s="47">
        <f t="shared" si="6"/>
        <v>143.52000000000001</v>
      </c>
      <c r="T28" s="47">
        <f t="shared" si="7"/>
        <v>5.98</v>
      </c>
      <c r="U28" s="112">
        <v>3.6</v>
      </c>
      <c r="V28" s="112">
        <f t="shared" si="1"/>
        <v>3.6</v>
      </c>
      <c r="W28" s="113" t="s">
        <v>130</v>
      </c>
      <c r="X28" s="115">
        <v>1018</v>
      </c>
      <c r="Y28" s="115">
        <v>0</v>
      </c>
      <c r="Z28" s="115">
        <v>1187</v>
      </c>
      <c r="AA28" s="115">
        <v>1185</v>
      </c>
      <c r="AB28" s="115">
        <v>1187</v>
      </c>
      <c r="AC28" s="48" t="s">
        <v>90</v>
      </c>
      <c r="AD28" s="48" t="s">
        <v>90</v>
      </c>
      <c r="AE28" s="48" t="s">
        <v>90</v>
      </c>
      <c r="AF28" s="114" t="s">
        <v>90</v>
      </c>
      <c r="AG28" s="123">
        <v>46852332</v>
      </c>
      <c r="AH28" s="49">
        <f t="shared" si="9"/>
        <v>1368</v>
      </c>
      <c r="AI28" s="50">
        <f t="shared" si="8"/>
        <v>228.76254180602004</v>
      </c>
      <c r="AJ28" s="98">
        <v>1</v>
      </c>
      <c r="AK28" s="98">
        <v>0</v>
      </c>
      <c r="AL28" s="98">
        <v>1</v>
      </c>
      <c r="AM28" s="98">
        <v>1</v>
      </c>
      <c r="AN28" s="98">
        <v>1</v>
      </c>
      <c r="AO28" s="98">
        <v>0</v>
      </c>
      <c r="AP28" s="115">
        <v>10842026</v>
      </c>
      <c r="AQ28" s="115">
        <f t="shared" si="2"/>
        <v>0</v>
      </c>
      <c r="AR28" s="53">
        <v>1.34</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134</v>
      </c>
      <c r="P29" s="111">
        <v>139</v>
      </c>
      <c r="Q29" s="111">
        <v>2695366</v>
      </c>
      <c r="R29" s="46">
        <f t="shared" si="5"/>
        <v>5860</v>
      </c>
      <c r="S29" s="47">
        <f t="shared" si="6"/>
        <v>140.63999999999999</v>
      </c>
      <c r="T29" s="47">
        <f t="shared" si="7"/>
        <v>5.86</v>
      </c>
      <c r="U29" s="112">
        <v>3.3</v>
      </c>
      <c r="V29" s="112">
        <f t="shared" si="1"/>
        <v>3.3</v>
      </c>
      <c r="W29" s="113" t="s">
        <v>130</v>
      </c>
      <c r="X29" s="115">
        <v>1018</v>
      </c>
      <c r="Y29" s="115">
        <v>0</v>
      </c>
      <c r="Z29" s="115">
        <v>1187</v>
      </c>
      <c r="AA29" s="115">
        <v>1185</v>
      </c>
      <c r="AB29" s="115">
        <v>1187</v>
      </c>
      <c r="AC29" s="48" t="s">
        <v>90</v>
      </c>
      <c r="AD29" s="48" t="s">
        <v>90</v>
      </c>
      <c r="AE29" s="48" t="s">
        <v>90</v>
      </c>
      <c r="AF29" s="114" t="s">
        <v>90</v>
      </c>
      <c r="AG29" s="123">
        <v>46853684</v>
      </c>
      <c r="AH29" s="49">
        <f t="shared" si="9"/>
        <v>1352</v>
      </c>
      <c r="AI29" s="50">
        <f t="shared" si="8"/>
        <v>230.71672354948805</v>
      </c>
      <c r="AJ29" s="98">
        <v>1</v>
      </c>
      <c r="AK29" s="98">
        <v>0</v>
      </c>
      <c r="AL29" s="98">
        <v>1</v>
      </c>
      <c r="AM29" s="98">
        <v>1</v>
      </c>
      <c r="AN29" s="98">
        <v>1</v>
      </c>
      <c r="AO29" s="98">
        <v>0</v>
      </c>
      <c r="AP29" s="115">
        <v>10842026</v>
      </c>
      <c r="AQ29" s="115">
        <f t="shared" si="2"/>
        <v>0</v>
      </c>
      <c r="AR29" s="51"/>
      <c r="AS29" s="52" t="s">
        <v>113</v>
      </c>
      <c r="AY29" s="101"/>
    </row>
    <row r="30" spans="1:51" x14ac:dyDescent="0.25">
      <c r="B30" s="40">
        <v>2.7916666666666701</v>
      </c>
      <c r="C30" s="40">
        <v>0.83333333333333703</v>
      </c>
      <c r="D30" s="110">
        <v>4</v>
      </c>
      <c r="E30" s="41">
        <f t="shared" si="0"/>
        <v>2.8169014084507045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116</v>
      </c>
      <c r="P30" s="111">
        <v>134</v>
      </c>
      <c r="Q30" s="111">
        <v>2700772</v>
      </c>
      <c r="R30" s="46">
        <f t="shared" si="5"/>
        <v>5406</v>
      </c>
      <c r="S30" s="47">
        <f t="shared" si="6"/>
        <v>129.744</v>
      </c>
      <c r="T30" s="47">
        <f t="shared" si="7"/>
        <v>5.4059999999999997</v>
      </c>
      <c r="U30" s="112">
        <v>2.6</v>
      </c>
      <c r="V30" s="112">
        <f t="shared" si="1"/>
        <v>2.6</v>
      </c>
      <c r="W30" s="113" t="s">
        <v>134</v>
      </c>
      <c r="X30" s="115">
        <v>1047</v>
      </c>
      <c r="Y30" s="115">
        <v>0</v>
      </c>
      <c r="Z30" s="115">
        <v>1188</v>
      </c>
      <c r="AA30" s="115">
        <v>1185</v>
      </c>
      <c r="AB30" s="115">
        <v>0</v>
      </c>
      <c r="AC30" s="48" t="s">
        <v>90</v>
      </c>
      <c r="AD30" s="48" t="s">
        <v>90</v>
      </c>
      <c r="AE30" s="48" t="s">
        <v>90</v>
      </c>
      <c r="AF30" s="114" t="s">
        <v>90</v>
      </c>
      <c r="AG30" s="123">
        <v>46854788</v>
      </c>
      <c r="AH30" s="49">
        <f t="shared" si="9"/>
        <v>1104</v>
      </c>
      <c r="AI30" s="50">
        <f t="shared" si="8"/>
        <v>204.21753607103219</v>
      </c>
      <c r="AJ30" s="98">
        <v>1</v>
      </c>
      <c r="AK30" s="98">
        <v>0</v>
      </c>
      <c r="AL30" s="98">
        <v>1</v>
      </c>
      <c r="AM30" s="98">
        <v>1</v>
      </c>
      <c r="AN30" s="98">
        <v>0</v>
      </c>
      <c r="AO30" s="98">
        <v>0</v>
      </c>
      <c r="AP30" s="115">
        <v>10842026</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116</v>
      </c>
      <c r="P31" s="111">
        <v>122</v>
      </c>
      <c r="Q31" s="111">
        <v>2706172</v>
      </c>
      <c r="R31" s="46">
        <f t="shared" si="5"/>
        <v>5400</v>
      </c>
      <c r="S31" s="47">
        <f t="shared" si="6"/>
        <v>129.6</v>
      </c>
      <c r="T31" s="47">
        <f t="shared" si="7"/>
        <v>5.4</v>
      </c>
      <c r="U31" s="112">
        <v>2</v>
      </c>
      <c r="V31" s="112">
        <f t="shared" si="1"/>
        <v>2</v>
      </c>
      <c r="W31" s="113" t="s">
        <v>134</v>
      </c>
      <c r="X31" s="115">
        <v>1027</v>
      </c>
      <c r="Y31" s="115">
        <v>0</v>
      </c>
      <c r="Z31" s="115">
        <v>1188</v>
      </c>
      <c r="AA31" s="115">
        <v>1185</v>
      </c>
      <c r="AB31" s="115">
        <v>0</v>
      </c>
      <c r="AC31" s="48" t="s">
        <v>90</v>
      </c>
      <c r="AD31" s="48" t="s">
        <v>90</v>
      </c>
      <c r="AE31" s="48" t="s">
        <v>90</v>
      </c>
      <c r="AF31" s="114" t="s">
        <v>90</v>
      </c>
      <c r="AG31" s="123">
        <v>46855856</v>
      </c>
      <c r="AH31" s="49">
        <f t="shared" si="9"/>
        <v>1068</v>
      </c>
      <c r="AI31" s="50">
        <f t="shared" si="8"/>
        <v>197.77777777777777</v>
      </c>
      <c r="AJ31" s="98">
        <v>1</v>
      </c>
      <c r="AK31" s="98">
        <v>0</v>
      </c>
      <c r="AL31" s="98">
        <v>1</v>
      </c>
      <c r="AM31" s="98">
        <v>1</v>
      </c>
      <c r="AN31" s="98">
        <v>0</v>
      </c>
      <c r="AO31" s="98">
        <v>0</v>
      </c>
      <c r="AP31" s="115">
        <v>10842026</v>
      </c>
      <c r="AQ31" s="115">
        <f t="shared" si="2"/>
        <v>0</v>
      </c>
      <c r="AR31" s="51"/>
      <c r="AS31" s="52" t="s">
        <v>113</v>
      </c>
      <c r="AV31" s="59" t="s">
        <v>29</v>
      </c>
      <c r="AW31" s="59" t="s">
        <v>74</v>
      </c>
      <c r="AY31" s="101"/>
    </row>
    <row r="32" spans="1:51" x14ac:dyDescent="0.25">
      <c r="B32" s="40">
        <v>2.875</v>
      </c>
      <c r="C32" s="40">
        <v>0.91666666666667096</v>
      </c>
      <c r="D32" s="110">
        <v>4</v>
      </c>
      <c r="E32" s="41">
        <f t="shared" si="0"/>
        <v>2.8169014084507045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134</v>
      </c>
      <c r="P32" s="111">
        <v>120</v>
      </c>
      <c r="Q32" s="111">
        <v>2711350</v>
      </c>
      <c r="R32" s="46">
        <f t="shared" si="5"/>
        <v>5178</v>
      </c>
      <c r="S32" s="47">
        <f t="shared" si="6"/>
        <v>124.27200000000001</v>
      </c>
      <c r="T32" s="47">
        <f t="shared" si="7"/>
        <v>5.1779999999999999</v>
      </c>
      <c r="U32" s="112">
        <v>1.8</v>
      </c>
      <c r="V32" s="112">
        <f t="shared" si="1"/>
        <v>1.8</v>
      </c>
      <c r="W32" s="113" t="s">
        <v>134</v>
      </c>
      <c r="X32" s="115">
        <v>1027</v>
      </c>
      <c r="Y32" s="115">
        <v>0</v>
      </c>
      <c r="Z32" s="115">
        <v>1187</v>
      </c>
      <c r="AA32" s="115">
        <v>1185</v>
      </c>
      <c r="AB32" s="115">
        <v>0</v>
      </c>
      <c r="AC32" s="48" t="s">
        <v>90</v>
      </c>
      <c r="AD32" s="48" t="s">
        <v>90</v>
      </c>
      <c r="AE32" s="48" t="s">
        <v>90</v>
      </c>
      <c r="AF32" s="114" t="s">
        <v>90</v>
      </c>
      <c r="AG32" s="123">
        <v>46856892</v>
      </c>
      <c r="AH32" s="49">
        <f t="shared" si="9"/>
        <v>1036</v>
      </c>
      <c r="AI32" s="50">
        <f t="shared" si="8"/>
        <v>200.07724990343763</v>
      </c>
      <c r="AJ32" s="98">
        <v>1</v>
      </c>
      <c r="AK32" s="98">
        <v>0</v>
      </c>
      <c r="AL32" s="98">
        <v>1</v>
      </c>
      <c r="AM32" s="98">
        <v>1</v>
      </c>
      <c r="AN32" s="98">
        <v>0</v>
      </c>
      <c r="AO32" s="98">
        <v>0</v>
      </c>
      <c r="AP32" s="115">
        <v>10842026</v>
      </c>
      <c r="AQ32" s="115">
        <f t="shared" si="2"/>
        <v>0</v>
      </c>
      <c r="AR32" s="53">
        <v>1.2</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134</v>
      </c>
      <c r="P33" s="111">
        <v>119</v>
      </c>
      <c r="Q33" s="111">
        <v>2716286</v>
      </c>
      <c r="R33" s="46">
        <f t="shared" si="5"/>
        <v>4936</v>
      </c>
      <c r="S33" s="47">
        <f t="shared" si="6"/>
        <v>118.464</v>
      </c>
      <c r="T33" s="47">
        <f t="shared" si="7"/>
        <v>4.9359999999999999</v>
      </c>
      <c r="U33" s="112">
        <v>2.9</v>
      </c>
      <c r="V33" s="112">
        <f t="shared" si="1"/>
        <v>2.9</v>
      </c>
      <c r="W33" s="113" t="s">
        <v>190</v>
      </c>
      <c r="X33" s="115">
        <v>0</v>
      </c>
      <c r="Y33" s="115">
        <v>0</v>
      </c>
      <c r="Z33" s="115">
        <v>1096</v>
      </c>
      <c r="AA33" s="115">
        <v>1185</v>
      </c>
      <c r="AB33" s="115">
        <v>1096</v>
      </c>
      <c r="AC33" s="48" t="s">
        <v>90</v>
      </c>
      <c r="AD33" s="48" t="s">
        <v>90</v>
      </c>
      <c r="AE33" s="48" t="s">
        <v>90</v>
      </c>
      <c r="AF33" s="114" t="s">
        <v>90</v>
      </c>
      <c r="AG33" s="123">
        <v>46857952</v>
      </c>
      <c r="AH33" s="49">
        <f t="shared" si="9"/>
        <v>1060</v>
      </c>
      <c r="AI33" s="50">
        <f t="shared" si="8"/>
        <v>214.7487844408428</v>
      </c>
      <c r="AJ33" s="98">
        <v>0</v>
      </c>
      <c r="AK33" s="98">
        <v>0</v>
      </c>
      <c r="AL33" s="98">
        <v>1</v>
      </c>
      <c r="AM33" s="98">
        <v>1</v>
      </c>
      <c r="AN33" s="98">
        <v>1</v>
      </c>
      <c r="AO33" s="98">
        <v>0.75</v>
      </c>
      <c r="AP33" s="115">
        <v>10842537</v>
      </c>
      <c r="AQ33" s="115">
        <f t="shared" si="2"/>
        <v>511</v>
      </c>
      <c r="AR33" s="51"/>
      <c r="AS33" s="52" t="s">
        <v>113</v>
      </c>
      <c r="AY33" s="101"/>
    </row>
    <row r="34" spans="1:51" x14ac:dyDescent="0.25">
      <c r="B34" s="40">
        <v>2.9583333333333299</v>
      </c>
      <c r="C34" s="40">
        <v>1</v>
      </c>
      <c r="D34" s="110">
        <v>4</v>
      </c>
      <c r="E34" s="41">
        <f t="shared" si="0"/>
        <v>2.8169014084507045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147</v>
      </c>
      <c r="P34" s="111">
        <v>116</v>
      </c>
      <c r="Q34" s="111">
        <v>2721159</v>
      </c>
      <c r="R34" s="46">
        <f t="shared" si="5"/>
        <v>4873</v>
      </c>
      <c r="S34" s="47">
        <f t="shared" si="6"/>
        <v>116.952</v>
      </c>
      <c r="T34" s="47">
        <f t="shared" si="7"/>
        <v>4.8730000000000002</v>
      </c>
      <c r="U34" s="112">
        <v>4</v>
      </c>
      <c r="V34" s="112">
        <v>4.0999999999999996</v>
      </c>
      <c r="W34" s="113" t="s">
        <v>190</v>
      </c>
      <c r="X34" s="115">
        <v>0</v>
      </c>
      <c r="Y34" s="115">
        <v>0</v>
      </c>
      <c r="Z34" s="115">
        <v>1097</v>
      </c>
      <c r="AA34" s="115">
        <v>1185</v>
      </c>
      <c r="AB34" s="115">
        <v>1097</v>
      </c>
      <c r="AC34" s="48" t="s">
        <v>90</v>
      </c>
      <c r="AD34" s="48" t="s">
        <v>90</v>
      </c>
      <c r="AE34" s="48" t="s">
        <v>90</v>
      </c>
      <c r="AF34" s="114" t="s">
        <v>90</v>
      </c>
      <c r="AG34" s="123">
        <v>46859020</v>
      </c>
      <c r="AH34" s="49">
        <f t="shared" si="9"/>
        <v>1068</v>
      </c>
      <c r="AI34" s="50">
        <f t="shared" si="8"/>
        <v>219.16683767699567</v>
      </c>
      <c r="AJ34" s="98">
        <v>0</v>
      </c>
      <c r="AK34" s="98">
        <v>0</v>
      </c>
      <c r="AL34" s="98">
        <v>1</v>
      </c>
      <c r="AM34" s="98">
        <v>1</v>
      </c>
      <c r="AN34" s="98">
        <v>1</v>
      </c>
      <c r="AO34" s="98">
        <v>0.75</v>
      </c>
      <c r="AP34" s="115">
        <v>10843233</v>
      </c>
      <c r="AQ34" s="115">
        <f t="shared" si="2"/>
        <v>696</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131278</v>
      </c>
      <c r="S35" s="65">
        <f>AVERAGE(S11:S34)</f>
        <v>131.27799999999999</v>
      </c>
      <c r="T35" s="65">
        <f>SUM(T11:T34)</f>
        <v>131.27800000000002</v>
      </c>
      <c r="U35" s="112"/>
      <c r="V35" s="94"/>
      <c r="W35" s="57"/>
      <c r="X35" s="88"/>
      <c r="Y35" s="89"/>
      <c r="Z35" s="89"/>
      <c r="AA35" s="89"/>
      <c r="AB35" s="90"/>
      <c r="AC35" s="88"/>
      <c r="AD35" s="89"/>
      <c r="AE35" s="90"/>
      <c r="AF35" s="91"/>
      <c r="AG35" s="66">
        <f>AG34-AG10</f>
        <v>29232</v>
      </c>
      <c r="AH35" s="67">
        <f>SUM(AH11:AH34)</f>
        <v>29232</v>
      </c>
      <c r="AI35" s="68">
        <f>$AH$35/$T35</f>
        <v>222.67249653407271</v>
      </c>
      <c r="AJ35" s="98"/>
      <c r="AK35" s="98"/>
      <c r="AL35" s="98"/>
      <c r="AM35" s="98"/>
      <c r="AN35" s="98"/>
      <c r="AO35" s="69"/>
      <c r="AP35" s="70"/>
      <c r="AQ35" s="71">
        <f>SUM(AQ11:AQ34)</f>
        <v>4260</v>
      </c>
      <c r="AR35" s="72">
        <f>AVERAGE(AR11:AR34)</f>
        <v>1.2550000000000001</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212</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252</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176</v>
      </c>
      <c r="C41" s="137"/>
      <c r="D41" s="225"/>
      <c r="E41" s="124"/>
      <c r="F41" s="124"/>
      <c r="G41" s="124"/>
      <c r="H41" s="105"/>
      <c r="I41" s="106"/>
      <c r="J41" s="106"/>
      <c r="K41" s="106"/>
      <c r="L41" s="106"/>
      <c r="M41" s="106"/>
      <c r="N41" s="106"/>
      <c r="O41" s="106"/>
      <c r="P41" s="106"/>
      <c r="Q41" s="106"/>
      <c r="R41" s="106"/>
      <c r="S41" s="107"/>
      <c r="T41" s="107"/>
      <c r="U41" s="107"/>
      <c r="V41" s="107"/>
      <c r="W41" s="102"/>
      <c r="X41" s="102"/>
      <c r="Y41" s="102"/>
      <c r="Z41" s="102"/>
      <c r="AA41" s="102"/>
      <c r="AB41" s="102"/>
      <c r="AC41" s="102"/>
      <c r="AD41" s="102"/>
      <c r="AE41" s="102"/>
      <c r="AM41" s="103"/>
      <c r="AN41" s="103"/>
      <c r="AO41" s="103"/>
      <c r="AP41" s="103"/>
      <c r="AQ41" s="103"/>
      <c r="AR41" s="103"/>
      <c r="AS41" s="104"/>
      <c r="AV41" s="101"/>
      <c r="AW41" s="97"/>
      <c r="AX41" s="97"/>
      <c r="AY41" s="97"/>
    </row>
    <row r="42" spans="1:51" x14ac:dyDescent="0.25">
      <c r="B42" s="171" t="s">
        <v>127</v>
      </c>
      <c r="C42" s="137"/>
      <c r="D42" s="137"/>
      <c r="E42" s="109"/>
      <c r="F42" s="109"/>
      <c r="G42" s="109"/>
      <c r="H42" s="105"/>
      <c r="I42" s="106"/>
      <c r="J42" s="106"/>
      <c r="K42" s="106"/>
      <c r="L42" s="106"/>
      <c r="M42" s="106"/>
      <c r="N42" s="106"/>
      <c r="O42" s="106"/>
      <c r="P42" s="106"/>
      <c r="Q42" s="106"/>
      <c r="R42" s="106"/>
      <c r="S42" s="108"/>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A43" s="121"/>
      <c r="B43" s="171" t="s">
        <v>142</v>
      </c>
      <c r="C43" s="137"/>
      <c r="D43" s="225"/>
      <c r="E43" s="124"/>
      <c r="F43" s="124"/>
      <c r="G43" s="124"/>
      <c r="H43" s="124"/>
      <c r="I43" s="124"/>
      <c r="J43" s="125"/>
      <c r="K43" s="125"/>
      <c r="L43" s="125"/>
      <c r="M43" s="125"/>
      <c r="N43" s="125"/>
      <c r="O43" s="125"/>
      <c r="P43" s="125"/>
      <c r="Q43" s="125"/>
      <c r="R43" s="125"/>
      <c r="S43" s="125"/>
      <c r="T43" s="126"/>
      <c r="U43" s="126"/>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33" t="s">
        <v>198</v>
      </c>
      <c r="C44" s="226"/>
      <c r="D44" s="227"/>
      <c r="E44" s="228"/>
      <c r="F44" s="228"/>
      <c r="G44" s="228"/>
      <c r="H44" s="228"/>
      <c r="I44" s="228"/>
      <c r="J44" s="135"/>
      <c r="K44" s="135"/>
      <c r="L44" s="135"/>
      <c r="M44" s="135"/>
      <c r="N44" s="135"/>
      <c r="O44" s="135"/>
      <c r="P44" s="135"/>
      <c r="Q44" s="135"/>
      <c r="R44" s="135"/>
      <c r="S44" s="135"/>
      <c r="T44" s="135"/>
      <c r="U44" s="135"/>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71" t="s">
        <v>253</v>
      </c>
      <c r="C45" s="136"/>
      <c r="D45" s="229"/>
      <c r="E45" s="135"/>
      <c r="F45" s="135"/>
      <c r="G45" s="135"/>
      <c r="H45" s="135"/>
      <c r="I45" s="135"/>
      <c r="J45" s="135"/>
      <c r="K45" s="135"/>
      <c r="L45" s="135"/>
      <c r="M45" s="135"/>
      <c r="N45" s="135"/>
      <c r="O45" s="135"/>
      <c r="P45" s="135"/>
      <c r="Q45" s="135"/>
      <c r="R45" s="135"/>
      <c r="S45" s="135"/>
      <c r="T45" s="135"/>
      <c r="U45" s="135"/>
      <c r="V45" s="79"/>
      <c r="W45" s="102"/>
      <c r="X45" s="102"/>
      <c r="Y45" s="102"/>
      <c r="Z45" s="80"/>
      <c r="AA45" s="102"/>
      <c r="AB45" s="102"/>
      <c r="AC45" s="102"/>
      <c r="AD45" s="102"/>
      <c r="AE45" s="102"/>
      <c r="AM45" s="103"/>
      <c r="AN45" s="103"/>
      <c r="AO45" s="103"/>
      <c r="AP45" s="103"/>
      <c r="AQ45" s="103"/>
      <c r="AR45" s="103"/>
      <c r="AS45" s="104"/>
      <c r="AV45" s="101"/>
      <c r="AW45" s="97"/>
      <c r="AX45" s="97"/>
      <c r="AY45" s="97"/>
    </row>
    <row r="46" spans="1:51" x14ac:dyDescent="0.25">
      <c r="B46" s="171" t="s">
        <v>137</v>
      </c>
      <c r="C46" s="137"/>
      <c r="D46" s="230"/>
      <c r="E46" s="124"/>
      <c r="F46" s="124"/>
      <c r="G46" s="124"/>
      <c r="H46" s="124"/>
      <c r="I46" s="124"/>
      <c r="J46" s="125"/>
      <c r="K46" s="125"/>
      <c r="L46" s="125"/>
      <c r="M46" s="125"/>
      <c r="N46" s="125"/>
      <c r="O46" s="125"/>
      <c r="P46" s="125"/>
      <c r="Q46" s="125"/>
      <c r="R46" s="125"/>
      <c r="S46" s="125"/>
      <c r="T46" s="126"/>
      <c r="U46" s="126"/>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138</v>
      </c>
      <c r="C47" s="105"/>
      <c r="D47" s="197"/>
      <c r="E47" s="124"/>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34" t="s">
        <v>183</v>
      </c>
      <c r="C48" s="105"/>
      <c r="D48" s="197"/>
      <c r="E48" s="124"/>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71" t="s">
        <v>139</v>
      </c>
      <c r="C49" s="105"/>
      <c r="D49" s="197"/>
      <c r="E49" s="105"/>
      <c r="F49" s="105"/>
      <c r="G49" s="105"/>
      <c r="H49" s="105"/>
      <c r="I49" s="105"/>
      <c r="J49" s="203"/>
      <c r="K49" s="203"/>
      <c r="L49" s="203"/>
      <c r="M49" s="203"/>
      <c r="N49" s="203"/>
      <c r="O49" s="203"/>
      <c r="P49" s="203"/>
      <c r="Q49" s="203"/>
      <c r="R49" s="203"/>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226</v>
      </c>
      <c r="C50" s="105"/>
      <c r="D50" s="197"/>
      <c r="E50" s="124"/>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224</v>
      </c>
      <c r="C51" s="105"/>
      <c r="D51" s="197"/>
      <c r="E51" s="124"/>
      <c r="F51" s="124"/>
      <c r="G51" s="124"/>
      <c r="H51" s="124"/>
      <c r="I51" s="124"/>
      <c r="J51" s="125"/>
      <c r="K51" s="125"/>
      <c r="L51" s="125"/>
      <c r="M51" s="125"/>
      <c r="N51" s="125"/>
      <c r="O51" s="125"/>
      <c r="P51" s="125"/>
      <c r="Q51" s="125"/>
      <c r="R51" s="125"/>
      <c r="S51" s="125"/>
      <c r="T51" s="237"/>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209" t="s">
        <v>205</v>
      </c>
      <c r="C52" s="210"/>
      <c r="D52" s="211"/>
      <c r="E52" s="212"/>
      <c r="F52" s="212"/>
      <c r="G52" s="212"/>
      <c r="H52" s="212"/>
      <c r="I52" s="212"/>
      <c r="J52" s="213"/>
      <c r="K52" s="213"/>
      <c r="L52" s="213"/>
      <c r="M52" s="213"/>
      <c r="N52" s="213"/>
      <c r="O52" s="213"/>
      <c r="P52" s="213"/>
      <c r="Q52" s="213"/>
      <c r="R52" s="213"/>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71" t="s">
        <v>207</v>
      </c>
      <c r="C53" s="105"/>
      <c r="D53" s="197"/>
      <c r="E53" s="124"/>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t="s">
        <v>245</v>
      </c>
      <c r="C54" s="105"/>
      <c r="D54" s="197"/>
      <c r="E54" s="148"/>
      <c r="F54" s="137"/>
      <c r="G54" s="137"/>
      <c r="H54" s="124"/>
      <c r="I54" s="124"/>
      <c r="J54" s="124"/>
      <c r="K54" s="125"/>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71"/>
      <c r="C55" s="105"/>
      <c r="D55" s="197"/>
      <c r="E55" s="145"/>
      <c r="F55" s="137"/>
      <c r="G55" s="137"/>
      <c r="H55" s="137"/>
      <c r="I55" s="135"/>
      <c r="J55" s="135"/>
      <c r="K55" s="135"/>
      <c r="L55" s="135"/>
      <c r="M55" s="135"/>
      <c r="N55" s="135"/>
      <c r="O55" s="135"/>
      <c r="P55" s="135"/>
      <c r="Q55" s="135"/>
      <c r="R55" s="135"/>
      <c r="S55" s="135"/>
      <c r="T55" s="135"/>
      <c r="U55" s="135"/>
      <c r="V55" s="135"/>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3"/>
      <c r="C56" s="134"/>
      <c r="D56" s="105"/>
      <c r="E56" s="156"/>
      <c r="F56" s="124"/>
      <c r="G56" s="124"/>
      <c r="H56" s="124"/>
      <c r="I56" s="135"/>
      <c r="J56" s="135"/>
      <c r="K56" s="135"/>
      <c r="L56" s="135"/>
      <c r="M56" s="135"/>
      <c r="N56" s="135"/>
      <c r="O56" s="135"/>
      <c r="P56" s="135"/>
      <c r="Q56" s="135"/>
      <c r="R56" s="135"/>
      <c r="S56" s="135"/>
      <c r="T56" s="135"/>
      <c r="U56" s="135"/>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B57" s="134"/>
      <c r="C57" s="171"/>
      <c r="D57" s="135"/>
      <c r="E57" s="153"/>
      <c r="F57" s="135"/>
      <c r="G57" s="135"/>
      <c r="H57" s="135"/>
      <c r="I57" s="124"/>
      <c r="J57" s="124"/>
      <c r="K57" s="124"/>
      <c r="L57" s="124"/>
      <c r="M57" s="124"/>
      <c r="N57" s="124"/>
      <c r="O57" s="124"/>
      <c r="P57" s="124"/>
      <c r="Q57" s="124"/>
      <c r="R57" s="124"/>
      <c r="S57" s="124"/>
      <c r="T57" s="124"/>
      <c r="U57" s="124"/>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A58" s="102"/>
      <c r="B58" s="171"/>
      <c r="C58" s="154"/>
      <c r="D58" s="153"/>
      <c r="E58" s="154"/>
      <c r="F58" s="135"/>
      <c r="G58" s="135"/>
      <c r="H58" s="13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54"/>
      <c r="D59" s="153"/>
      <c r="E59" s="154"/>
      <c r="F59" s="135"/>
      <c r="G59" s="124"/>
      <c r="H59" s="124"/>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71"/>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33"/>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71"/>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34"/>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71"/>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3"/>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71"/>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3"/>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6"/>
      <c r="C71" s="134"/>
      <c r="D71" s="117"/>
      <c r="E71" s="134"/>
      <c r="F71" s="134"/>
      <c r="G71" s="105"/>
      <c r="H71" s="105"/>
      <c r="I71" s="105"/>
      <c r="J71" s="106"/>
      <c r="K71" s="106"/>
      <c r="L71" s="106"/>
      <c r="M71" s="106"/>
      <c r="N71" s="106"/>
      <c r="O71" s="106"/>
      <c r="P71" s="106"/>
      <c r="Q71" s="106"/>
      <c r="R71" s="106"/>
      <c r="S71" s="106"/>
      <c r="T71" s="108"/>
      <c r="U71" s="79"/>
      <c r="V71" s="79"/>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R78" s="99"/>
      <c r="S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T81" s="99"/>
      <c r="AS81" s="97"/>
      <c r="AT81" s="97"/>
      <c r="AU81" s="97"/>
      <c r="AV81" s="97"/>
      <c r="AW81" s="97"/>
      <c r="AX81" s="97"/>
      <c r="AY81" s="97"/>
    </row>
    <row r="82" spans="15:51" x14ac:dyDescent="0.25">
      <c r="O82" s="99"/>
      <c r="Q82" s="99"/>
      <c r="R82" s="99"/>
      <c r="S82" s="99"/>
      <c r="AS82" s="97"/>
      <c r="AT82" s="97"/>
      <c r="AU82" s="97"/>
      <c r="AV82" s="97"/>
      <c r="AW82" s="97"/>
      <c r="AX82" s="97"/>
      <c r="AY82" s="97"/>
    </row>
    <row r="83" spans="15:51" x14ac:dyDescent="0.25">
      <c r="O83" s="12"/>
      <c r="P83" s="99"/>
      <c r="Q83" s="99"/>
      <c r="R83" s="99"/>
      <c r="S83" s="99"/>
      <c r="T83" s="99"/>
      <c r="AS83" s="97"/>
      <c r="AT83" s="97"/>
      <c r="AU83" s="97"/>
      <c r="AV83" s="97"/>
      <c r="AW83" s="97"/>
      <c r="AX83" s="97"/>
      <c r="AY83" s="97"/>
    </row>
    <row r="84" spans="15:51" x14ac:dyDescent="0.25">
      <c r="O84" s="12"/>
      <c r="P84" s="99"/>
      <c r="Q84" s="99"/>
      <c r="R84" s="99"/>
      <c r="S84" s="99"/>
      <c r="T84" s="99"/>
      <c r="U84" s="99"/>
      <c r="AS84" s="97"/>
      <c r="AT84" s="97"/>
      <c r="AU84" s="97"/>
      <c r="AV84" s="97"/>
      <c r="AW84" s="97"/>
      <c r="AX84" s="97"/>
      <c r="AY84" s="97"/>
    </row>
    <row r="85" spans="15:51" x14ac:dyDescent="0.25">
      <c r="O85" s="12"/>
      <c r="P85" s="99"/>
      <c r="T85" s="99"/>
      <c r="U85" s="99"/>
      <c r="AS85" s="97"/>
      <c r="AT85" s="97"/>
      <c r="AU85" s="97"/>
      <c r="AV85" s="97"/>
      <c r="AW85" s="97"/>
      <c r="AX85" s="97"/>
      <c r="AY85" s="97"/>
    </row>
    <row r="97" spans="45:51" x14ac:dyDescent="0.25">
      <c r="AS97" s="97"/>
      <c r="AT97" s="97"/>
      <c r="AU97" s="97"/>
      <c r="AV97" s="97"/>
      <c r="AW97" s="97"/>
      <c r="AX97" s="97"/>
      <c r="AY97" s="97"/>
    </row>
  </sheetData>
  <protectedRanges>
    <protectedRange sqref="S58:T74" name="Range2_12_5_1_1"/>
    <protectedRange sqref="L10 AD8 AF8 AJ8:AR8 AF10 L24:N31 N32:N34 N10:N23 G11:G34 AC11:AF34 R11:T34 E11:E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3:AA55 Z56:Z57 Z45:Z52" name="Range2_2_1_10_1_1_1_2"/>
    <protectedRange sqref="N58:R74" name="Range2_12_1_6_1_1"/>
    <protectedRange sqref="L58:M74" name="Range2_2_12_1_7_1_1"/>
    <protectedRange sqref="AS11:AS15" name="Range1_4_1_1_1_1"/>
    <protectedRange sqref="J11:J15 J26:J34" name="Range1_1_2_1_10_1_1_1_1"/>
    <protectedRange sqref="T41" name="Range2_12_5_1_1_4"/>
    <protectedRange sqref="H41" name="Range2_2_12_1_7_1_1_1"/>
    <protectedRange sqref="S38:S40" name="Range2_12_3_1_1_1_1"/>
    <protectedRange sqref="D38:H38 N38:R40" name="Range2_12_1_3_1_1_1_1"/>
    <protectedRange sqref="I38:M38 E39:M40" name="Range2_2_12_1_6_1_1_1_1"/>
    <protectedRange sqref="D39:D40" name="Range2_1_1_1_1_11_1_1_1_1_1_1"/>
    <protectedRange sqref="C39:C40" name="Range2_1_2_1_1_1_1_1"/>
    <protectedRange sqref="C38" name="Range2_3_1_1_1_1_1"/>
    <protectedRange sqref="S41" name="Range2_12_5_1_1_4_1"/>
    <protectedRange sqref="Q41:R41" name="Range2_12_1_5_1_1_1_1_1"/>
    <protectedRange sqref="N41:P41" name="Range2_12_1_2_2_1_1_1_1_1"/>
    <protectedRange sqref="K41:M41" name="Range2_2_12_1_4_2_1_1_1_1_1"/>
    <protectedRange sqref="I41:J41"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8:K74" name="Range2_2_12_1_4_1_1_1_1_1_1_1_1_1_1_1_1_1_1_1"/>
    <protectedRange sqref="I58:I74" name="Range2_2_12_1_7_1_1_2_2_1_2"/>
    <protectedRange sqref="F60:H74" name="Range2_2_12_1_3_1_2_1_1_1_1_2_1_1_1_1_1_1_1_1_1_1_1"/>
    <protectedRange sqref="E60: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5:V55 G57:H57 F58:G59" name="Range2_12_5_1_1_1_2_2_1_1_1_1_1_1_1_1_1_1_1_2_1_1_1_2_1_1_1_1_1_1_1_1_1_1_1_1_1_1_1_1_2_1_1_1_1_1_1_1_1_1_2_1_1_3_1_1_1_3_1_1_1_1_1_1_1_1_1_1_1_1_1_1_1_1_1_1_1_1_1_1_2_1_1_1_1_1_1_1_1_1_1_1_2_2_1_2_1_1_1_1_1_1_1_1_1_1_1_1_1"/>
    <protectedRange sqref="T53:U54 S46:T52" name="Range2_12_5_1_1_2_1_1_1_2_1_1_1_1_1_1_1_1_1_1_1_1_1"/>
    <protectedRange sqref="O53:S54 N46:R52" name="Range2_12_1_6_1_1_2_1_1_1_2_1_1_1_1_1_1_1_1_1_1_1_1_1"/>
    <protectedRange sqref="M53:N54 L46:M52" name="Range2_2_12_1_7_1_1_3_1_1_1_2_1_1_1_1_1_1_1_1_1_1_1_1_1"/>
    <protectedRange sqref="K53:L54 J46:K52" name="Range2_2_12_1_4_1_1_1_1_1_1_1_1_1_1_1_1_1_1_1_2_1_1_1_2_1_1_1_1_1_1_1_1_1_1_1_1_1"/>
    <protectedRange sqref="J53:J54 I46:I52" name="Range2_2_12_1_7_1_1_2_2_1_2_2_1_1_1_2_1_1_1_1_1_1_1_1_1_1_1_1_1"/>
    <protectedRange sqref="I53:I54 H55:H56 G46:H54" name="Range2_2_12_1_3_1_2_1_1_1_1_2_1_1_1_1_1_1_1_1_1_1_1_2_1_1_1_2_1_1_1_1_1_1_1_1_1_1_1_1_1"/>
    <protectedRange sqref="G55:G56 F46:F54" name="Range2_2_12_1_3_1_2_1_1_1_1_2_1_1_1_1_1_1_1_1_1_1_1_2_2_1_1_2_1_1_1_1_1_1_1_1_1_1_1_1_1"/>
    <protectedRange sqref="F55:F56 E46:E55"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2" name="Range2_12_5_1_1_2_1_1_1_1_1_1_1_1_1_1_1_1_1_1_1_1"/>
    <protectedRange sqref="S42" name="Range2_12_4_1_1_1_4_2_2_1_1_1_1_1_1_1_1_1_1_1_1_1_1_1_1"/>
    <protectedRange sqref="G42:H42" name="Range2_2_12_1_3_1_1_1_1_1_4_1_1_1_1_1_1_1_1_1_1_2_1_1_1_1_1_1_1_1_1_1_1_1"/>
    <protectedRange sqref="Q42:R42" name="Range2_12_1_6_1_1_1_1_2_1_1_1_1_1_1_1_1_1_2_1_1_1_1_1_1_1_1_1_1_1"/>
    <protectedRange sqref="N42:P42" name="Range2_12_1_2_3_1_1_1_1_2_1_1_1_1_1_1_1_1_1_2_1_1_1_1_1_1_1_1_1_1_1"/>
    <protectedRange sqref="I42:M42" name="Range2_2_12_1_4_3_1_1_1_1_2_1_1_1_1_1_1_1_1_1_2_1_1_1_1_1_1_1_1_1_1_1"/>
    <protectedRange sqref="F44:U44" name="Range2_12_5_1_1_1_2_2_1_1_1_1_1_1_1_1_1_1_1_2_1_1_1_2_1_1_1_1_1_1_1_1_1_1_1_1_1_1_1_1_2_1_1_1_1_1_1_1_1_1_2_1_1_3_1_1_1_3_1_1_1_1_1_1_1_1_1_1_1_1_1_1_1_1_1_1_1_1_1_1_2_1_1_1_1_1_1_1_1_1_1_1_2_2_1_1_1_1_1_1_1_1_1_1"/>
    <protectedRange sqref="S43:T43" name="Range2_12_5_1_1_2_1_1_1_1_1_2_1_1_1_1_1_1"/>
    <protectedRange sqref="N43:R43" name="Range2_12_1_6_1_1_2_1_1_1_1_1_2_1_1_1_1_1_1"/>
    <protectedRange sqref="L43:M43" name="Range2_2_12_1_7_1_1_3_1_1_1_1_1_2_1_1_1_1_1_1"/>
    <protectedRange sqref="J43:K43" name="Range2_2_12_1_4_1_1_1_1_1_1_1_1_1_1_1_1_1_1_1_2_1_1_1_1_1_2_1_1_1_1_1_1"/>
    <protectedRange sqref="I43" name="Range2_2_12_1_7_1_1_2_2_1_2_2_1_1_1_1_1_2_1_1_1_1_1_1"/>
    <protectedRange sqref="G43:H43 G41" name="Range2_2_12_1_3_1_2_1_1_1_1_2_1_1_1_1_1_1_1_1_1_1_1_2_1_1_1_1_1_2_1_1_1_1_1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7" name="Range2_12_5_1_1_1_2_2_1_1_1_1_1_1_1_1_1_1_1_2_1_1_1_1_1_1_1_1_1_3_1_3_1_2_1_1_1_1_1_1_1_1_1_1_1_1_1_2_1_1_1_1_1_2_1_1_1_1_1_1_1_1_2_1_1_3_1_1_1_2_1_1_1_1_1_1_1_1_1_1_1_1_1_1_1_1_1_2_1_1_1_1_1_1_1_1_1_1_1_1_1_1_1_1_1_1_1_2_3_1_2_1_1_1_2_2_1_3"/>
    <protectedRange sqref="B58" name="Range2_12_5_1_1_1_1_1_2_1_1_2_1_1_1_1_1_1_1_1_1_1_1_1_1_1_1_1_1_2_1_1_1_1_1_1_1_1_1_1_1_1_1_1_3_1_1_1_2_1_1_1_1_1_1_1_1_1_2_1_1_1_1_1_1_1_1_1_1_1_1_1_1_1_1_1_1_1_1_1_1_1_1_1_1_2_1_1_1_2_2_1_3"/>
    <protectedRange sqref="B59" name="Range2_12_5_1_1_1_2_2_1_1_1_1_1_1_1_1_1_1_1_2_1_1_1_2_1_1_1_1_1_1_1_1_1_1_1_1_1_1_1_1_2_1_1_1_1_1_1_1_1_1_2_1_1_3_1_1_1_3_1_1_1_1_1_1_1_1_1_1_1_1_1_1_1_1_1_1_1_1_1_1_2_1_1_1_1_1_1_1_1_1_2_2_1_1_1_2_2_1"/>
    <protectedRange sqref="B60" name="Range2_12_5_1_1_1_1_1_2_1_2_1_1_1_2_1_1_1_1_1_1_1_1_1_1_2_1_1_1_1_1_2_1_1_1_1_1_1_1_2_1_1_3_1_1_1_2_1_1_1_1_1_1_1_1_1_1_1_1_1_1_1_1_1_1_1_1_1_1_1_1_1_1_1_1_1_1_1_1_2_2_1_1_1_1_2_1"/>
    <protectedRange sqref="B42" name="Range2_12_5_1_1_1_1_1_2_1_1_1_1"/>
    <protectedRange sqref="B55" name="Range2_12_5_1_1_1_1_1_2_1_2_1_1_1_2_1_1_1_1_1_1_1_1_1_1_2_1_1_1_1_1_2_1_1_1_1_1_1_1_2_1_1_3_1_1_1_2_1_1_1_1_1_1_1_1_1_1_1_1_1_1_1_1_1_1_1_1_1_1_1_1_1_1_1_1_1_1_1_1_2_2_1_1_1_1_2_1_1_2_1_1_1_1_1_1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B47" name="Range2_12_5_1_1_1_1_1_2_1_1_1_1_1_1_1_1_1_1_1_1_1_1_1_1_1_1_1_1_2_1_1_1_1_1_1_1_1_1_1_1_1_1_3_1_1_1_2_1_1_1_1_1_1_1_1_1_1_1_1_2_1_1_1_1_1_1_1_1_1_1_1_1_1_1_1_1_1_1_1_1_1_1_1_1_1_1_1_1_3_1_2_1_1_1_2_2_1_1_1_2_2_1_1_1_1_1_1_1_1_1_1_1"/>
    <protectedRange sqref="B49" name="Range2_12_5_1_1_1_1_1_2_1_1_2_1_1_1_1_1_1_1_1_1_1_1_1_1_1_1_1_1_2_1_1_1_1_1_1_1_1_1_1_1_1_1_1_3_1_1_1_2_1_1_1_1_1_1_1_1_1_2_1_1_1_1_1_1_1_1_1_1_1_1_1_1_1_1_1_1_1_1_1_1_1_1_1_1_2_1_1_1_2_2_1_1_1_1_1_1_1_1_1_1_1_1_1"/>
    <protectedRange sqref="B48" name="Range2_12_5_1_1_1_2_2_1_1_1_1_1_1_1_1_1_1_1_2_1_1_1_1_1_1_1_1_1_3_1_3_1_2_1_1_1_1_1_1_1_1_1_1_1_1_1_2_1_1_1_1_1_2_1_1_1_1_1_1_1_1_2_1_1_3_1_1_1_2_1_1_1_1_1_1_1_1_1_1_1_1_1_1_1_1_1_2_1_1_1_1_1_1_1_1_1_1_1_1_1_1_1_1_1_1_1_2_3_1_2_1_1_1_2_2_1_1_1_1_1_2_1_1"/>
    <protectedRange sqref="B50" name="Range2_12_5_1_1_1_2_2_1_1_1_1_1_1_1_1_1_1_1_2_1_1_1_1_1_1_1_1_1_3_1_3_1_2_1_1_1_1_1_1_1_1_1_1_1_1_1_2_1_1_1_1_1_2_1_1_1_1_1_1_1_1_2_1_1_3_1_1_1_2_1_1_1_1_1_1_1_1_1_1_1_1_1_1_1_1_1_2_1_1_1_1_1_1_1_1_1_1_1_1_1_1_1_1_1_1_1_2_3_1_2_1_1_1_2_2_1_1_1_3_1_1_1__2"/>
    <protectedRange sqref="B52"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53" name="Range2_12_5_1_1_1_1_1_2_1_2_1_1_1_2_1_1_1_1_1_1_1_1_1_1_2_1_1_1_1_1_2_1_1_1_1_1_1_1_2_1_1_3_1_1_1_2_1_1_1_1_1_1_1_1_1_1_1_1_1_1_1_1_1_1_1_1_1_1_1_1_1_1_1_1_1_1_1_1_2_2_1_1_1_1_2_1_1_2_1_1_1_1_1_1_1_1_1_1"/>
    <protectedRange sqref="B51" name="Range2_12_5_1_1_1_2_2_1_1_1_1_1_1_1_1_1_1_1_2_1_1_1_2_1_1_1_1_1_1_1_1_1_1_1_1_1_1_1_1_2_1_1_1_1_1_1_1_1_1_2_1_1_3_1_1_1_3_1_1_1_1_1_1_1_1_1_1_1_1_1_1_1_1_1_1_1_1_1_1_2_1_1_1_1_1_1_1_1_1_2_2_1_1_1_2_2_1_1_1_1_1_1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14 X11:Y14 X15:AB34">
    <cfRule type="containsText" dxfId="701" priority="104" operator="containsText" text="N/A">
      <formula>NOT(ISERROR(SEARCH("N/A",X11)))</formula>
    </cfRule>
    <cfRule type="cellIs" dxfId="700" priority="117" operator="equal">
      <formula>0</formula>
    </cfRule>
  </conditionalFormatting>
  <conditionalFormatting sqref="AC11:AE34 AA11:AA14 X11:Y14 X15:AB34">
    <cfRule type="cellIs" dxfId="699" priority="116" operator="greaterThanOrEqual">
      <formula>1185</formula>
    </cfRule>
  </conditionalFormatting>
  <conditionalFormatting sqref="AC11:AE34 AA11:AA14 X11:Y14 X15:AB34">
    <cfRule type="cellIs" dxfId="698" priority="115" operator="between">
      <formula>0.1</formula>
      <formula>1184</formula>
    </cfRule>
  </conditionalFormatting>
  <conditionalFormatting sqref="X8">
    <cfRule type="cellIs" dxfId="697" priority="114" operator="equal">
      <formula>0</formula>
    </cfRule>
  </conditionalFormatting>
  <conditionalFormatting sqref="X8">
    <cfRule type="cellIs" dxfId="696" priority="113" operator="greaterThan">
      <formula>1179</formula>
    </cfRule>
  </conditionalFormatting>
  <conditionalFormatting sqref="X8">
    <cfRule type="cellIs" dxfId="695" priority="112" operator="greaterThan">
      <formula>99</formula>
    </cfRule>
  </conditionalFormatting>
  <conditionalFormatting sqref="X8">
    <cfRule type="cellIs" dxfId="694" priority="111" operator="greaterThan">
      <formula>0.99</formula>
    </cfRule>
  </conditionalFormatting>
  <conditionalFormatting sqref="AB8">
    <cfRule type="cellIs" dxfId="693" priority="110" operator="equal">
      <formula>0</formula>
    </cfRule>
  </conditionalFormatting>
  <conditionalFormatting sqref="AB8">
    <cfRule type="cellIs" dxfId="692" priority="109" operator="greaterThan">
      <formula>1179</formula>
    </cfRule>
  </conditionalFormatting>
  <conditionalFormatting sqref="AB8">
    <cfRule type="cellIs" dxfId="691" priority="108" operator="greaterThan">
      <formula>99</formula>
    </cfRule>
  </conditionalFormatting>
  <conditionalFormatting sqref="AB8">
    <cfRule type="cellIs" dxfId="690" priority="107" operator="greaterThan">
      <formula>0.99</formula>
    </cfRule>
  </conditionalFormatting>
  <conditionalFormatting sqref="AH11:AH31">
    <cfRule type="cellIs" dxfId="689" priority="105" operator="greaterThan">
      <formula>$AH$8</formula>
    </cfRule>
    <cfRule type="cellIs" dxfId="688" priority="106" operator="greaterThan">
      <formula>$AH$8</formula>
    </cfRule>
  </conditionalFormatting>
  <conditionalFormatting sqref="AN11:AN35 AO11:AO34">
    <cfRule type="cellIs" dxfId="687" priority="103" operator="equal">
      <formula>0</formula>
    </cfRule>
  </conditionalFormatting>
  <conditionalFormatting sqref="AN11:AN35 AO11:AO34">
    <cfRule type="cellIs" dxfId="686" priority="102" operator="greaterThan">
      <formula>1179</formula>
    </cfRule>
  </conditionalFormatting>
  <conditionalFormatting sqref="AN11:AN35 AO11:AO34">
    <cfRule type="cellIs" dxfId="685" priority="101" operator="greaterThan">
      <formula>99</formula>
    </cfRule>
  </conditionalFormatting>
  <conditionalFormatting sqref="AN11:AN35 AO11:AO34">
    <cfRule type="cellIs" dxfId="684" priority="100" operator="greaterThan">
      <formula>0.99</formula>
    </cfRule>
  </conditionalFormatting>
  <conditionalFormatting sqref="AQ11:AQ34">
    <cfRule type="cellIs" dxfId="683" priority="99" operator="equal">
      <formula>0</formula>
    </cfRule>
  </conditionalFormatting>
  <conditionalFormatting sqref="AQ11:AQ34">
    <cfRule type="cellIs" dxfId="682" priority="98" operator="greaterThan">
      <formula>1179</formula>
    </cfRule>
  </conditionalFormatting>
  <conditionalFormatting sqref="AQ11:AQ34">
    <cfRule type="cellIs" dxfId="681" priority="97" operator="greaterThan">
      <formula>99</formula>
    </cfRule>
  </conditionalFormatting>
  <conditionalFormatting sqref="AQ11:AQ34">
    <cfRule type="cellIs" dxfId="680" priority="96" operator="greaterThan">
      <formula>0.99</formula>
    </cfRule>
  </conditionalFormatting>
  <conditionalFormatting sqref="AJ11:AN35">
    <cfRule type="cellIs" dxfId="679" priority="95" operator="equal">
      <formula>0</formula>
    </cfRule>
  </conditionalFormatting>
  <conditionalFormatting sqref="AJ11:AN35">
    <cfRule type="cellIs" dxfId="678" priority="94" operator="greaterThan">
      <formula>1179</formula>
    </cfRule>
  </conditionalFormatting>
  <conditionalFormatting sqref="AJ11:AN35">
    <cfRule type="cellIs" dxfId="677" priority="93" operator="greaterThan">
      <formula>99</formula>
    </cfRule>
  </conditionalFormatting>
  <conditionalFormatting sqref="AJ11:AN35">
    <cfRule type="cellIs" dxfId="676" priority="92" operator="greaterThan">
      <formula>0.99</formula>
    </cfRule>
  </conditionalFormatting>
  <conditionalFormatting sqref="AP11:AP34">
    <cfRule type="cellIs" dxfId="675" priority="91" operator="equal">
      <formula>0</formula>
    </cfRule>
  </conditionalFormatting>
  <conditionalFormatting sqref="AP11:AP34">
    <cfRule type="cellIs" dxfId="674" priority="90" operator="greaterThan">
      <formula>1179</formula>
    </cfRule>
  </conditionalFormatting>
  <conditionalFormatting sqref="AP11:AP34">
    <cfRule type="cellIs" dxfId="673" priority="89" operator="greaterThan">
      <formula>99</formula>
    </cfRule>
  </conditionalFormatting>
  <conditionalFormatting sqref="AP11:AP34">
    <cfRule type="cellIs" dxfId="672" priority="88" operator="greaterThan">
      <formula>0.99</formula>
    </cfRule>
  </conditionalFormatting>
  <conditionalFormatting sqref="AH32:AH34">
    <cfRule type="cellIs" dxfId="671" priority="86" operator="greaterThan">
      <formula>$AH$8</formula>
    </cfRule>
    <cfRule type="cellIs" dxfId="670" priority="87" operator="greaterThan">
      <formula>$AH$8</formula>
    </cfRule>
  </conditionalFormatting>
  <conditionalFormatting sqref="AI11:AI34">
    <cfRule type="cellIs" dxfId="669" priority="85" operator="greaterThan">
      <formula>$AI$8</formula>
    </cfRule>
  </conditionalFormatting>
  <conditionalFormatting sqref="AL11:AL34">
    <cfRule type="cellIs" dxfId="668" priority="84" operator="equal">
      <formula>0</formula>
    </cfRule>
  </conditionalFormatting>
  <conditionalFormatting sqref="AL11:AL34">
    <cfRule type="cellIs" dxfId="667" priority="83" operator="greaterThan">
      <formula>1179</formula>
    </cfRule>
  </conditionalFormatting>
  <conditionalFormatting sqref="AL11:AL34">
    <cfRule type="cellIs" dxfId="666" priority="82" operator="greaterThan">
      <formula>99</formula>
    </cfRule>
  </conditionalFormatting>
  <conditionalFormatting sqref="AL11:AL34">
    <cfRule type="cellIs" dxfId="665" priority="81" operator="greaterThan">
      <formula>0.99</formula>
    </cfRule>
  </conditionalFormatting>
  <conditionalFormatting sqref="AM16:AM34">
    <cfRule type="cellIs" dxfId="664" priority="80" operator="equal">
      <formula>0</formula>
    </cfRule>
  </conditionalFormatting>
  <conditionalFormatting sqref="AM16:AM34">
    <cfRule type="cellIs" dxfId="663" priority="79" operator="greaterThan">
      <formula>1179</formula>
    </cfRule>
  </conditionalFormatting>
  <conditionalFormatting sqref="AM16:AM34">
    <cfRule type="cellIs" dxfId="662" priority="78" operator="greaterThan">
      <formula>99</formula>
    </cfRule>
  </conditionalFormatting>
  <conditionalFormatting sqref="AM16:AM34">
    <cfRule type="cellIs" dxfId="661" priority="77" operator="greaterThan">
      <formula>0.99</formula>
    </cfRule>
  </conditionalFormatting>
  <conditionalFormatting sqref="AL11:AL34">
    <cfRule type="cellIs" dxfId="660" priority="76" operator="equal">
      <formula>0</formula>
    </cfRule>
  </conditionalFormatting>
  <conditionalFormatting sqref="AL11:AL34">
    <cfRule type="cellIs" dxfId="659" priority="75" operator="greaterThan">
      <formula>1179</formula>
    </cfRule>
  </conditionalFormatting>
  <conditionalFormatting sqref="AL11:AL34">
    <cfRule type="cellIs" dxfId="658" priority="74" operator="greaterThan">
      <formula>99</formula>
    </cfRule>
  </conditionalFormatting>
  <conditionalFormatting sqref="AL11:AL34">
    <cfRule type="cellIs" dxfId="657" priority="73" operator="greaterThan">
      <formula>0.99</formula>
    </cfRule>
  </conditionalFormatting>
  <conditionalFormatting sqref="AN11:AN34">
    <cfRule type="cellIs" dxfId="656" priority="72" operator="equal">
      <formula>0</formula>
    </cfRule>
  </conditionalFormatting>
  <conditionalFormatting sqref="AN11:AN34">
    <cfRule type="cellIs" dxfId="655" priority="71" operator="greaterThan">
      <formula>1179</formula>
    </cfRule>
  </conditionalFormatting>
  <conditionalFormatting sqref="AN11:AN34">
    <cfRule type="cellIs" dxfId="654" priority="70" operator="greaterThan">
      <formula>99</formula>
    </cfRule>
  </conditionalFormatting>
  <conditionalFormatting sqref="AN11:AN34">
    <cfRule type="cellIs" dxfId="653" priority="69" operator="greaterThan">
      <formula>0.99</formula>
    </cfRule>
  </conditionalFormatting>
  <conditionalFormatting sqref="AN11:AN34">
    <cfRule type="cellIs" dxfId="652" priority="68" operator="equal">
      <formula>0</formula>
    </cfRule>
  </conditionalFormatting>
  <conditionalFormatting sqref="AN11:AN34">
    <cfRule type="cellIs" dxfId="651" priority="67" operator="greaterThan">
      <formula>1179</formula>
    </cfRule>
  </conditionalFormatting>
  <conditionalFormatting sqref="AN11:AN34">
    <cfRule type="cellIs" dxfId="650" priority="66" operator="greaterThan">
      <formula>99</formula>
    </cfRule>
  </conditionalFormatting>
  <conditionalFormatting sqref="AN11:AN34">
    <cfRule type="cellIs" dxfId="649" priority="65" operator="greaterThan">
      <formula>0.99</formula>
    </cfRule>
  </conditionalFormatting>
  <conditionalFormatting sqref="Z11:Z14">
    <cfRule type="containsText" dxfId="648" priority="61" operator="containsText" text="N/A">
      <formula>NOT(ISERROR(SEARCH("N/A",Z11)))</formula>
    </cfRule>
    <cfRule type="cellIs" dxfId="647" priority="64" operator="equal">
      <formula>0</formula>
    </cfRule>
  </conditionalFormatting>
  <conditionalFormatting sqref="Z11:Z14">
    <cfRule type="cellIs" dxfId="646" priority="63" operator="greaterThanOrEqual">
      <formula>1185</formula>
    </cfRule>
  </conditionalFormatting>
  <conditionalFormatting sqref="Z11:Z14">
    <cfRule type="cellIs" dxfId="645" priority="62" operator="between">
      <formula>0.1</formula>
      <formula>1184</formula>
    </cfRule>
  </conditionalFormatting>
  <conditionalFormatting sqref="AL11:AL34">
    <cfRule type="cellIs" dxfId="644" priority="60" operator="equal">
      <formula>0</formula>
    </cfRule>
  </conditionalFormatting>
  <conditionalFormatting sqref="AL11:AL34">
    <cfRule type="cellIs" dxfId="643" priority="59" operator="greaterThan">
      <formula>1179</formula>
    </cfRule>
  </conditionalFormatting>
  <conditionalFormatting sqref="AL11:AL34">
    <cfRule type="cellIs" dxfId="642" priority="58" operator="greaterThan">
      <formula>99</formula>
    </cfRule>
  </conditionalFormatting>
  <conditionalFormatting sqref="AL11:AL34">
    <cfRule type="cellIs" dxfId="641" priority="57" operator="greaterThan">
      <formula>0.99</formula>
    </cfRule>
  </conditionalFormatting>
  <conditionalFormatting sqref="AL11:AL34">
    <cfRule type="cellIs" dxfId="640" priority="56" operator="equal">
      <formula>0</formula>
    </cfRule>
  </conditionalFormatting>
  <conditionalFormatting sqref="AL11:AL34">
    <cfRule type="cellIs" dxfId="639" priority="55" operator="greaterThan">
      <formula>1179</formula>
    </cfRule>
  </conditionalFormatting>
  <conditionalFormatting sqref="AL11:AL34">
    <cfRule type="cellIs" dxfId="638" priority="54" operator="greaterThan">
      <formula>99</formula>
    </cfRule>
  </conditionalFormatting>
  <conditionalFormatting sqref="AL11:AL34">
    <cfRule type="cellIs" dxfId="637" priority="53" operator="greaterThan">
      <formula>0.99</formula>
    </cfRule>
  </conditionalFormatting>
  <conditionalFormatting sqref="AL11:AL34">
    <cfRule type="cellIs" dxfId="636" priority="52" operator="equal">
      <formula>0</formula>
    </cfRule>
  </conditionalFormatting>
  <conditionalFormatting sqref="AL11:AL34">
    <cfRule type="cellIs" dxfId="635" priority="51" operator="greaterThan">
      <formula>1179</formula>
    </cfRule>
  </conditionalFormatting>
  <conditionalFormatting sqref="AL11:AL34">
    <cfRule type="cellIs" dxfId="634" priority="50" operator="greaterThan">
      <formula>99</formula>
    </cfRule>
  </conditionalFormatting>
  <conditionalFormatting sqref="AL11:AL34">
    <cfRule type="cellIs" dxfId="633" priority="49" operator="greaterThan">
      <formula>0.99</formula>
    </cfRule>
  </conditionalFormatting>
  <conditionalFormatting sqref="AN11:AN34">
    <cfRule type="cellIs" dxfId="632" priority="48" operator="equal">
      <formula>0</formula>
    </cfRule>
  </conditionalFormatting>
  <conditionalFormatting sqref="AN11:AN34">
    <cfRule type="cellIs" dxfId="631" priority="47" operator="greaterThan">
      <formula>1179</formula>
    </cfRule>
  </conditionalFormatting>
  <conditionalFormatting sqref="AN11:AN34">
    <cfRule type="cellIs" dxfId="630" priority="46" operator="greaterThan">
      <formula>99</formula>
    </cfRule>
  </conditionalFormatting>
  <conditionalFormatting sqref="AN11:AN34">
    <cfRule type="cellIs" dxfId="629" priority="45" operator="greaterThan">
      <formula>0.99</formula>
    </cfRule>
  </conditionalFormatting>
  <conditionalFormatting sqref="AN11:AN34">
    <cfRule type="cellIs" dxfId="628" priority="44" operator="equal">
      <formula>0</formula>
    </cfRule>
  </conditionalFormatting>
  <conditionalFormatting sqref="AN11:AN34">
    <cfRule type="cellIs" dxfId="627" priority="43" operator="greaterThan">
      <formula>1179</formula>
    </cfRule>
  </conditionalFormatting>
  <conditionalFormatting sqref="AN11:AN34">
    <cfRule type="cellIs" dxfId="626" priority="42" operator="greaterThan">
      <formula>99</formula>
    </cfRule>
  </conditionalFormatting>
  <conditionalFormatting sqref="AN11:AN34">
    <cfRule type="cellIs" dxfId="625" priority="41" operator="greaterThan">
      <formula>0.99</formula>
    </cfRule>
  </conditionalFormatting>
  <conditionalFormatting sqref="AN11:AN34">
    <cfRule type="cellIs" dxfId="624" priority="40" operator="equal">
      <formula>0</formula>
    </cfRule>
  </conditionalFormatting>
  <conditionalFormatting sqref="AN11:AN34">
    <cfRule type="cellIs" dxfId="623" priority="39" operator="greaterThan">
      <formula>1179</formula>
    </cfRule>
  </conditionalFormatting>
  <conditionalFormatting sqref="AN11:AN34">
    <cfRule type="cellIs" dxfId="622" priority="38" operator="greaterThan">
      <formula>99</formula>
    </cfRule>
  </conditionalFormatting>
  <conditionalFormatting sqref="AN11:AN34">
    <cfRule type="cellIs" dxfId="621" priority="37" operator="greaterThan">
      <formula>0.99</formula>
    </cfRule>
  </conditionalFormatting>
  <conditionalFormatting sqref="AN11:AN34">
    <cfRule type="cellIs" dxfId="620" priority="36" operator="equal">
      <formula>0</formula>
    </cfRule>
  </conditionalFormatting>
  <conditionalFormatting sqref="AN11:AN34">
    <cfRule type="cellIs" dxfId="619" priority="35" operator="greaterThan">
      <formula>1179</formula>
    </cfRule>
  </conditionalFormatting>
  <conditionalFormatting sqref="AN11:AN34">
    <cfRule type="cellIs" dxfId="618" priority="34" operator="greaterThan">
      <formula>99</formula>
    </cfRule>
  </conditionalFormatting>
  <conditionalFormatting sqref="AN11:AN34">
    <cfRule type="cellIs" dxfId="617" priority="33" operator="greaterThan">
      <formula>0.99</formula>
    </cfRule>
  </conditionalFormatting>
  <conditionalFormatting sqref="AN11:AN34">
    <cfRule type="cellIs" dxfId="616" priority="32" operator="equal">
      <formula>0</formula>
    </cfRule>
  </conditionalFormatting>
  <conditionalFormatting sqref="AN11:AN34">
    <cfRule type="cellIs" dxfId="615" priority="31" operator="greaterThan">
      <formula>1179</formula>
    </cfRule>
  </conditionalFormatting>
  <conditionalFormatting sqref="AN11:AN34">
    <cfRule type="cellIs" dxfId="614" priority="30" operator="greaterThan">
      <formula>99</formula>
    </cfRule>
  </conditionalFormatting>
  <conditionalFormatting sqref="AN11:AN34">
    <cfRule type="cellIs" dxfId="613" priority="29" operator="greaterThan">
      <formula>0.99</formula>
    </cfRule>
  </conditionalFormatting>
  <conditionalFormatting sqref="AB11:AB14">
    <cfRule type="containsText" dxfId="612" priority="25" operator="containsText" text="N/A">
      <formula>NOT(ISERROR(SEARCH("N/A",AB11)))</formula>
    </cfRule>
    <cfRule type="cellIs" dxfId="611" priority="28" operator="equal">
      <formula>0</formula>
    </cfRule>
  </conditionalFormatting>
  <conditionalFormatting sqref="AB11:AB14">
    <cfRule type="cellIs" dxfId="610" priority="27" operator="greaterThanOrEqual">
      <formula>1185</formula>
    </cfRule>
  </conditionalFormatting>
  <conditionalFormatting sqref="AB11:AB14">
    <cfRule type="cellIs" dxfId="609" priority="26" operator="between">
      <formula>0.1</formula>
      <formula>1184</formula>
    </cfRule>
  </conditionalFormatting>
  <conditionalFormatting sqref="AN11:AN34">
    <cfRule type="cellIs" dxfId="608" priority="24" operator="equal">
      <formula>0</formula>
    </cfRule>
  </conditionalFormatting>
  <conditionalFormatting sqref="AN11:AN34">
    <cfRule type="cellIs" dxfId="607" priority="23" operator="greaterThan">
      <formula>1179</formula>
    </cfRule>
  </conditionalFormatting>
  <conditionalFormatting sqref="AN11:AN34">
    <cfRule type="cellIs" dxfId="606" priority="22" operator="greaterThan">
      <formula>99</formula>
    </cfRule>
  </conditionalFormatting>
  <conditionalFormatting sqref="AN11:AN34">
    <cfRule type="cellIs" dxfId="605" priority="21" operator="greaterThan">
      <formula>0.99</formula>
    </cfRule>
  </conditionalFormatting>
  <conditionalFormatting sqref="AN11:AN34">
    <cfRule type="cellIs" dxfId="604" priority="20" operator="equal">
      <formula>0</formula>
    </cfRule>
  </conditionalFormatting>
  <conditionalFormatting sqref="AN11:AN34">
    <cfRule type="cellIs" dxfId="603" priority="19" operator="greaterThan">
      <formula>1179</formula>
    </cfRule>
  </conditionalFormatting>
  <conditionalFormatting sqref="AN11:AN34">
    <cfRule type="cellIs" dxfId="602" priority="18" operator="greaterThan">
      <formula>99</formula>
    </cfRule>
  </conditionalFormatting>
  <conditionalFormatting sqref="AN11:AN34">
    <cfRule type="cellIs" dxfId="601" priority="17" operator="greaterThan">
      <formula>0.99</formula>
    </cfRule>
  </conditionalFormatting>
  <conditionalFormatting sqref="AN11:AN34">
    <cfRule type="cellIs" dxfId="600" priority="16" operator="equal">
      <formula>0</formula>
    </cfRule>
  </conditionalFormatting>
  <conditionalFormatting sqref="AN11:AN34">
    <cfRule type="cellIs" dxfId="599" priority="15" operator="greaterThan">
      <formula>1179</formula>
    </cfRule>
  </conditionalFormatting>
  <conditionalFormatting sqref="AN11:AN34">
    <cfRule type="cellIs" dxfId="598" priority="14" operator="greaterThan">
      <formula>99</formula>
    </cfRule>
  </conditionalFormatting>
  <conditionalFormatting sqref="AN11:AN34">
    <cfRule type="cellIs" dxfId="597" priority="13" operator="greaterThan">
      <formula>0.99</formula>
    </cfRule>
  </conditionalFormatting>
  <conditionalFormatting sqref="AN11:AN34">
    <cfRule type="cellIs" dxfId="596" priority="12" operator="equal">
      <formula>0</formula>
    </cfRule>
  </conditionalFormatting>
  <conditionalFormatting sqref="AN11:AN34">
    <cfRule type="cellIs" dxfId="595" priority="11" operator="greaterThan">
      <formula>1179</formula>
    </cfRule>
  </conditionalFormatting>
  <conditionalFormatting sqref="AN11:AN34">
    <cfRule type="cellIs" dxfId="594" priority="10" operator="greaterThan">
      <formula>99</formula>
    </cfRule>
  </conditionalFormatting>
  <conditionalFormatting sqref="AN11:AN34">
    <cfRule type="cellIs" dxfId="593" priority="9" operator="greaterThan">
      <formula>0.99</formula>
    </cfRule>
  </conditionalFormatting>
  <conditionalFormatting sqref="AN11:AN34">
    <cfRule type="cellIs" dxfId="592" priority="8" operator="equal">
      <formula>0</formula>
    </cfRule>
  </conditionalFormatting>
  <conditionalFormatting sqref="AN11:AN34">
    <cfRule type="cellIs" dxfId="591" priority="7" operator="greaterThan">
      <formula>1179</formula>
    </cfRule>
  </conditionalFormatting>
  <conditionalFormatting sqref="AN11:AN34">
    <cfRule type="cellIs" dxfId="590" priority="6" operator="greaterThan">
      <formula>99</formula>
    </cfRule>
  </conditionalFormatting>
  <conditionalFormatting sqref="AN11:AN34">
    <cfRule type="cellIs" dxfId="589" priority="5" operator="greaterThan">
      <formula>0.99</formula>
    </cfRule>
  </conditionalFormatting>
  <conditionalFormatting sqref="AL16:AL34">
    <cfRule type="cellIs" dxfId="588" priority="4" operator="equal">
      <formula>0</formula>
    </cfRule>
  </conditionalFormatting>
  <conditionalFormatting sqref="AL16:AL34">
    <cfRule type="cellIs" dxfId="587" priority="3" operator="greaterThan">
      <formula>1179</formula>
    </cfRule>
  </conditionalFormatting>
  <conditionalFormatting sqref="AL16:AL34">
    <cfRule type="cellIs" dxfId="586" priority="2" operator="greaterThan">
      <formula>99</formula>
    </cfRule>
  </conditionalFormatting>
  <conditionalFormatting sqref="AL16:AL34">
    <cfRule type="cellIs" dxfId="585"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topLeftCell="O31" zoomScaleNormal="100" workbookViewId="0">
      <selection activeCell="B48" sqref="B48:B49"/>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133</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233"/>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36" t="s">
        <v>10</v>
      </c>
      <c r="I7" s="116" t="s">
        <v>11</v>
      </c>
      <c r="J7" s="116" t="s">
        <v>12</v>
      </c>
      <c r="K7" s="116" t="s">
        <v>13</v>
      </c>
      <c r="L7" s="12"/>
      <c r="M7" s="12"/>
      <c r="N7" s="12"/>
      <c r="O7" s="236"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42517</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29044</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234" t="s">
        <v>51</v>
      </c>
      <c r="V9" s="234" t="s">
        <v>52</v>
      </c>
      <c r="W9" s="283" t="s">
        <v>53</v>
      </c>
      <c r="X9" s="284" t="s">
        <v>54</v>
      </c>
      <c r="Y9" s="285"/>
      <c r="Z9" s="285"/>
      <c r="AA9" s="285"/>
      <c r="AB9" s="285"/>
      <c r="AC9" s="285"/>
      <c r="AD9" s="285"/>
      <c r="AE9" s="286"/>
      <c r="AF9" s="232" t="s">
        <v>55</v>
      </c>
      <c r="AG9" s="232" t="s">
        <v>56</v>
      </c>
      <c r="AH9" s="272" t="s">
        <v>57</v>
      </c>
      <c r="AI9" s="287" t="s">
        <v>58</v>
      </c>
      <c r="AJ9" s="234" t="s">
        <v>59</v>
      </c>
      <c r="AK9" s="234" t="s">
        <v>60</v>
      </c>
      <c r="AL9" s="234" t="s">
        <v>61</v>
      </c>
      <c r="AM9" s="234" t="s">
        <v>62</v>
      </c>
      <c r="AN9" s="234" t="s">
        <v>63</v>
      </c>
      <c r="AO9" s="234" t="s">
        <v>64</v>
      </c>
      <c r="AP9" s="234" t="s">
        <v>65</v>
      </c>
      <c r="AQ9" s="270" t="s">
        <v>66</v>
      </c>
      <c r="AR9" s="234" t="s">
        <v>67</v>
      </c>
      <c r="AS9" s="272" t="s">
        <v>68</v>
      </c>
      <c r="AV9" s="35" t="s">
        <v>69</v>
      </c>
      <c r="AW9" s="35" t="s">
        <v>70</v>
      </c>
      <c r="AY9" s="36" t="s">
        <v>71</v>
      </c>
    </row>
    <row r="10" spans="2:51" x14ac:dyDescent="0.25">
      <c r="B10" s="234" t="s">
        <v>72</v>
      </c>
      <c r="C10" s="234" t="s">
        <v>73</v>
      </c>
      <c r="D10" s="234" t="s">
        <v>74</v>
      </c>
      <c r="E10" s="234" t="s">
        <v>75</v>
      </c>
      <c r="F10" s="234" t="s">
        <v>74</v>
      </c>
      <c r="G10" s="234" t="s">
        <v>75</v>
      </c>
      <c r="H10" s="266"/>
      <c r="I10" s="234" t="s">
        <v>75</v>
      </c>
      <c r="J10" s="234" t="s">
        <v>75</v>
      </c>
      <c r="K10" s="234" t="s">
        <v>75</v>
      </c>
      <c r="L10" s="28" t="s">
        <v>29</v>
      </c>
      <c r="M10" s="269"/>
      <c r="N10" s="28" t="s">
        <v>29</v>
      </c>
      <c r="O10" s="271"/>
      <c r="P10" s="271"/>
      <c r="Q10" s="1">
        <f>'MAY 26'!Q34</f>
        <v>2721159</v>
      </c>
      <c r="R10" s="280"/>
      <c r="S10" s="281"/>
      <c r="T10" s="282"/>
      <c r="U10" s="234" t="s">
        <v>75</v>
      </c>
      <c r="V10" s="234" t="s">
        <v>75</v>
      </c>
      <c r="W10" s="283"/>
      <c r="X10" s="37" t="s">
        <v>76</v>
      </c>
      <c r="Y10" s="37" t="s">
        <v>77</v>
      </c>
      <c r="Z10" s="37" t="s">
        <v>78</v>
      </c>
      <c r="AA10" s="37" t="s">
        <v>79</v>
      </c>
      <c r="AB10" s="37" t="s">
        <v>80</v>
      </c>
      <c r="AC10" s="37" t="s">
        <v>81</v>
      </c>
      <c r="AD10" s="37" t="s">
        <v>82</v>
      </c>
      <c r="AE10" s="37" t="s">
        <v>83</v>
      </c>
      <c r="AF10" s="38"/>
      <c r="AG10" s="1">
        <f>'MAY 26'!AG34</f>
        <v>46859020</v>
      </c>
      <c r="AH10" s="272"/>
      <c r="AI10" s="288"/>
      <c r="AJ10" s="234" t="s">
        <v>84</v>
      </c>
      <c r="AK10" s="234" t="s">
        <v>84</v>
      </c>
      <c r="AL10" s="234" t="s">
        <v>84</v>
      </c>
      <c r="AM10" s="234" t="s">
        <v>84</v>
      </c>
      <c r="AN10" s="234" t="s">
        <v>84</v>
      </c>
      <c r="AO10" s="234" t="s">
        <v>84</v>
      </c>
      <c r="AP10" s="1">
        <f>'MAY 26'!AP34</f>
        <v>10843233</v>
      </c>
      <c r="AQ10" s="271"/>
      <c r="AR10" s="235" t="s">
        <v>85</v>
      </c>
      <c r="AS10" s="272"/>
      <c r="AV10" s="39" t="s">
        <v>86</v>
      </c>
      <c r="AW10" s="39" t="s">
        <v>87</v>
      </c>
      <c r="AY10" s="81" t="s">
        <v>129</v>
      </c>
    </row>
    <row r="11" spans="2:51" x14ac:dyDescent="0.25">
      <c r="B11" s="40">
        <v>2</v>
      </c>
      <c r="C11" s="40">
        <v>4.1666666666666664E-2</v>
      </c>
      <c r="D11" s="110">
        <v>4</v>
      </c>
      <c r="E11" s="41">
        <f t="shared" ref="E11:E34" si="0">D11/1.42</f>
        <v>2.8169014084507045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138</v>
      </c>
      <c r="P11" s="111">
        <v>114</v>
      </c>
      <c r="Q11" s="111">
        <v>2725883</v>
      </c>
      <c r="R11" s="46">
        <f>IF(ISBLANK(Q11),"-",Q11-Q10)</f>
        <v>4724</v>
      </c>
      <c r="S11" s="47">
        <f>R11*24/1000</f>
        <v>113.376</v>
      </c>
      <c r="T11" s="47">
        <f>R11/1000</f>
        <v>4.7240000000000002</v>
      </c>
      <c r="U11" s="112">
        <v>5.9</v>
      </c>
      <c r="V11" s="112">
        <f t="shared" ref="V11:V33" si="1">U11</f>
        <v>5.9</v>
      </c>
      <c r="W11" s="113" t="s">
        <v>190</v>
      </c>
      <c r="X11" s="115">
        <v>0</v>
      </c>
      <c r="Y11" s="115">
        <v>0</v>
      </c>
      <c r="Z11" s="115">
        <v>1097</v>
      </c>
      <c r="AA11" s="115">
        <v>1185</v>
      </c>
      <c r="AB11" s="115">
        <v>1097</v>
      </c>
      <c r="AC11" s="48" t="s">
        <v>90</v>
      </c>
      <c r="AD11" s="48" t="s">
        <v>90</v>
      </c>
      <c r="AE11" s="48" t="s">
        <v>90</v>
      </c>
      <c r="AF11" s="114" t="s">
        <v>90</v>
      </c>
      <c r="AG11" s="123">
        <v>46860092</v>
      </c>
      <c r="AH11" s="49">
        <f>IF(ISBLANK(AG11),"-",AG11-AG10)</f>
        <v>1072</v>
      </c>
      <c r="AI11" s="50">
        <f>AH11/T11</f>
        <v>226.92633361558001</v>
      </c>
      <c r="AJ11" s="98">
        <v>0</v>
      </c>
      <c r="AK11" s="98">
        <v>0</v>
      </c>
      <c r="AL11" s="98">
        <v>1</v>
      </c>
      <c r="AM11" s="98">
        <v>1</v>
      </c>
      <c r="AN11" s="98">
        <v>1</v>
      </c>
      <c r="AO11" s="98">
        <v>0.8</v>
      </c>
      <c r="AP11" s="115">
        <v>10843973</v>
      </c>
      <c r="AQ11" s="115">
        <f t="shared" ref="AQ11:AQ34" si="2">AP11-AP10</f>
        <v>740</v>
      </c>
      <c r="AR11" s="51"/>
      <c r="AS11" s="52" t="s">
        <v>113</v>
      </c>
      <c r="AV11" s="39" t="s">
        <v>88</v>
      </c>
      <c r="AW11" s="39" t="s">
        <v>91</v>
      </c>
      <c r="AY11" s="81" t="s">
        <v>128</v>
      </c>
    </row>
    <row r="12" spans="2:51" x14ac:dyDescent="0.25">
      <c r="B12" s="40">
        <v>2.0416666666666701</v>
      </c>
      <c r="C12" s="40">
        <v>8.3333333333333329E-2</v>
      </c>
      <c r="D12" s="110">
        <v>5</v>
      </c>
      <c r="E12" s="41">
        <f t="shared" si="0"/>
        <v>3.5211267605633805</v>
      </c>
      <c r="F12" s="100">
        <v>83</v>
      </c>
      <c r="G12" s="41">
        <f t="shared" ref="G12:G34" si="3">F12/1.42</f>
        <v>58.450704225352112</v>
      </c>
      <c r="H12" s="42" t="s">
        <v>88</v>
      </c>
      <c r="I12" s="42">
        <f t="shared" ref="I12:I34" si="4">J12-(2/1.42)</f>
        <v>53.521126760563384</v>
      </c>
      <c r="J12" s="43">
        <f>(F12-5)/1.42</f>
        <v>54.929577464788736</v>
      </c>
      <c r="K12" s="42">
        <f>J12+(6/1.42)</f>
        <v>59.154929577464792</v>
      </c>
      <c r="L12" s="44">
        <v>14</v>
      </c>
      <c r="M12" s="45" t="s">
        <v>89</v>
      </c>
      <c r="N12" s="45">
        <v>11.2</v>
      </c>
      <c r="O12" s="111">
        <v>137</v>
      </c>
      <c r="P12" s="111">
        <v>108</v>
      </c>
      <c r="Q12" s="111">
        <v>2730390</v>
      </c>
      <c r="R12" s="46">
        <f t="shared" ref="R12:R34" si="5">IF(ISBLANK(Q12),"-",Q12-Q11)</f>
        <v>4507</v>
      </c>
      <c r="S12" s="47">
        <f t="shared" ref="S12:S34" si="6">R12*24/1000</f>
        <v>108.16800000000001</v>
      </c>
      <c r="T12" s="47">
        <f t="shared" ref="T12:T34" si="7">R12/1000</f>
        <v>4.5069999999999997</v>
      </c>
      <c r="U12" s="112">
        <v>6.7</v>
      </c>
      <c r="V12" s="112">
        <f t="shared" si="1"/>
        <v>6.7</v>
      </c>
      <c r="W12" s="113" t="s">
        <v>190</v>
      </c>
      <c r="X12" s="115">
        <v>0</v>
      </c>
      <c r="Y12" s="115">
        <v>0</v>
      </c>
      <c r="Z12" s="115">
        <v>1047</v>
      </c>
      <c r="AA12" s="115">
        <v>1185</v>
      </c>
      <c r="AB12" s="115">
        <v>1047</v>
      </c>
      <c r="AC12" s="48" t="s">
        <v>90</v>
      </c>
      <c r="AD12" s="48" t="s">
        <v>90</v>
      </c>
      <c r="AE12" s="48" t="s">
        <v>90</v>
      </c>
      <c r="AF12" s="114" t="s">
        <v>90</v>
      </c>
      <c r="AG12" s="123">
        <v>46861044</v>
      </c>
      <c r="AH12" s="49">
        <f>IF(ISBLANK(AG12),"-",AG12-AG11)</f>
        <v>952</v>
      </c>
      <c r="AI12" s="50">
        <f t="shared" ref="AI12:AI34" si="8">AH12/T12</f>
        <v>211.22698025293988</v>
      </c>
      <c r="AJ12" s="98">
        <v>0</v>
      </c>
      <c r="AK12" s="98">
        <v>0</v>
      </c>
      <c r="AL12" s="98">
        <v>1</v>
      </c>
      <c r="AM12" s="98">
        <v>1</v>
      </c>
      <c r="AN12" s="98">
        <v>1</v>
      </c>
      <c r="AO12" s="98">
        <v>0.8</v>
      </c>
      <c r="AP12" s="115">
        <v>10844969</v>
      </c>
      <c r="AQ12" s="115">
        <f t="shared" si="2"/>
        <v>996</v>
      </c>
      <c r="AR12" s="118">
        <v>0.98</v>
      </c>
      <c r="AS12" s="52" t="s">
        <v>113</v>
      </c>
      <c r="AV12" s="39" t="s">
        <v>92</v>
      </c>
      <c r="AW12" s="39" t="s">
        <v>93</v>
      </c>
      <c r="AY12" s="81" t="s">
        <v>126</v>
      </c>
    </row>
    <row r="13" spans="2:51" x14ac:dyDescent="0.25">
      <c r="B13" s="40">
        <v>2.0833333333333299</v>
      </c>
      <c r="C13" s="40">
        <v>0.125</v>
      </c>
      <c r="D13" s="110">
        <v>6</v>
      </c>
      <c r="E13" s="41">
        <f t="shared" si="0"/>
        <v>4.2253521126760569</v>
      </c>
      <c r="F13" s="100">
        <v>83</v>
      </c>
      <c r="G13" s="41">
        <f t="shared" si="3"/>
        <v>58.450704225352112</v>
      </c>
      <c r="H13" s="42" t="s">
        <v>88</v>
      </c>
      <c r="I13" s="42">
        <f t="shared" si="4"/>
        <v>53.521126760563384</v>
      </c>
      <c r="J13" s="43">
        <f>(F13-5)/1.42</f>
        <v>54.929577464788736</v>
      </c>
      <c r="K13" s="42">
        <f>J13+(6/1.42)</f>
        <v>59.154929577464792</v>
      </c>
      <c r="L13" s="44">
        <v>14</v>
      </c>
      <c r="M13" s="45" t="s">
        <v>89</v>
      </c>
      <c r="N13" s="45">
        <v>11.2</v>
      </c>
      <c r="O13" s="111">
        <v>132</v>
      </c>
      <c r="P13" s="111">
        <v>106</v>
      </c>
      <c r="Q13" s="111">
        <v>2734854</v>
      </c>
      <c r="R13" s="46">
        <f t="shared" si="5"/>
        <v>4464</v>
      </c>
      <c r="S13" s="47">
        <f t="shared" si="6"/>
        <v>107.136</v>
      </c>
      <c r="T13" s="47">
        <f t="shared" si="7"/>
        <v>4.4640000000000004</v>
      </c>
      <c r="U13" s="112">
        <v>8.6</v>
      </c>
      <c r="V13" s="112">
        <f t="shared" si="1"/>
        <v>8.6</v>
      </c>
      <c r="W13" s="113" t="s">
        <v>190</v>
      </c>
      <c r="X13" s="115">
        <v>0</v>
      </c>
      <c r="Y13" s="115">
        <v>0</v>
      </c>
      <c r="Z13" s="115">
        <v>1046</v>
      </c>
      <c r="AA13" s="115">
        <v>1185</v>
      </c>
      <c r="AB13" s="115">
        <v>1047</v>
      </c>
      <c r="AC13" s="48" t="s">
        <v>90</v>
      </c>
      <c r="AD13" s="48" t="s">
        <v>90</v>
      </c>
      <c r="AE13" s="48" t="s">
        <v>90</v>
      </c>
      <c r="AF13" s="114" t="s">
        <v>90</v>
      </c>
      <c r="AG13" s="123">
        <v>46862020</v>
      </c>
      <c r="AH13" s="49">
        <f>IF(ISBLANK(AG13),"-",AG13-AG12)</f>
        <v>976</v>
      </c>
      <c r="AI13" s="50">
        <f t="shared" si="8"/>
        <v>218.6379928315412</v>
      </c>
      <c r="AJ13" s="98">
        <v>0</v>
      </c>
      <c r="AK13" s="98">
        <v>0</v>
      </c>
      <c r="AL13" s="98">
        <v>1</v>
      </c>
      <c r="AM13" s="98">
        <v>1</v>
      </c>
      <c r="AN13" s="98">
        <v>1</v>
      </c>
      <c r="AO13" s="98">
        <v>0.8</v>
      </c>
      <c r="AP13" s="115">
        <v>10845951</v>
      </c>
      <c r="AQ13" s="115">
        <f t="shared" si="2"/>
        <v>982</v>
      </c>
      <c r="AR13" s="51"/>
      <c r="AS13" s="52" t="s">
        <v>113</v>
      </c>
      <c r="AV13" s="39" t="s">
        <v>94</v>
      </c>
      <c r="AW13" s="39" t="s">
        <v>95</v>
      </c>
      <c r="AY13" s="81" t="s">
        <v>133</v>
      </c>
    </row>
    <row r="14" spans="2:51" x14ac:dyDescent="0.25">
      <c r="B14" s="40">
        <v>2.125</v>
      </c>
      <c r="C14" s="40">
        <v>0.16666666666666699</v>
      </c>
      <c r="D14" s="110">
        <v>5</v>
      </c>
      <c r="E14" s="41">
        <f t="shared" si="0"/>
        <v>3.5211267605633805</v>
      </c>
      <c r="F14" s="100">
        <v>83</v>
      </c>
      <c r="G14" s="41">
        <f t="shared" si="3"/>
        <v>58.450704225352112</v>
      </c>
      <c r="H14" s="42" t="s">
        <v>88</v>
      </c>
      <c r="I14" s="42">
        <f t="shared" si="4"/>
        <v>53.521126760563384</v>
      </c>
      <c r="J14" s="43">
        <f>(F14-5)/1.42</f>
        <v>54.929577464788736</v>
      </c>
      <c r="K14" s="42">
        <f>J14+(6/1.42)</f>
        <v>59.154929577464792</v>
      </c>
      <c r="L14" s="44">
        <v>14</v>
      </c>
      <c r="M14" s="45" t="s">
        <v>89</v>
      </c>
      <c r="N14" s="45">
        <v>12.8</v>
      </c>
      <c r="O14" s="111">
        <v>114</v>
      </c>
      <c r="P14" s="111">
        <v>110</v>
      </c>
      <c r="Q14" s="111">
        <v>2738145</v>
      </c>
      <c r="R14" s="46">
        <f t="shared" si="5"/>
        <v>3291</v>
      </c>
      <c r="S14" s="47">
        <f t="shared" si="6"/>
        <v>78.983999999999995</v>
      </c>
      <c r="T14" s="47">
        <f t="shared" si="7"/>
        <v>3.2909999999999999</v>
      </c>
      <c r="U14" s="112">
        <v>9.5</v>
      </c>
      <c r="V14" s="112">
        <f t="shared" si="1"/>
        <v>9.5</v>
      </c>
      <c r="W14" s="113" t="s">
        <v>190</v>
      </c>
      <c r="X14" s="115">
        <v>0</v>
      </c>
      <c r="Y14" s="115">
        <v>0</v>
      </c>
      <c r="Z14" s="115">
        <v>1046</v>
      </c>
      <c r="AA14" s="115">
        <v>1185</v>
      </c>
      <c r="AB14" s="115">
        <v>1046</v>
      </c>
      <c r="AC14" s="48" t="s">
        <v>90</v>
      </c>
      <c r="AD14" s="48" t="s">
        <v>90</v>
      </c>
      <c r="AE14" s="48" t="s">
        <v>90</v>
      </c>
      <c r="AF14" s="114" t="s">
        <v>90</v>
      </c>
      <c r="AG14" s="123">
        <v>46863108</v>
      </c>
      <c r="AH14" s="49">
        <f t="shared" ref="AH14:AH34" si="9">IF(ISBLANK(AG14),"-",AG14-AG13)</f>
        <v>1088</v>
      </c>
      <c r="AI14" s="50">
        <f t="shared" si="8"/>
        <v>330.59860224855669</v>
      </c>
      <c r="AJ14" s="98">
        <v>0</v>
      </c>
      <c r="AK14" s="98">
        <v>0</v>
      </c>
      <c r="AL14" s="98">
        <v>1</v>
      </c>
      <c r="AM14" s="98">
        <v>1</v>
      </c>
      <c r="AN14" s="98">
        <v>1</v>
      </c>
      <c r="AO14" s="98">
        <v>0.8</v>
      </c>
      <c r="AP14" s="115">
        <v>10846957</v>
      </c>
      <c r="AQ14" s="115">
        <f t="shared" si="2"/>
        <v>1006</v>
      </c>
      <c r="AR14" s="51"/>
      <c r="AS14" s="52" t="s">
        <v>113</v>
      </c>
      <c r="AT14" s="54"/>
      <c r="AV14" s="39" t="s">
        <v>96</v>
      </c>
      <c r="AW14" s="39" t="s">
        <v>97</v>
      </c>
      <c r="AY14" s="81"/>
    </row>
    <row r="15" spans="2:51" ht="14.25" customHeight="1" x14ac:dyDescent="0.25">
      <c r="B15" s="40">
        <v>2.1666666666666701</v>
      </c>
      <c r="C15" s="40">
        <v>0.20833333333333301</v>
      </c>
      <c r="D15" s="110">
        <v>7</v>
      </c>
      <c r="E15" s="41">
        <f t="shared" si="0"/>
        <v>4.9295774647887329</v>
      </c>
      <c r="F15" s="100">
        <v>83</v>
      </c>
      <c r="G15" s="41">
        <f t="shared" si="3"/>
        <v>58.450704225352112</v>
      </c>
      <c r="H15" s="42" t="s">
        <v>88</v>
      </c>
      <c r="I15" s="42">
        <f t="shared" si="4"/>
        <v>53.521126760563384</v>
      </c>
      <c r="J15" s="43">
        <f>(F15-5)/1.42</f>
        <v>54.929577464788736</v>
      </c>
      <c r="K15" s="42">
        <f>J15+(6/1.42)</f>
        <v>59.154929577464792</v>
      </c>
      <c r="L15" s="44">
        <v>18</v>
      </c>
      <c r="M15" s="45" t="s">
        <v>89</v>
      </c>
      <c r="N15" s="45">
        <v>13.1</v>
      </c>
      <c r="O15" s="111">
        <v>120</v>
      </c>
      <c r="P15" s="111">
        <v>112</v>
      </c>
      <c r="Q15" s="111">
        <v>2742942</v>
      </c>
      <c r="R15" s="46">
        <f t="shared" si="5"/>
        <v>4797</v>
      </c>
      <c r="S15" s="47">
        <f t="shared" si="6"/>
        <v>115.128</v>
      </c>
      <c r="T15" s="47">
        <f t="shared" si="7"/>
        <v>4.7969999999999997</v>
      </c>
      <c r="U15" s="112">
        <v>9.5</v>
      </c>
      <c r="V15" s="112">
        <f t="shared" si="1"/>
        <v>9.5</v>
      </c>
      <c r="W15" s="113" t="s">
        <v>190</v>
      </c>
      <c r="X15" s="115">
        <v>0</v>
      </c>
      <c r="Y15" s="115">
        <v>0</v>
      </c>
      <c r="Z15" s="115">
        <v>1046</v>
      </c>
      <c r="AA15" s="115">
        <v>1185</v>
      </c>
      <c r="AB15" s="115">
        <v>1046</v>
      </c>
      <c r="AC15" s="48" t="s">
        <v>90</v>
      </c>
      <c r="AD15" s="48" t="s">
        <v>90</v>
      </c>
      <c r="AE15" s="48" t="s">
        <v>90</v>
      </c>
      <c r="AF15" s="114" t="s">
        <v>90</v>
      </c>
      <c r="AG15" s="123">
        <v>46864096</v>
      </c>
      <c r="AH15" s="49">
        <f t="shared" si="9"/>
        <v>988</v>
      </c>
      <c r="AI15" s="50">
        <f t="shared" si="8"/>
        <v>205.96205962059622</v>
      </c>
      <c r="AJ15" s="98">
        <v>0</v>
      </c>
      <c r="AK15" s="98">
        <v>0</v>
      </c>
      <c r="AL15" s="98">
        <v>1</v>
      </c>
      <c r="AM15" s="98">
        <v>1</v>
      </c>
      <c r="AN15" s="98">
        <v>1</v>
      </c>
      <c r="AO15" s="98">
        <v>0</v>
      </c>
      <c r="AP15" s="115">
        <v>10846957</v>
      </c>
      <c r="AQ15" s="115">
        <f t="shared" si="2"/>
        <v>0</v>
      </c>
      <c r="AR15" s="51"/>
      <c r="AS15" s="52" t="s">
        <v>113</v>
      </c>
      <c r="AV15" s="39" t="s">
        <v>98</v>
      </c>
      <c r="AW15" s="39" t="s">
        <v>99</v>
      </c>
      <c r="AY15" s="97"/>
    </row>
    <row r="16" spans="2:51" x14ac:dyDescent="0.25">
      <c r="B16" s="40">
        <v>2.2083333333333299</v>
      </c>
      <c r="C16" s="40">
        <v>0.25</v>
      </c>
      <c r="D16" s="110">
        <v>7</v>
      </c>
      <c r="E16" s="41">
        <f t="shared" si="0"/>
        <v>4.9295774647887329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136</v>
      </c>
      <c r="P16" s="111">
        <v>131</v>
      </c>
      <c r="Q16" s="111">
        <v>2748168</v>
      </c>
      <c r="R16" s="46">
        <f t="shared" si="5"/>
        <v>5226</v>
      </c>
      <c r="S16" s="47">
        <f t="shared" si="6"/>
        <v>125.42400000000001</v>
      </c>
      <c r="T16" s="47">
        <f t="shared" si="7"/>
        <v>5.226</v>
      </c>
      <c r="U16" s="112">
        <v>9.5</v>
      </c>
      <c r="V16" s="112">
        <f t="shared" si="1"/>
        <v>9.5</v>
      </c>
      <c r="W16" s="113" t="s">
        <v>190</v>
      </c>
      <c r="X16" s="115">
        <v>0</v>
      </c>
      <c r="Y16" s="115">
        <v>0</v>
      </c>
      <c r="Z16" s="115">
        <v>1097</v>
      </c>
      <c r="AA16" s="115">
        <v>1185</v>
      </c>
      <c r="AB16" s="115">
        <v>1097</v>
      </c>
      <c r="AC16" s="48" t="s">
        <v>90</v>
      </c>
      <c r="AD16" s="48" t="s">
        <v>90</v>
      </c>
      <c r="AE16" s="48" t="s">
        <v>90</v>
      </c>
      <c r="AF16" s="114" t="s">
        <v>90</v>
      </c>
      <c r="AG16" s="123">
        <v>46865116</v>
      </c>
      <c r="AH16" s="49">
        <f t="shared" si="9"/>
        <v>1020</v>
      </c>
      <c r="AI16" s="50">
        <f t="shared" si="8"/>
        <v>195.17795637198623</v>
      </c>
      <c r="AJ16" s="98">
        <v>0</v>
      </c>
      <c r="AK16" s="98">
        <v>0</v>
      </c>
      <c r="AL16" s="98">
        <v>1</v>
      </c>
      <c r="AM16" s="98">
        <v>1</v>
      </c>
      <c r="AN16" s="98">
        <v>1</v>
      </c>
      <c r="AO16" s="98">
        <v>0</v>
      </c>
      <c r="AP16" s="115">
        <v>10846957</v>
      </c>
      <c r="AQ16" s="115">
        <f t="shared" si="2"/>
        <v>0</v>
      </c>
      <c r="AR16" s="53">
        <v>1.1000000000000001</v>
      </c>
      <c r="AS16" s="52" t="s">
        <v>101</v>
      </c>
      <c r="AV16" s="39" t="s">
        <v>102</v>
      </c>
      <c r="AW16" s="39" t="s">
        <v>103</v>
      </c>
      <c r="AY16" s="97"/>
    </row>
    <row r="17" spans="1:51" x14ac:dyDescent="0.25">
      <c r="B17" s="40">
        <v>2.25</v>
      </c>
      <c r="C17" s="40">
        <v>0.29166666666666702</v>
      </c>
      <c r="D17" s="110">
        <v>6</v>
      </c>
      <c r="E17" s="41">
        <f t="shared" si="0"/>
        <v>4.2253521126760569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135</v>
      </c>
      <c r="P17" s="111">
        <v>143</v>
      </c>
      <c r="Q17" s="111">
        <v>2754043</v>
      </c>
      <c r="R17" s="46">
        <f t="shared" si="5"/>
        <v>5875</v>
      </c>
      <c r="S17" s="47">
        <f t="shared" si="6"/>
        <v>141</v>
      </c>
      <c r="T17" s="47">
        <f t="shared" si="7"/>
        <v>5.875</v>
      </c>
      <c r="U17" s="112">
        <v>9.1999999999999993</v>
      </c>
      <c r="V17" s="112">
        <f t="shared" si="1"/>
        <v>9.1999999999999993</v>
      </c>
      <c r="W17" s="113" t="s">
        <v>130</v>
      </c>
      <c r="X17" s="115">
        <v>0</v>
      </c>
      <c r="Y17" s="115">
        <v>1058</v>
      </c>
      <c r="Z17" s="115">
        <v>1186</v>
      </c>
      <c r="AA17" s="115">
        <v>1185</v>
      </c>
      <c r="AB17" s="115">
        <v>1187</v>
      </c>
      <c r="AC17" s="48" t="s">
        <v>90</v>
      </c>
      <c r="AD17" s="48" t="s">
        <v>90</v>
      </c>
      <c r="AE17" s="48" t="s">
        <v>90</v>
      </c>
      <c r="AF17" s="114" t="s">
        <v>90</v>
      </c>
      <c r="AG17" s="123">
        <v>46866424</v>
      </c>
      <c r="AH17" s="49">
        <f t="shared" si="9"/>
        <v>1308</v>
      </c>
      <c r="AI17" s="50">
        <f t="shared" si="8"/>
        <v>222.63829787234042</v>
      </c>
      <c r="AJ17" s="98">
        <v>0</v>
      </c>
      <c r="AK17" s="98">
        <v>1</v>
      </c>
      <c r="AL17" s="98">
        <v>1</v>
      </c>
      <c r="AM17" s="98">
        <v>1</v>
      </c>
      <c r="AN17" s="98">
        <v>1</v>
      </c>
      <c r="AO17" s="98">
        <v>0</v>
      </c>
      <c r="AP17" s="115">
        <v>10846957</v>
      </c>
      <c r="AQ17" s="115">
        <f t="shared" si="2"/>
        <v>0</v>
      </c>
      <c r="AR17" s="51"/>
      <c r="AS17" s="52" t="s">
        <v>101</v>
      </c>
      <c r="AT17" s="54"/>
      <c r="AV17" s="39" t="s">
        <v>104</v>
      </c>
      <c r="AW17" s="39" t="s">
        <v>105</v>
      </c>
      <c r="AY17" s="101"/>
    </row>
    <row r="18" spans="1:51" x14ac:dyDescent="0.25">
      <c r="B18" s="40">
        <v>2.2916666666666701</v>
      </c>
      <c r="C18" s="40">
        <v>0.33333333333333298</v>
      </c>
      <c r="D18" s="110">
        <v>6</v>
      </c>
      <c r="E18" s="41">
        <f t="shared" si="0"/>
        <v>4.2253521126760569</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135</v>
      </c>
      <c r="P18" s="111">
        <v>147</v>
      </c>
      <c r="Q18" s="111">
        <v>2760147</v>
      </c>
      <c r="R18" s="46">
        <f t="shared" si="5"/>
        <v>6104</v>
      </c>
      <c r="S18" s="47">
        <f t="shared" si="6"/>
        <v>146.49600000000001</v>
      </c>
      <c r="T18" s="47">
        <f t="shared" si="7"/>
        <v>6.1040000000000001</v>
      </c>
      <c r="U18" s="112">
        <v>8.6</v>
      </c>
      <c r="V18" s="112">
        <f t="shared" si="1"/>
        <v>8.6</v>
      </c>
      <c r="W18" s="113" t="s">
        <v>130</v>
      </c>
      <c r="X18" s="115">
        <v>0</v>
      </c>
      <c r="Y18" s="115">
        <v>1057</v>
      </c>
      <c r="Z18" s="115">
        <v>1187</v>
      </c>
      <c r="AA18" s="115">
        <v>1185</v>
      </c>
      <c r="AB18" s="115">
        <v>1188</v>
      </c>
      <c r="AC18" s="48" t="s">
        <v>90</v>
      </c>
      <c r="AD18" s="48" t="s">
        <v>90</v>
      </c>
      <c r="AE18" s="48" t="s">
        <v>90</v>
      </c>
      <c r="AF18" s="114" t="s">
        <v>90</v>
      </c>
      <c r="AG18" s="123">
        <v>46867796</v>
      </c>
      <c r="AH18" s="49">
        <f t="shared" si="9"/>
        <v>1372</v>
      </c>
      <c r="AI18" s="50">
        <f t="shared" si="8"/>
        <v>224.77064220183485</v>
      </c>
      <c r="AJ18" s="98">
        <v>0</v>
      </c>
      <c r="AK18" s="98">
        <v>1</v>
      </c>
      <c r="AL18" s="98">
        <v>1</v>
      </c>
      <c r="AM18" s="98">
        <v>1</v>
      </c>
      <c r="AN18" s="98">
        <v>1</v>
      </c>
      <c r="AO18" s="98">
        <v>0</v>
      </c>
      <c r="AP18" s="115">
        <v>10846957</v>
      </c>
      <c r="AQ18" s="115">
        <f t="shared" si="2"/>
        <v>0</v>
      </c>
      <c r="AR18" s="51"/>
      <c r="AS18" s="52" t="s">
        <v>101</v>
      </c>
      <c r="AV18" s="39" t="s">
        <v>106</v>
      </c>
      <c r="AW18" s="39" t="s">
        <v>107</v>
      </c>
      <c r="AY18" s="101"/>
    </row>
    <row r="19" spans="1:51" x14ac:dyDescent="0.25">
      <c r="B19" s="40">
        <v>2.3333333333333299</v>
      </c>
      <c r="C19" s="40">
        <v>0.375</v>
      </c>
      <c r="D19" s="110">
        <v>5</v>
      </c>
      <c r="E19" s="41">
        <f t="shared" si="0"/>
        <v>3.5211267605633805</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135</v>
      </c>
      <c r="P19" s="111">
        <v>140</v>
      </c>
      <c r="Q19" s="111">
        <v>2766271</v>
      </c>
      <c r="R19" s="46">
        <f t="shared" si="5"/>
        <v>6124</v>
      </c>
      <c r="S19" s="47">
        <f t="shared" si="6"/>
        <v>146.976</v>
      </c>
      <c r="T19" s="47">
        <f t="shared" si="7"/>
        <v>6.1239999999999997</v>
      </c>
      <c r="U19" s="112">
        <v>8</v>
      </c>
      <c r="V19" s="112">
        <f t="shared" si="1"/>
        <v>8</v>
      </c>
      <c r="W19" s="113" t="s">
        <v>130</v>
      </c>
      <c r="X19" s="115">
        <v>0</v>
      </c>
      <c r="Y19" s="115">
        <v>1068</v>
      </c>
      <c r="Z19" s="115">
        <v>1187</v>
      </c>
      <c r="AA19" s="115">
        <v>1185</v>
      </c>
      <c r="AB19" s="115">
        <v>1188</v>
      </c>
      <c r="AC19" s="48" t="s">
        <v>90</v>
      </c>
      <c r="AD19" s="48" t="s">
        <v>90</v>
      </c>
      <c r="AE19" s="48" t="s">
        <v>90</v>
      </c>
      <c r="AF19" s="114" t="s">
        <v>90</v>
      </c>
      <c r="AG19" s="123">
        <v>46869164</v>
      </c>
      <c r="AH19" s="49">
        <f t="shared" si="9"/>
        <v>1368</v>
      </c>
      <c r="AI19" s="50">
        <f t="shared" si="8"/>
        <v>223.38340953625084</v>
      </c>
      <c r="AJ19" s="98">
        <v>0</v>
      </c>
      <c r="AK19" s="98">
        <v>1</v>
      </c>
      <c r="AL19" s="98">
        <v>1</v>
      </c>
      <c r="AM19" s="98">
        <v>1</v>
      </c>
      <c r="AN19" s="98">
        <v>1</v>
      </c>
      <c r="AO19" s="98">
        <v>0</v>
      </c>
      <c r="AP19" s="115">
        <v>10846957</v>
      </c>
      <c r="AQ19" s="115">
        <f t="shared" si="2"/>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137</v>
      </c>
      <c r="P20" s="111">
        <v>149</v>
      </c>
      <c r="Q20" s="111">
        <v>2772486</v>
      </c>
      <c r="R20" s="46">
        <f t="shared" si="5"/>
        <v>6215</v>
      </c>
      <c r="S20" s="47">
        <f t="shared" si="6"/>
        <v>149.16</v>
      </c>
      <c r="T20" s="47">
        <f t="shared" si="7"/>
        <v>6.2149999999999999</v>
      </c>
      <c r="U20" s="112">
        <v>7.3</v>
      </c>
      <c r="V20" s="112">
        <f t="shared" si="1"/>
        <v>7.3</v>
      </c>
      <c r="W20" s="113" t="s">
        <v>130</v>
      </c>
      <c r="X20" s="115">
        <v>0</v>
      </c>
      <c r="Y20" s="115">
        <v>1067</v>
      </c>
      <c r="Z20" s="115">
        <v>1187</v>
      </c>
      <c r="AA20" s="115">
        <v>1185</v>
      </c>
      <c r="AB20" s="115">
        <v>1188</v>
      </c>
      <c r="AC20" s="48" t="s">
        <v>90</v>
      </c>
      <c r="AD20" s="48" t="s">
        <v>90</v>
      </c>
      <c r="AE20" s="48" t="s">
        <v>90</v>
      </c>
      <c r="AF20" s="114" t="s">
        <v>90</v>
      </c>
      <c r="AG20" s="123">
        <v>46870556</v>
      </c>
      <c r="AH20" s="49">
        <f t="shared" si="9"/>
        <v>1392</v>
      </c>
      <c r="AI20" s="50">
        <f t="shared" si="8"/>
        <v>223.97425583266292</v>
      </c>
      <c r="AJ20" s="98">
        <v>0</v>
      </c>
      <c r="AK20" s="98">
        <v>1</v>
      </c>
      <c r="AL20" s="98">
        <v>1</v>
      </c>
      <c r="AM20" s="98">
        <v>1</v>
      </c>
      <c r="AN20" s="98">
        <v>1</v>
      </c>
      <c r="AO20" s="98">
        <v>0</v>
      </c>
      <c r="AP20" s="115">
        <v>10846957</v>
      </c>
      <c r="AQ20" s="115">
        <f t="shared" si="2"/>
        <v>0</v>
      </c>
      <c r="AR20" s="53">
        <v>1.22</v>
      </c>
      <c r="AS20" s="52" t="s">
        <v>101</v>
      </c>
      <c r="AY20" s="101"/>
    </row>
    <row r="21" spans="1:51" x14ac:dyDescent="0.25">
      <c r="B21" s="40">
        <v>2.4166666666666701</v>
      </c>
      <c r="C21" s="40">
        <v>0.45833333333333298</v>
      </c>
      <c r="D21" s="110">
        <v>5</v>
      </c>
      <c r="E21" s="41">
        <f t="shared" si="0"/>
        <v>3.5211267605633805</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135</v>
      </c>
      <c r="P21" s="111">
        <v>148</v>
      </c>
      <c r="Q21" s="111">
        <v>2778740</v>
      </c>
      <c r="R21" s="46">
        <f t="shared" si="5"/>
        <v>6254</v>
      </c>
      <c r="S21" s="47">
        <f t="shared" si="6"/>
        <v>150.096</v>
      </c>
      <c r="T21" s="47">
        <f t="shared" si="7"/>
        <v>6.2539999999999996</v>
      </c>
      <c r="U21" s="112">
        <v>6.6</v>
      </c>
      <c r="V21" s="112">
        <f t="shared" si="1"/>
        <v>6.6</v>
      </c>
      <c r="W21" s="113" t="s">
        <v>130</v>
      </c>
      <c r="X21" s="115">
        <v>0</v>
      </c>
      <c r="Y21" s="115">
        <v>1067</v>
      </c>
      <c r="Z21" s="115">
        <v>1187</v>
      </c>
      <c r="AA21" s="115">
        <v>1185</v>
      </c>
      <c r="AB21" s="115">
        <v>1187</v>
      </c>
      <c r="AC21" s="48" t="s">
        <v>90</v>
      </c>
      <c r="AD21" s="48" t="s">
        <v>90</v>
      </c>
      <c r="AE21" s="48" t="s">
        <v>90</v>
      </c>
      <c r="AF21" s="114" t="s">
        <v>90</v>
      </c>
      <c r="AG21" s="123">
        <v>46871948</v>
      </c>
      <c r="AH21" s="49">
        <f t="shared" si="9"/>
        <v>1392</v>
      </c>
      <c r="AI21" s="50">
        <f t="shared" si="8"/>
        <v>222.57755036776464</v>
      </c>
      <c r="AJ21" s="98">
        <v>0</v>
      </c>
      <c r="AK21" s="98">
        <v>1</v>
      </c>
      <c r="AL21" s="98">
        <v>1</v>
      </c>
      <c r="AM21" s="98">
        <v>1</v>
      </c>
      <c r="AN21" s="98">
        <v>1</v>
      </c>
      <c r="AO21" s="98">
        <v>0</v>
      </c>
      <c r="AP21" s="115">
        <v>10846957</v>
      </c>
      <c r="AQ21" s="115">
        <f t="shared" si="2"/>
        <v>0</v>
      </c>
      <c r="AR21" s="51"/>
      <c r="AS21" s="52" t="s">
        <v>101</v>
      </c>
      <c r="AY21" s="101"/>
    </row>
    <row r="22" spans="1:51" x14ac:dyDescent="0.25">
      <c r="B22" s="40">
        <v>2.4583333333333299</v>
      </c>
      <c r="C22" s="40">
        <v>0.5</v>
      </c>
      <c r="D22" s="110">
        <v>5</v>
      </c>
      <c r="E22" s="41">
        <f t="shared" si="0"/>
        <v>3.5211267605633805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131</v>
      </c>
      <c r="P22" s="111">
        <v>143</v>
      </c>
      <c r="Q22" s="111">
        <v>2784832</v>
      </c>
      <c r="R22" s="46">
        <f t="shared" si="5"/>
        <v>6092</v>
      </c>
      <c r="S22" s="47">
        <f t="shared" si="6"/>
        <v>146.208</v>
      </c>
      <c r="T22" s="47">
        <f t="shared" si="7"/>
        <v>6.0919999999999996</v>
      </c>
      <c r="U22" s="112">
        <v>6</v>
      </c>
      <c r="V22" s="112">
        <f t="shared" si="1"/>
        <v>6</v>
      </c>
      <c r="W22" s="113" t="s">
        <v>130</v>
      </c>
      <c r="X22" s="115">
        <v>0</v>
      </c>
      <c r="Y22" s="115">
        <v>1068</v>
      </c>
      <c r="Z22" s="115">
        <v>1187</v>
      </c>
      <c r="AA22" s="115">
        <v>1185</v>
      </c>
      <c r="AB22" s="115">
        <v>1187</v>
      </c>
      <c r="AC22" s="48" t="s">
        <v>90</v>
      </c>
      <c r="AD22" s="48" t="s">
        <v>90</v>
      </c>
      <c r="AE22" s="48" t="s">
        <v>90</v>
      </c>
      <c r="AF22" s="114" t="s">
        <v>90</v>
      </c>
      <c r="AG22" s="123">
        <v>46873316</v>
      </c>
      <c r="AH22" s="49">
        <f t="shared" si="9"/>
        <v>1368</v>
      </c>
      <c r="AI22" s="50">
        <f t="shared" si="8"/>
        <v>224.55679579776756</v>
      </c>
      <c r="AJ22" s="98">
        <v>0</v>
      </c>
      <c r="AK22" s="98">
        <v>1</v>
      </c>
      <c r="AL22" s="98">
        <v>1</v>
      </c>
      <c r="AM22" s="98">
        <v>1</v>
      </c>
      <c r="AN22" s="98">
        <v>1</v>
      </c>
      <c r="AO22" s="98">
        <v>0</v>
      </c>
      <c r="AP22" s="115">
        <v>10846957</v>
      </c>
      <c r="AQ22" s="115">
        <f t="shared" si="2"/>
        <v>0</v>
      </c>
      <c r="AR22" s="51"/>
      <c r="AS22" s="52" t="s">
        <v>101</v>
      </c>
      <c r="AV22" s="55" t="s">
        <v>110</v>
      </c>
      <c r="AY22" s="101"/>
    </row>
    <row r="23" spans="1:51" x14ac:dyDescent="0.25">
      <c r="A23" s="97" t="s">
        <v>125</v>
      </c>
      <c r="B23" s="40">
        <v>2.5</v>
      </c>
      <c r="C23" s="40">
        <v>0.54166666666666696</v>
      </c>
      <c r="D23" s="110">
        <v>5</v>
      </c>
      <c r="E23" s="41">
        <f t="shared" si="0"/>
        <v>3.5211267605633805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134</v>
      </c>
      <c r="P23" s="111">
        <v>146</v>
      </c>
      <c r="Q23" s="111">
        <v>2790844</v>
      </c>
      <c r="R23" s="46">
        <f t="shared" si="5"/>
        <v>6012</v>
      </c>
      <c r="S23" s="47">
        <f t="shared" si="6"/>
        <v>144.28800000000001</v>
      </c>
      <c r="T23" s="47">
        <f t="shared" si="7"/>
        <v>6.0119999999999996</v>
      </c>
      <c r="U23" s="112">
        <v>5.4</v>
      </c>
      <c r="V23" s="112">
        <f t="shared" si="1"/>
        <v>5.4</v>
      </c>
      <c r="W23" s="113" t="s">
        <v>130</v>
      </c>
      <c r="X23" s="115">
        <v>0</v>
      </c>
      <c r="Y23" s="115">
        <v>1047</v>
      </c>
      <c r="Z23" s="115">
        <v>1187</v>
      </c>
      <c r="AA23" s="115">
        <v>1185</v>
      </c>
      <c r="AB23" s="115">
        <v>1186</v>
      </c>
      <c r="AC23" s="48" t="s">
        <v>90</v>
      </c>
      <c r="AD23" s="48" t="s">
        <v>90</v>
      </c>
      <c r="AE23" s="48" t="s">
        <v>90</v>
      </c>
      <c r="AF23" s="114" t="s">
        <v>90</v>
      </c>
      <c r="AG23" s="123">
        <v>46874680</v>
      </c>
      <c r="AH23" s="49">
        <f t="shared" si="9"/>
        <v>1364</v>
      </c>
      <c r="AI23" s="50">
        <f t="shared" si="8"/>
        <v>226.87957418496342</v>
      </c>
      <c r="AJ23" s="98">
        <v>0</v>
      </c>
      <c r="AK23" s="98">
        <v>1</v>
      </c>
      <c r="AL23" s="98">
        <v>1</v>
      </c>
      <c r="AM23" s="98">
        <v>1</v>
      </c>
      <c r="AN23" s="98">
        <v>1</v>
      </c>
      <c r="AO23" s="98">
        <v>0</v>
      </c>
      <c r="AP23" s="115">
        <v>10846957</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134</v>
      </c>
      <c r="P24" s="111">
        <v>139</v>
      </c>
      <c r="Q24" s="111">
        <v>2796652</v>
      </c>
      <c r="R24" s="46">
        <f t="shared" si="5"/>
        <v>5808</v>
      </c>
      <c r="S24" s="47">
        <f t="shared" si="6"/>
        <v>139.392</v>
      </c>
      <c r="T24" s="47">
        <f t="shared" si="7"/>
        <v>5.8079999999999998</v>
      </c>
      <c r="U24" s="112">
        <v>4.9000000000000004</v>
      </c>
      <c r="V24" s="112">
        <f t="shared" si="1"/>
        <v>4.9000000000000004</v>
      </c>
      <c r="W24" s="113" t="s">
        <v>130</v>
      </c>
      <c r="X24" s="115">
        <v>0</v>
      </c>
      <c r="Y24" s="115">
        <v>1036</v>
      </c>
      <c r="Z24" s="115">
        <v>1187</v>
      </c>
      <c r="AA24" s="115">
        <v>1185</v>
      </c>
      <c r="AB24" s="115">
        <v>1188</v>
      </c>
      <c r="AC24" s="48" t="s">
        <v>90</v>
      </c>
      <c r="AD24" s="48" t="s">
        <v>90</v>
      </c>
      <c r="AE24" s="48" t="s">
        <v>90</v>
      </c>
      <c r="AF24" s="114" t="s">
        <v>90</v>
      </c>
      <c r="AG24" s="123">
        <v>46876012</v>
      </c>
      <c r="AH24" s="49">
        <f>IF(ISBLANK(AG24),"-",AG24-AG23)</f>
        <v>1332</v>
      </c>
      <c r="AI24" s="50">
        <f t="shared" si="8"/>
        <v>229.33884297520663</v>
      </c>
      <c r="AJ24" s="98">
        <v>0</v>
      </c>
      <c r="AK24" s="98">
        <v>1</v>
      </c>
      <c r="AL24" s="98">
        <v>1</v>
      </c>
      <c r="AM24" s="98">
        <v>1</v>
      </c>
      <c r="AN24" s="98">
        <v>1</v>
      </c>
      <c r="AO24" s="98">
        <v>0</v>
      </c>
      <c r="AP24" s="115">
        <v>10846957</v>
      </c>
      <c r="AQ24" s="115">
        <f t="shared" si="2"/>
        <v>0</v>
      </c>
      <c r="AR24" s="53">
        <v>1.28</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135</v>
      </c>
      <c r="P25" s="111">
        <v>136</v>
      </c>
      <c r="Q25" s="111">
        <v>2802584</v>
      </c>
      <c r="R25" s="46">
        <f t="shared" si="5"/>
        <v>5932</v>
      </c>
      <c r="S25" s="47">
        <f t="shared" si="6"/>
        <v>142.36799999999999</v>
      </c>
      <c r="T25" s="47">
        <f t="shared" si="7"/>
        <v>5.9320000000000004</v>
      </c>
      <c r="U25" s="112">
        <v>4.5</v>
      </c>
      <c r="V25" s="112">
        <f t="shared" si="1"/>
        <v>4.5</v>
      </c>
      <c r="W25" s="113" t="s">
        <v>130</v>
      </c>
      <c r="X25" s="115">
        <v>0</v>
      </c>
      <c r="Y25" s="115">
        <v>1016</v>
      </c>
      <c r="Z25" s="115">
        <v>1188</v>
      </c>
      <c r="AA25" s="115">
        <v>1185</v>
      </c>
      <c r="AB25" s="115">
        <v>1187</v>
      </c>
      <c r="AC25" s="48" t="s">
        <v>90</v>
      </c>
      <c r="AD25" s="48" t="s">
        <v>90</v>
      </c>
      <c r="AE25" s="48" t="s">
        <v>90</v>
      </c>
      <c r="AF25" s="114" t="s">
        <v>90</v>
      </c>
      <c r="AG25" s="123">
        <v>46877364</v>
      </c>
      <c r="AH25" s="49">
        <f t="shared" si="9"/>
        <v>1352</v>
      </c>
      <c r="AI25" s="50">
        <f t="shared" si="8"/>
        <v>227.91638570465273</v>
      </c>
      <c r="AJ25" s="98">
        <v>0</v>
      </c>
      <c r="AK25" s="98">
        <v>1</v>
      </c>
      <c r="AL25" s="98">
        <v>1</v>
      </c>
      <c r="AM25" s="98">
        <v>1</v>
      </c>
      <c r="AN25" s="98">
        <v>1</v>
      </c>
      <c r="AO25" s="98">
        <v>0</v>
      </c>
      <c r="AP25" s="115">
        <v>10846957</v>
      </c>
      <c r="AQ25" s="115">
        <f t="shared" si="2"/>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135</v>
      </c>
      <c r="P26" s="111">
        <v>142</v>
      </c>
      <c r="Q26" s="111">
        <v>2808392</v>
      </c>
      <c r="R26" s="46">
        <f t="shared" si="5"/>
        <v>5808</v>
      </c>
      <c r="S26" s="47">
        <f t="shared" si="6"/>
        <v>139.392</v>
      </c>
      <c r="T26" s="47">
        <f t="shared" si="7"/>
        <v>5.8079999999999998</v>
      </c>
      <c r="U26" s="112">
        <v>4.0999999999999996</v>
      </c>
      <c r="V26" s="112">
        <f t="shared" si="1"/>
        <v>4.0999999999999996</v>
      </c>
      <c r="W26" s="113" t="s">
        <v>130</v>
      </c>
      <c r="X26" s="115">
        <v>0</v>
      </c>
      <c r="Y26" s="115">
        <v>1017</v>
      </c>
      <c r="Z26" s="115">
        <v>1188</v>
      </c>
      <c r="AA26" s="115">
        <v>1185</v>
      </c>
      <c r="AB26" s="115">
        <v>1187</v>
      </c>
      <c r="AC26" s="48" t="s">
        <v>90</v>
      </c>
      <c r="AD26" s="48" t="s">
        <v>90</v>
      </c>
      <c r="AE26" s="48" t="s">
        <v>90</v>
      </c>
      <c r="AF26" s="114" t="s">
        <v>90</v>
      </c>
      <c r="AG26" s="123">
        <v>46878700</v>
      </c>
      <c r="AH26" s="49">
        <f t="shared" si="9"/>
        <v>1336</v>
      </c>
      <c r="AI26" s="50">
        <f t="shared" si="8"/>
        <v>230.02754820936639</v>
      </c>
      <c r="AJ26" s="98">
        <v>0</v>
      </c>
      <c r="AK26" s="98">
        <v>1</v>
      </c>
      <c r="AL26" s="98">
        <v>1</v>
      </c>
      <c r="AM26" s="98">
        <v>1</v>
      </c>
      <c r="AN26" s="98">
        <v>1</v>
      </c>
      <c r="AO26" s="98">
        <v>0</v>
      </c>
      <c r="AP26" s="115">
        <v>10846957</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136</v>
      </c>
      <c r="P27" s="111">
        <v>141</v>
      </c>
      <c r="Q27" s="111">
        <v>2814222</v>
      </c>
      <c r="R27" s="46">
        <f t="shared" si="5"/>
        <v>5830</v>
      </c>
      <c r="S27" s="47">
        <f t="shared" si="6"/>
        <v>139.91999999999999</v>
      </c>
      <c r="T27" s="47">
        <f t="shared" si="7"/>
        <v>5.83</v>
      </c>
      <c r="U27" s="112">
        <v>3.7</v>
      </c>
      <c r="V27" s="112">
        <f t="shared" si="1"/>
        <v>3.7</v>
      </c>
      <c r="W27" s="113" t="s">
        <v>130</v>
      </c>
      <c r="X27" s="115">
        <v>0</v>
      </c>
      <c r="Y27" s="115">
        <v>1016</v>
      </c>
      <c r="Z27" s="115">
        <v>1187</v>
      </c>
      <c r="AA27" s="115">
        <v>1185</v>
      </c>
      <c r="AB27" s="115">
        <v>1186</v>
      </c>
      <c r="AC27" s="48" t="s">
        <v>90</v>
      </c>
      <c r="AD27" s="48" t="s">
        <v>90</v>
      </c>
      <c r="AE27" s="48" t="s">
        <v>90</v>
      </c>
      <c r="AF27" s="114" t="s">
        <v>90</v>
      </c>
      <c r="AG27" s="123">
        <v>46880044</v>
      </c>
      <c r="AH27" s="49">
        <f t="shared" si="9"/>
        <v>1344</v>
      </c>
      <c r="AI27" s="50">
        <f t="shared" si="8"/>
        <v>230.53173241852488</v>
      </c>
      <c r="AJ27" s="98">
        <v>0</v>
      </c>
      <c r="AK27" s="98">
        <v>1</v>
      </c>
      <c r="AL27" s="98">
        <v>1</v>
      </c>
      <c r="AM27" s="98">
        <v>1</v>
      </c>
      <c r="AN27" s="98">
        <v>1</v>
      </c>
      <c r="AO27" s="98">
        <v>0</v>
      </c>
      <c r="AP27" s="115">
        <v>10846957</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136</v>
      </c>
      <c r="P28" s="111">
        <v>136</v>
      </c>
      <c r="Q28" s="111">
        <v>2820044</v>
      </c>
      <c r="R28" s="46">
        <f t="shared" si="5"/>
        <v>5822</v>
      </c>
      <c r="S28" s="47">
        <f t="shared" si="6"/>
        <v>139.72800000000001</v>
      </c>
      <c r="T28" s="47">
        <f t="shared" si="7"/>
        <v>5.8220000000000001</v>
      </c>
      <c r="U28" s="112">
        <v>3.4</v>
      </c>
      <c r="V28" s="112">
        <f t="shared" si="1"/>
        <v>3.4</v>
      </c>
      <c r="W28" s="113" t="s">
        <v>130</v>
      </c>
      <c r="X28" s="115">
        <v>0</v>
      </c>
      <c r="Y28" s="115">
        <v>1016</v>
      </c>
      <c r="Z28" s="115">
        <v>1187</v>
      </c>
      <c r="AA28" s="115">
        <v>1185</v>
      </c>
      <c r="AB28" s="115">
        <v>1186</v>
      </c>
      <c r="AC28" s="48" t="s">
        <v>90</v>
      </c>
      <c r="AD28" s="48" t="s">
        <v>90</v>
      </c>
      <c r="AE28" s="48" t="s">
        <v>90</v>
      </c>
      <c r="AF28" s="114" t="s">
        <v>90</v>
      </c>
      <c r="AG28" s="123">
        <v>46881388</v>
      </c>
      <c r="AH28" s="49">
        <f t="shared" si="9"/>
        <v>1344</v>
      </c>
      <c r="AI28" s="50">
        <f t="shared" si="8"/>
        <v>230.84850566815527</v>
      </c>
      <c r="AJ28" s="98">
        <v>0</v>
      </c>
      <c r="AK28" s="98">
        <v>1</v>
      </c>
      <c r="AL28" s="98">
        <v>1</v>
      </c>
      <c r="AM28" s="98">
        <v>1</v>
      </c>
      <c r="AN28" s="98">
        <v>1</v>
      </c>
      <c r="AO28" s="98">
        <v>0</v>
      </c>
      <c r="AP28" s="115">
        <v>10846957</v>
      </c>
      <c r="AQ28" s="115">
        <f t="shared" si="2"/>
        <v>0</v>
      </c>
      <c r="AR28" s="53">
        <v>0.71</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135</v>
      </c>
      <c r="P29" s="111">
        <v>138</v>
      </c>
      <c r="Q29" s="111">
        <v>2826068</v>
      </c>
      <c r="R29" s="46">
        <f t="shared" si="5"/>
        <v>6024</v>
      </c>
      <c r="S29" s="47">
        <f t="shared" si="6"/>
        <v>144.57599999999999</v>
      </c>
      <c r="T29" s="47">
        <f t="shared" si="7"/>
        <v>6.024</v>
      </c>
      <c r="U29" s="112">
        <v>3.1</v>
      </c>
      <c r="V29" s="112">
        <f t="shared" si="1"/>
        <v>3.1</v>
      </c>
      <c r="W29" s="113" t="s">
        <v>130</v>
      </c>
      <c r="X29" s="115">
        <v>0</v>
      </c>
      <c r="Y29" s="115">
        <v>1015</v>
      </c>
      <c r="Z29" s="115">
        <v>1187</v>
      </c>
      <c r="AA29" s="115">
        <v>1185</v>
      </c>
      <c r="AB29" s="115">
        <v>1186</v>
      </c>
      <c r="AC29" s="48" t="s">
        <v>90</v>
      </c>
      <c r="AD29" s="48" t="s">
        <v>90</v>
      </c>
      <c r="AE29" s="48" t="s">
        <v>90</v>
      </c>
      <c r="AF29" s="114" t="s">
        <v>90</v>
      </c>
      <c r="AG29" s="123">
        <v>46882760</v>
      </c>
      <c r="AH29" s="49">
        <f t="shared" si="9"/>
        <v>1372</v>
      </c>
      <c r="AI29" s="50">
        <f t="shared" si="8"/>
        <v>227.75564409030545</v>
      </c>
      <c r="AJ29" s="98">
        <v>0</v>
      </c>
      <c r="AK29" s="98">
        <v>1</v>
      </c>
      <c r="AL29" s="98">
        <v>1</v>
      </c>
      <c r="AM29" s="98">
        <v>1</v>
      </c>
      <c r="AN29" s="98">
        <v>1</v>
      </c>
      <c r="AO29" s="98">
        <v>0</v>
      </c>
      <c r="AP29" s="115">
        <v>10846957</v>
      </c>
      <c r="AQ29" s="115">
        <f t="shared" si="2"/>
        <v>0</v>
      </c>
      <c r="AR29" s="51"/>
      <c r="AS29" s="52" t="s">
        <v>113</v>
      </c>
      <c r="AY29" s="101"/>
    </row>
    <row r="30" spans="1:51" x14ac:dyDescent="0.25">
      <c r="B30" s="40">
        <v>2.7916666666666701</v>
      </c>
      <c r="C30" s="40">
        <v>0.83333333333333703</v>
      </c>
      <c r="D30" s="110">
        <v>4</v>
      </c>
      <c r="E30" s="41">
        <f t="shared" si="0"/>
        <v>2.8169014084507045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116</v>
      </c>
      <c r="P30" s="111">
        <v>129</v>
      </c>
      <c r="Q30" s="111">
        <v>2831342</v>
      </c>
      <c r="R30" s="46">
        <f t="shared" si="5"/>
        <v>5274</v>
      </c>
      <c r="S30" s="47">
        <f t="shared" si="6"/>
        <v>126.57599999999999</v>
      </c>
      <c r="T30" s="47">
        <f t="shared" si="7"/>
        <v>5.274</v>
      </c>
      <c r="U30" s="112">
        <v>2.5</v>
      </c>
      <c r="V30" s="112">
        <f t="shared" si="1"/>
        <v>2.5</v>
      </c>
      <c r="W30" s="113" t="s">
        <v>134</v>
      </c>
      <c r="X30" s="115">
        <v>0</v>
      </c>
      <c r="Y30" s="115">
        <v>1047</v>
      </c>
      <c r="Z30" s="115">
        <v>0</v>
      </c>
      <c r="AA30" s="115">
        <v>1185</v>
      </c>
      <c r="AB30" s="115">
        <v>1188</v>
      </c>
      <c r="AC30" s="48" t="s">
        <v>90</v>
      </c>
      <c r="AD30" s="48" t="s">
        <v>90</v>
      </c>
      <c r="AE30" s="48" t="s">
        <v>90</v>
      </c>
      <c r="AF30" s="114" t="s">
        <v>90</v>
      </c>
      <c r="AG30" s="123">
        <v>46883820</v>
      </c>
      <c r="AH30" s="49">
        <f t="shared" si="9"/>
        <v>1060</v>
      </c>
      <c r="AI30" s="50">
        <f t="shared" si="8"/>
        <v>200.98596890405764</v>
      </c>
      <c r="AJ30" s="98">
        <v>0</v>
      </c>
      <c r="AK30" s="98">
        <v>1</v>
      </c>
      <c r="AL30" s="98">
        <v>0</v>
      </c>
      <c r="AM30" s="98">
        <v>1</v>
      </c>
      <c r="AN30" s="98">
        <v>1</v>
      </c>
      <c r="AO30" s="98">
        <v>0</v>
      </c>
      <c r="AP30" s="115">
        <v>10846957</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115</v>
      </c>
      <c r="P31" s="111">
        <v>126</v>
      </c>
      <c r="Q31" s="111">
        <v>2836652</v>
      </c>
      <c r="R31" s="46">
        <f t="shared" si="5"/>
        <v>5310</v>
      </c>
      <c r="S31" s="47">
        <f t="shared" si="6"/>
        <v>127.44</v>
      </c>
      <c r="T31" s="47">
        <f t="shared" si="7"/>
        <v>5.31</v>
      </c>
      <c r="U31" s="112">
        <v>1.8</v>
      </c>
      <c r="V31" s="112">
        <f t="shared" si="1"/>
        <v>1.8</v>
      </c>
      <c r="W31" s="113" t="s">
        <v>134</v>
      </c>
      <c r="X31" s="115">
        <v>0</v>
      </c>
      <c r="Y31" s="115">
        <v>1047</v>
      </c>
      <c r="Z31" s="115">
        <v>0</v>
      </c>
      <c r="AA31" s="115">
        <v>1185</v>
      </c>
      <c r="AB31" s="115">
        <v>1188</v>
      </c>
      <c r="AC31" s="48" t="s">
        <v>90</v>
      </c>
      <c r="AD31" s="48" t="s">
        <v>90</v>
      </c>
      <c r="AE31" s="48" t="s">
        <v>90</v>
      </c>
      <c r="AF31" s="114" t="s">
        <v>90</v>
      </c>
      <c r="AG31" s="123">
        <v>46884876</v>
      </c>
      <c r="AH31" s="49">
        <f t="shared" si="9"/>
        <v>1056</v>
      </c>
      <c r="AI31" s="50">
        <f t="shared" si="8"/>
        <v>198.87005649717514</v>
      </c>
      <c r="AJ31" s="98">
        <v>0</v>
      </c>
      <c r="AK31" s="98">
        <v>1</v>
      </c>
      <c r="AL31" s="98">
        <v>0</v>
      </c>
      <c r="AM31" s="98">
        <v>1</v>
      </c>
      <c r="AN31" s="98">
        <v>1</v>
      </c>
      <c r="AO31" s="98">
        <v>0</v>
      </c>
      <c r="AP31" s="115">
        <v>10846957</v>
      </c>
      <c r="AQ31" s="115">
        <f t="shared" si="2"/>
        <v>0</v>
      </c>
      <c r="AR31" s="51"/>
      <c r="AS31" s="52" t="s">
        <v>113</v>
      </c>
      <c r="AV31" s="59" t="s">
        <v>29</v>
      </c>
      <c r="AW31" s="59" t="s">
        <v>74</v>
      </c>
      <c r="AY31" s="101"/>
    </row>
    <row r="32" spans="1:51" x14ac:dyDescent="0.25">
      <c r="B32" s="40">
        <v>2.875</v>
      </c>
      <c r="C32" s="40">
        <v>0.91666666666667096</v>
      </c>
      <c r="D32" s="110">
        <v>4</v>
      </c>
      <c r="E32" s="41">
        <f t="shared" si="0"/>
        <v>2.8169014084507045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137</v>
      </c>
      <c r="P32" s="111">
        <v>122</v>
      </c>
      <c r="Q32" s="111">
        <v>2841993</v>
      </c>
      <c r="R32" s="46">
        <f t="shared" si="5"/>
        <v>5341</v>
      </c>
      <c r="S32" s="47">
        <f t="shared" si="6"/>
        <v>128.184</v>
      </c>
      <c r="T32" s="47">
        <f t="shared" si="7"/>
        <v>5.3410000000000002</v>
      </c>
      <c r="U32" s="112">
        <v>1.5</v>
      </c>
      <c r="V32" s="112">
        <f t="shared" si="1"/>
        <v>1.5</v>
      </c>
      <c r="W32" s="113" t="s">
        <v>134</v>
      </c>
      <c r="X32" s="115">
        <v>0</v>
      </c>
      <c r="Y32" s="115">
        <v>995</v>
      </c>
      <c r="Z32" s="115">
        <v>0</v>
      </c>
      <c r="AA32" s="115">
        <v>1185</v>
      </c>
      <c r="AB32" s="115">
        <v>1187</v>
      </c>
      <c r="AC32" s="48" t="s">
        <v>90</v>
      </c>
      <c r="AD32" s="48" t="s">
        <v>90</v>
      </c>
      <c r="AE32" s="48" t="s">
        <v>90</v>
      </c>
      <c r="AF32" s="114" t="s">
        <v>90</v>
      </c>
      <c r="AG32" s="123">
        <v>46885940</v>
      </c>
      <c r="AH32" s="49">
        <f t="shared" si="9"/>
        <v>1064</v>
      </c>
      <c r="AI32" s="50">
        <f t="shared" si="8"/>
        <v>199.21363040629095</v>
      </c>
      <c r="AJ32" s="98">
        <v>0</v>
      </c>
      <c r="AK32" s="98">
        <v>1</v>
      </c>
      <c r="AL32" s="98">
        <v>0</v>
      </c>
      <c r="AM32" s="98">
        <v>1</v>
      </c>
      <c r="AN32" s="98">
        <v>1</v>
      </c>
      <c r="AO32" s="98">
        <v>0</v>
      </c>
      <c r="AP32" s="115">
        <v>10846957</v>
      </c>
      <c r="AQ32" s="115">
        <f t="shared" si="2"/>
        <v>0</v>
      </c>
      <c r="AR32" s="53">
        <v>1.23</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138</v>
      </c>
      <c r="P33" s="111">
        <v>116</v>
      </c>
      <c r="Q33" s="111">
        <v>2846942</v>
      </c>
      <c r="R33" s="46">
        <f t="shared" si="5"/>
        <v>4949</v>
      </c>
      <c r="S33" s="47">
        <f t="shared" si="6"/>
        <v>118.776</v>
      </c>
      <c r="T33" s="47">
        <f t="shared" si="7"/>
        <v>4.9489999999999998</v>
      </c>
      <c r="U33" s="112">
        <v>3</v>
      </c>
      <c r="V33" s="112">
        <f t="shared" si="1"/>
        <v>3</v>
      </c>
      <c r="W33" s="113" t="s">
        <v>190</v>
      </c>
      <c r="X33" s="115">
        <v>0</v>
      </c>
      <c r="Y33" s="115">
        <v>0</v>
      </c>
      <c r="Z33" s="115">
        <v>1097</v>
      </c>
      <c r="AA33" s="115">
        <v>1185</v>
      </c>
      <c r="AB33" s="115">
        <v>1097</v>
      </c>
      <c r="AC33" s="48" t="s">
        <v>90</v>
      </c>
      <c r="AD33" s="48" t="s">
        <v>90</v>
      </c>
      <c r="AE33" s="48" t="s">
        <v>90</v>
      </c>
      <c r="AF33" s="114" t="s">
        <v>90</v>
      </c>
      <c r="AG33" s="123">
        <v>46887004</v>
      </c>
      <c r="AH33" s="49">
        <f t="shared" si="9"/>
        <v>1064</v>
      </c>
      <c r="AI33" s="50">
        <f t="shared" si="8"/>
        <v>214.99292786421501</v>
      </c>
      <c r="AJ33" s="98">
        <v>0</v>
      </c>
      <c r="AK33" s="98">
        <v>0</v>
      </c>
      <c r="AL33" s="98">
        <v>1</v>
      </c>
      <c r="AM33" s="98">
        <v>1</v>
      </c>
      <c r="AN33" s="98">
        <v>1</v>
      </c>
      <c r="AO33" s="98">
        <v>0.75</v>
      </c>
      <c r="AP33" s="115">
        <v>10847891</v>
      </c>
      <c r="AQ33" s="115">
        <f t="shared" si="2"/>
        <v>934</v>
      </c>
      <c r="AR33" s="51"/>
      <c r="AS33" s="52" t="s">
        <v>113</v>
      </c>
      <c r="AY33" s="101"/>
    </row>
    <row r="34" spans="1:51" x14ac:dyDescent="0.25">
      <c r="B34" s="40">
        <v>2.9583333333333299</v>
      </c>
      <c r="C34" s="40">
        <v>1</v>
      </c>
      <c r="D34" s="110">
        <v>4</v>
      </c>
      <c r="E34" s="41">
        <f t="shared" si="0"/>
        <v>2.8169014084507045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141</v>
      </c>
      <c r="P34" s="111">
        <v>115</v>
      </c>
      <c r="Q34" s="111">
        <v>2851828</v>
      </c>
      <c r="R34" s="46">
        <f t="shared" si="5"/>
        <v>4886</v>
      </c>
      <c r="S34" s="47">
        <f t="shared" si="6"/>
        <v>117.264</v>
      </c>
      <c r="T34" s="47">
        <f t="shared" si="7"/>
        <v>4.8860000000000001</v>
      </c>
      <c r="U34" s="112">
        <v>4.5</v>
      </c>
      <c r="V34" s="112">
        <v>4.0999999999999996</v>
      </c>
      <c r="W34" s="113" t="s">
        <v>190</v>
      </c>
      <c r="X34" s="115">
        <v>0</v>
      </c>
      <c r="Y34" s="115">
        <v>0</v>
      </c>
      <c r="Z34" s="115">
        <v>1097</v>
      </c>
      <c r="AA34" s="115">
        <v>1185</v>
      </c>
      <c r="AB34" s="115">
        <v>1097</v>
      </c>
      <c r="AC34" s="48" t="s">
        <v>90</v>
      </c>
      <c r="AD34" s="48" t="s">
        <v>90</v>
      </c>
      <c r="AE34" s="48" t="s">
        <v>90</v>
      </c>
      <c r="AF34" s="114" t="s">
        <v>90</v>
      </c>
      <c r="AG34" s="123">
        <v>46888064</v>
      </c>
      <c r="AH34" s="49">
        <f t="shared" si="9"/>
        <v>1060</v>
      </c>
      <c r="AI34" s="50">
        <f t="shared" si="8"/>
        <v>216.94637740483012</v>
      </c>
      <c r="AJ34" s="98">
        <v>0</v>
      </c>
      <c r="AK34" s="98">
        <v>0</v>
      </c>
      <c r="AL34" s="98">
        <v>1</v>
      </c>
      <c r="AM34" s="98">
        <v>1</v>
      </c>
      <c r="AN34" s="98">
        <v>1</v>
      </c>
      <c r="AO34" s="98">
        <v>0.75</v>
      </c>
      <c r="AP34" s="115">
        <v>10848451</v>
      </c>
      <c r="AQ34" s="115">
        <f t="shared" si="2"/>
        <v>560</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130669</v>
      </c>
      <c r="S35" s="65">
        <f>AVERAGE(S11:S34)</f>
        <v>130.66900000000001</v>
      </c>
      <c r="T35" s="65">
        <f>SUM(T11:T34)</f>
        <v>130.66900000000001</v>
      </c>
      <c r="U35" s="112"/>
      <c r="V35" s="94"/>
      <c r="W35" s="57"/>
      <c r="X35" s="88"/>
      <c r="Y35" s="89"/>
      <c r="Z35" s="89"/>
      <c r="AA35" s="89"/>
      <c r="AB35" s="90"/>
      <c r="AC35" s="88"/>
      <c r="AD35" s="89"/>
      <c r="AE35" s="90"/>
      <c r="AF35" s="91"/>
      <c r="AG35" s="66">
        <f>AG34-AG10</f>
        <v>29044</v>
      </c>
      <c r="AH35" s="67">
        <f>SUM(AH11:AH34)</f>
        <v>29044</v>
      </c>
      <c r="AI35" s="68">
        <f>$AH$35/$T35</f>
        <v>222.27154106941967</v>
      </c>
      <c r="AJ35" s="98"/>
      <c r="AK35" s="98"/>
      <c r="AL35" s="98"/>
      <c r="AM35" s="98"/>
      <c r="AN35" s="98"/>
      <c r="AO35" s="69"/>
      <c r="AP35" s="70"/>
      <c r="AQ35" s="71">
        <f>SUM(AQ11:AQ34)</f>
        <v>5218</v>
      </c>
      <c r="AR35" s="72">
        <f>AVERAGE(AR11:AR34)</f>
        <v>1.0866666666666667</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212</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170</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235</v>
      </c>
      <c r="C41" s="137"/>
      <c r="D41" s="225"/>
      <c r="E41" s="124"/>
      <c r="F41" s="124"/>
      <c r="G41" s="124"/>
      <c r="H41" s="105"/>
      <c r="I41" s="106"/>
      <c r="J41" s="106"/>
      <c r="K41" s="106"/>
      <c r="L41" s="106"/>
      <c r="M41" s="106"/>
      <c r="N41" s="106"/>
      <c r="O41" s="106"/>
      <c r="P41" s="106"/>
      <c r="Q41" s="106"/>
      <c r="R41" s="106"/>
      <c r="S41" s="107"/>
      <c r="T41" s="107"/>
      <c r="U41" s="107"/>
      <c r="V41" s="107"/>
      <c r="W41" s="102"/>
      <c r="X41" s="102"/>
      <c r="Y41" s="102"/>
      <c r="Z41" s="102"/>
      <c r="AA41" s="102"/>
      <c r="AB41" s="102"/>
      <c r="AC41" s="102"/>
      <c r="AD41" s="102"/>
      <c r="AE41" s="102"/>
      <c r="AM41" s="103"/>
      <c r="AN41" s="103"/>
      <c r="AO41" s="103"/>
      <c r="AP41" s="103"/>
      <c r="AQ41" s="103"/>
      <c r="AR41" s="103"/>
      <c r="AS41" s="104"/>
      <c r="AV41" s="101"/>
      <c r="AW41" s="97"/>
      <c r="AX41" s="97"/>
      <c r="AY41" s="97"/>
    </row>
    <row r="42" spans="1:51" x14ac:dyDescent="0.25">
      <c r="B42" s="171" t="s">
        <v>127</v>
      </c>
      <c r="C42" s="137"/>
      <c r="D42" s="137"/>
      <c r="E42" s="109"/>
      <c r="F42" s="109"/>
      <c r="G42" s="109"/>
      <c r="H42" s="105"/>
      <c r="I42" s="106"/>
      <c r="J42" s="106"/>
      <c r="K42" s="106"/>
      <c r="L42" s="106"/>
      <c r="M42" s="106"/>
      <c r="N42" s="106"/>
      <c r="O42" s="106"/>
      <c r="P42" s="106"/>
      <c r="Q42" s="106"/>
      <c r="R42" s="106"/>
      <c r="S42" s="108"/>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A43" s="121"/>
      <c r="B43" s="171" t="s">
        <v>142</v>
      </c>
      <c r="C43" s="137"/>
      <c r="D43" s="225"/>
      <c r="E43" s="124"/>
      <c r="F43" s="124"/>
      <c r="G43" s="124"/>
      <c r="H43" s="124"/>
      <c r="I43" s="124"/>
      <c r="J43" s="125"/>
      <c r="K43" s="125"/>
      <c r="L43" s="125"/>
      <c r="M43" s="125"/>
      <c r="N43" s="125"/>
      <c r="O43" s="125"/>
      <c r="P43" s="125"/>
      <c r="Q43" s="125"/>
      <c r="R43" s="125"/>
      <c r="S43" s="125"/>
      <c r="T43" s="126"/>
      <c r="U43" s="126"/>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33" t="s">
        <v>254</v>
      </c>
      <c r="C44" s="226"/>
      <c r="D44" s="227"/>
      <c r="E44" s="228"/>
      <c r="F44" s="228"/>
      <c r="G44" s="228"/>
      <c r="H44" s="228"/>
      <c r="I44" s="228"/>
      <c r="J44" s="135"/>
      <c r="K44" s="135"/>
      <c r="L44" s="135"/>
      <c r="M44" s="135"/>
      <c r="N44" s="135"/>
      <c r="O44" s="135"/>
      <c r="P44" s="135"/>
      <c r="Q44" s="135"/>
      <c r="R44" s="135"/>
      <c r="S44" s="135"/>
      <c r="T44" s="135"/>
      <c r="U44" s="135"/>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71" t="s">
        <v>255</v>
      </c>
      <c r="C45" s="136"/>
      <c r="D45" s="229"/>
      <c r="E45" s="135"/>
      <c r="F45" s="135"/>
      <c r="G45" s="135"/>
      <c r="H45" s="135"/>
      <c r="I45" s="135"/>
      <c r="J45" s="135"/>
      <c r="K45" s="135"/>
      <c r="L45" s="135"/>
      <c r="M45" s="135"/>
      <c r="N45" s="135"/>
      <c r="O45" s="135"/>
      <c r="P45" s="135"/>
      <c r="Q45" s="135"/>
      <c r="R45" s="135"/>
      <c r="S45" s="135"/>
      <c r="T45" s="135"/>
      <c r="U45" s="135"/>
      <c r="V45" s="79"/>
      <c r="W45" s="102"/>
      <c r="X45" s="102"/>
      <c r="Y45" s="102"/>
      <c r="Z45" s="80"/>
      <c r="AA45" s="102"/>
      <c r="AB45" s="102"/>
      <c r="AC45" s="102"/>
      <c r="AD45" s="102"/>
      <c r="AE45" s="102"/>
      <c r="AM45" s="103"/>
      <c r="AN45" s="103"/>
      <c r="AO45" s="103"/>
      <c r="AP45" s="103"/>
      <c r="AQ45" s="103"/>
      <c r="AR45" s="103"/>
      <c r="AS45" s="104"/>
      <c r="AV45" s="101"/>
      <c r="AW45" s="97"/>
      <c r="AX45" s="97"/>
      <c r="AY45" s="97"/>
    </row>
    <row r="46" spans="1:51" x14ac:dyDescent="0.25">
      <c r="B46" s="171" t="s">
        <v>137</v>
      </c>
      <c r="C46" s="137"/>
      <c r="D46" s="230"/>
      <c r="E46" s="124"/>
      <c r="F46" s="124"/>
      <c r="G46" s="124"/>
      <c r="H46" s="124"/>
      <c r="I46" s="124"/>
      <c r="J46" s="125"/>
      <c r="K46" s="125"/>
      <c r="L46" s="125"/>
      <c r="M46" s="125"/>
      <c r="N46" s="125"/>
      <c r="O46" s="125"/>
      <c r="P46" s="125"/>
      <c r="Q46" s="125"/>
      <c r="R46" s="125"/>
      <c r="S46" s="125"/>
      <c r="T46" s="126"/>
      <c r="U46" s="126"/>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138</v>
      </c>
      <c r="C47" s="105"/>
      <c r="D47" s="197"/>
      <c r="E47" s="124"/>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34" t="s">
        <v>186</v>
      </c>
      <c r="C48" s="105"/>
      <c r="D48" s="197"/>
      <c r="E48" s="124"/>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71" t="s">
        <v>139</v>
      </c>
      <c r="C49" s="105"/>
      <c r="D49" s="197"/>
      <c r="E49" s="105"/>
      <c r="F49" s="105"/>
      <c r="G49" s="105"/>
      <c r="H49" s="105"/>
      <c r="I49" s="105"/>
      <c r="J49" s="203"/>
      <c r="K49" s="203"/>
      <c r="L49" s="203"/>
      <c r="M49" s="203"/>
      <c r="N49" s="203"/>
      <c r="O49" s="203"/>
      <c r="P49" s="203"/>
      <c r="Q49" s="203"/>
      <c r="R49" s="203"/>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223</v>
      </c>
      <c r="C50" s="105"/>
      <c r="D50" s="197"/>
      <c r="E50" s="124"/>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230</v>
      </c>
      <c r="C51" s="105"/>
      <c r="D51" s="197"/>
      <c r="E51" s="124"/>
      <c r="F51" s="124"/>
      <c r="G51" s="124"/>
      <c r="H51" s="124"/>
      <c r="I51" s="124"/>
      <c r="J51" s="125"/>
      <c r="K51" s="125"/>
      <c r="L51" s="125"/>
      <c r="M51" s="125"/>
      <c r="N51" s="125"/>
      <c r="O51" s="125"/>
      <c r="P51" s="125"/>
      <c r="Q51" s="125"/>
      <c r="R51" s="125"/>
      <c r="S51" s="125"/>
      <c r="T51" s="237"/>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209" t="s">
        <v>205</v>
      </c>
      <c r="C52" s="210"/>
      <c r="D52" s="211"/>
      <c r="E52" s="212"/>
      <c r="F52" s="212"/>
      <c r="G52" s="212"/>
      <c r="H52" s="212"/>
      <c r="I52" s="212"/>
      <c r="J52" s="213"/>
      <c r="K52" s="213"/>
      <c r="L52" s="213"/>
      <c r="M52" s="213"/>
      <c r="N52" s="213"/>
      <c r="O52" s="213"/>
      <c r="P52" s="213"/>
      <c r="Q52" s="213"/>
      <c r="R52" s="213"/>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71" t="s">
        <v>207</v>
      </c>
      <c r="C53" s="105"/>
      <c r="D53" s="197"/>
      <c r="E53" s="124"/>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t="s">
        <v>241</v>
      </c>
      <c r="C54" s="105"/>
      <c r="D54" s="197"/>
      <c r="E54" s="148"/>
      <c r="F54" s="137"/>
      <c r="G54" s="137"/>
      <c r="H54" s="124"/>
      <c r="I54" s="124"/>
      <c r="J54" s="124"/>
      <c r="K54" s="125"/>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71"/>
      <c r="C55" s="105"/>
      <c r="D55" s="197"/>
      <c r="E55" s="145"/>
      <c r="F55" s="137"/>
      <c r="G55" s="137"/>
      <c r="H55" s="137"/>
      <c r="I55" s="135"/>
      <c r="J55" s="135"/>
      <c r="K55" s="135"/>
      <c r="L55" s="135"/>
      <c r="M55" s="135"/>
      <c r="N55" s="135"/>
      <c r="O55" s="135"/>
      <c r="P55" s="135"/>
      <c r="Q55" s="135"/>
      <c r="R55" s="135"/>
      <c r="S55" s="135"/>
      <c r="T55" s="135"/>
      <c r="U55" s="135"/>
      <c r="V55" s="135"/>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3"/>
      <c r="C56" s="134"/>
      <c r="D56" s="105"/>
      <c r="E56" s="156"/>
      <c r="F56" s="124"/>
      <c r="G56" s="124"/>
      <c r="H56" s="124"/>
      <c r="I56" s="135"/>
      <c r="J56" s="135"/>
      <c r="K56" s="135"/>
      <c r="L56" s="135"/>
      <c r="M56" s="135"/>
      <c r="N56" s="135"/>
      <c r="O56" s="135"/>
      <c r="P56" s="135"/>
      <c r="Q56" s="135"/>
      <c r="R56" s="135"/>
      <c r="S56" s="135"/>
      <c r="T56" s="135"/>
      <c r="U56" s="135"/>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B57" s="134"/>
      <c r="C57" s="171"/>
      <c r="D57" s="135"/>
      <c r="E57" s="153"/>
      <c r="F57" s="135"/>
      <c r="G57" s="135"/>
      <c r="H57" s="135"/>
      <c r="I57" s="124"/>
      <c r="J57" s="124"/>
      <c r="K57" s="124"/>
      <c r="L57" s="124"/>
      <c r="M57" s="124"/>
      <c r="N57" s="124"/>
      <c r="O57" s="124"/>
      <c r="P57" s="124"/>
      <c r="Q57" s="124"/>
      <c r="R57" s="124"/>
      <c r="S57" s="124"/>
      <c r="T57" s="124"/>
      <c r="U57" s="124"/>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A58" s="102"/>
      <c r="B58" s="171"/>
      <c r="C58" s="154"/>
      <c r="D58" s="153"/>
      <c r="E58" s="154"/>
      <c r="F58" s="135"/>
      <c r="G58" s="135"/>
      <c r="H58" s="13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54"/>
      <c r="D59" s="153"/>
      <c r="E59" s="154"/>
      <c r="F59" s="135"/>
      <c r="G59" s="124"/>
      <c r="H59" s="124"/>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71"/>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33"/>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71"/>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34"/>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71"/>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3"/>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71"/>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3"/>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6"/>
      <c r="C71" s="134"/>
      <c r="D71" s="117"/>
      <c r="E71" s="134"/>
      <c r="F71" s="134"/>
      <c r="G71" s="105"/>
      <c r="H71" s="105"/>
      <c r="I71" s="105"/>
      <c r="J71" s="106"/>
      <c r="K71" s="106"/>
      <c r="L71" s="106"/>
      <c r="M71" s="106"/>
      <c r="N71" s="106"/>
      <c r="O71" s="106"/>
      <c r="P71" s="106"/>
      <c r="Q71" s="106"/>
      <c r="R71" s="106"/>
      <c r="S71" s="106"/>
      <c r="T71" s="108"/>
      <c r="U71" s="79"/>
      <c r="V71" s="79"/>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R78" s="99"/>
      <c r="S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T81" s="99"/>
      <c r="AS81" s="97"/>
      <c r="AT81" s="97"/>
      <c r="AU81" s="97"/>
      <c r="AV81" s="97"/>
      <c r="AW81" s="97"/>
      <c r="AX81" s="97"/>
      <c r="AY81" s="97"/>
    </row>
    <row r="82" spans="15:51" x14ac:dyDescent="0.25">
      <c r="O82" s="99"/>
      <c r="Q82" s="99"/>
      <c r="R82" s="99"/>
      <c r="S82" s="99"/>
      <c r="AS82" s="97"/>
      <c r="AT82" s="97"/>
      <c r="AU82" s="97"/>
      <c r="AV82" s="97"/>
      <c r="AW82" s="97"/>
      <c r="AX82" s="97"/>
      <c r="AY82" s="97"/>
    </row>
    <row r="83" spans="15:51" x14ac:dyDescent="0.25">
      <c r="O83" s="12"/>
      <c r="P83" s="99"/>
      <c r="Q83" s="99"/>
      <c r="R83" s="99"/>
      <c r="S83" s="99"/>
      <c r="T83" s="99"/>
      <c r="AS83" s="97"/>
      <c r="AT83" s="97"/>
      <c r="AU83" s="97"/>
      <c r="AV83" s="97"/>
      <c r="AW83" s="97"/>
      <c r="AX83" s="97"/>
      <c r="AY83" s="97"/>
    </row>
    <row r="84" spans="15:51" x14ac:dyDescent="0.25">
      <c r="O84" s="12"/>
      <c r="P84" s="99"/>
      <c r="Q84" s="99"/>
      <c r="R84" s="99"/>
      <c r="S84" s="99"/>
      <c r="T84" s="99"/>
      <c r="U84" s="99"/>
      <c r="AS84" s="97"/>
      <c r="AT84" s="97"/>
      <c r="AU84" s="97"/>
      <c r="AV84" s="97"/>
      <c r="AW84" s="97"/>
      <c r="AX84" s="97"/>
      <c r="AY84" s="97"/>
    </row>
    <row r="85" spans="15:51" x14ac:dyDescent="0.25">
      <c r="O85" s="12"/>
      <c r="P85" s="99"/>
      <c r="T85" s="99"/>
      <c r="U85" s="99"/>
      <c r="AS85" s="97"/>
      <c r="AT85" s="97"/>
      <c r="AU85" s="97"/>
      <c r="AV85" s="97"/>
      <c r="AW85" s="97"/>
      <c r="AX85" s="97"/>
      <c r="AY85" s="97"/>
    </row>
    <row r="97" spans="45:51" x14ac:dyDescent="0.25">
      <c r="AS97" s="97"/>
      <c r="AT97" s="97"/>
      <c r="AU97" s="97"/>
      <c r="AV97" s="97"/>
      <c r="AW97" s="97"/>
      <c r="AX97" s="97"/>
      <c r="AY97" s="97"/>
    </row>
  </sheetData>
  <protectedRanges>
    <protectedRange sqref="S58:T74" name="Range2_12_5_1_1"/>
    <protectedRange sqref="L10 AD8 AF8 AJ8:AR8 AF10 L24:N31 N32:N34 N10:N23 G11:G34 AC11:AF34 R11:T34 E11:E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3:AA55 Z56:Z57 Z45:Z52" name="Range2_2_1_10_1_1_1_2"/>
    <protectedRange sqref="N58:R74" name="Range2_12_1_6_1_1"/>
    <protectedRange sqref="L58:M74" name="Range2_2_12_1_7_1_1"/>
    <protectedRange sqref="AS11:AS15" name="Range1_4_1_1_1_1"/>
    <protectedRange sqref="J11:J15 J26:J34" name="Range1_1_2_1_10_1_1_1_1"/>
    <protectedRange sqref="T41" name="Range2_12_5_1_1_4"/>
    <protectedRange sqref="H41" name="Range2_2_12_1_7_1_1_1"/>
    <protectedRange sqref="S38:S40" name="Range2_12_3_1_1_1_1"/>
    <protectedRange sqref="D38:H38 N38:R40" name="Range2_12_1_3_1_1_1_1"/>
    <protectedRange sqref="I38:M38 E39:M40" name="Range2_2_12_1_6_1_1_1_1"/>
    <protectedRange sqref="D39:D40" name="Range2_1_1_1_1_11_1_1_1_1_1_1"/>
    <protectedRange sqref="C39:C40" name="Range2_1_2_1_1_1_1_1"/>
    <protectedRange sqref="C38" name="Range2_3_1_1_1_1_1"/>
    <protectedRange sqref="S41" name="Range2_12_5_1_1_4_1"/>
    <protectedRange sqref="Q41:R41" name="Range2_12_1_5_1_1_1_1_1"/>
    <protectedRange sqref="N41:P41" name="Range2_12_1_2_2_1_1_1_1_1"/>
    <protectedRange sqref="K41:M41" name="Range2_2_12_1_4_2_1_1_1_1_1"/>
    <protectedRange sqref="I41:J41"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8:K74" name="Range2_2_12_1_4_1_1_1_1_1_1_1_1_1_1_1_1_1_1_1"/>
    <protectedRange sqref="I58:I74" name="Range2_2_12_1_7_1_1_2_2_1_2"/>
    <protectedRange sqref="F60:H74" name="Range2_2_12_1_3_1_2_1_1_1_1_2_1_1_1_1_1_1_1_1_1_1_1"/>
    <protectedRange sqref="E60: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5:V55 G57:H57 F58:G59" name="Range2_12_5_1_1_1_2_2_1_1_1_1_1_1_1_1_1_1_1_2_1_1_1_2_1_1_1_1_1_1_1_1_1_1_1_1_1_1_1_1_2_1_1_1_1_1_1_1_1_1_2_1_1_3_1_1_1_3_1_1_1_1_1_1_1_1_1_1_1_1_1_1_1_1_1_1_1_1_1_1_2_1_1_1_1_1_1_1_1_1_1_1_2_2_1_2_1_1_1_1_1_1_1_1_1_1_1_1_1"/>
    <protectedRange sqref="T53:U54 S46:T52" name="Range2_12_5_1_1_2_1_1_1_2_1_1_1_1_1_1_1_1_1_1_1_1_1"/>
    <protectedRange sqref="O53:S54 N46:R52" name="Range2_12_1_6_1_1_2_1_1_1_2_1_1_1_1_1_1_1_1_1_1_1_1_1"/>
    <protectedRange sqref="M53:N54 L46:M52" name="Range2_2_12_1_7_1_1_3_1_1_1_2_1_1_1_1_1_1_1_1_1_1_1_1_1"/>
    <protectedRange sqref="K53:L54 J46:K52" name="Range2_2_12_1_4_1_1_1_1_1_1_1_1_1_1_1_1_1_1_1_2_1_1_1_2_1_1_1_1_1_1_1_1_1_1_1_1_1"/>
    <protectedRange sqref="J53:J54 I46:I52" name="Range2_2_12_1_7_1_1_2_2_1_2_2_1_1_1_2_1_1_1_1_1_1_1_1_1_1_1_1_1"/>
    <protectedRange sqref="I53:I54 H55:H56 G46:H54" name="Range2_2_12_1_3_1_2_1_1_1_1_2_1_1_1_1_1_1_1_1_1_1_1_2_1_1_1_2_1_1_1_1_1_1_1_1_1_1_1_1_1"/>
    <protectedRange sqref="G55:G56 F46:F54" name="Range2_2_12_1_3_1_2_1_1_1_1_2_1_1_1_1_1_1_1_1_1_1_1_2_2_1_1_2_1_1_1_1_1_1_1_1_1_1_1_1_1"/>
    <protectedRange sqref="F55:F56 E46:E55"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2" name="Range2_12_5_1_1_2_1_1_1_1_1_1_1_1_1_1_1_1_1_1_1_1"/>
    <protectedRange sqref="S42" name="Range2_12_4_1_1_1_4_2_2_1_1_1_1_1_1_1_1_1_1_1_1_1_1_1_1"/>
    <protectedRange sqref="G42:H42" name="Range2_2_12_1_3_1_1_1_1_1_4_1_1_1_1_1_1_1_1_1_1_2_1_1_1_1_1_1_1_1_1_1_1_1"/>
    <protectedRange sqref="Q42:R42" name="Range2_12_1_6_1_1_1_1_2_1_1_1_1_1_1_1_1_1_2_1_1_1_1_1_1_1_1_1_1_1"/>
    <protectedRange sqref="N42:P42" name="Range2_12_1_2_3_1_1_1_1_2_1_1_1_1_1_1_1_1_1_2_1_1_1_1_1_1_1_1_1_1_1"/>
    <protectedRange sqref="I42:M42" name="Range2_2_12_1_4_3_1_1_1_1_2_1_1_1_1_1_1_1_1_1_2_1_1_1_1_1_1_1_1_1_1_1"/>
    <protectedRange sqref="F44:U44" name="Range2_12_5_1_1_1_2_2_1_1_1_1_1_1_1_1_1_1_1_2_1_1_1_2_1_1_1_1_1_1_1_1_1_1_1_1_1_1_1_1_2_1_1_1_1_1_1_1_1_1_2_1_1_3_1_1_1_3_1_1_1_1_1_1_1_1_1_1_1_1_1_1_1_1_1_1_1_1_1_1_2_1_1_1_1_1_1_1_1_1_1_1_2_2_1_1_1_1_1_1_1_1_1_1"/>
    <protectedRange sqref="S43:T43" name="Range2_12_5_1_1_2_1_1_1_1_1_2_1_1_1_1_1_1"/>
    <protectedRange sqref="N43:R43" name="Range2_12_1_6_1_1_2_1_1_1_1_1_2_1_1_1_1_1_1"/>
    <protectedRange sqref="L43:M43" name="Range2_2_12_1_7_1_1_3_1_1_1_1_1_2_1_1_1_1_1_1"/>
    <protectedRange sqref="J43:K43" name="Range2_2_12_1_4_1_1_1_1_1_1_1_1_1_1_1_1_1_1_1_2_1_1_1_1_1_2_1_1_1_1_1_1"/>
    <protectedRange sqref="I43" name="Range2_2_12_1_7_1_1_2_2_1_2_2_1_1_1_1_1_2_1_1_1_1_1_1"/>
    <protectedRange sqref="G43:H43 G41" name="Range2_2_12_1_3_1_2_1_1_1_1_2_1_1_1_1_1_1_1_1_1_1_1_2_1_1_1_1_1_2_1_1_1_1_1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7" name="Range2_12_5_1_1_1_2_2_1_1_1_1_1_1_1_1_1_1_1_2_1_1_1_1_1_1_1_1_1_3_1_3_1_2_1_1_1_1_1_1_1_1_1_1_1_1_1_2_1_1_1_1_1_2_1_1_1_1_1_1_1_1_2_1_1_3_1_1_1_2_1_1_1_1_1_1_1_1_1_1_1_1_1_1_1_1_1_2_1_1_1_1_1_1_1_1_1_1_1_1_1_1_1_1_1_1_1_2_3_1_2_1_1_1_2_2_1_3"/>
    <protectedRange sqref="B58" name="Range2_12_5_1_1_1_1_1_2_1_1_2_1_1_1_1_1_1_1_1_1_1_1_1_1_1_1_1_1_2_1_1_1_1_1_1_1_1_1_1_1_1_1_1_3_1_1_1_2_1_1_1_1_1_1_1_1_1_2_1_1_1_1_1_1_1_1_1_1_1_1_1_1_1_1_1_1_1_1_1_1_1_1_1_1_2_1_1_1_2_2_1_3"/>
    <protectedRange sqref="B59" name="Range2_12_5_1_1_1_2_2_1_1_1_1_1_1_1_1_1_1_1_2_1_1_1_2_1_1_1_1_1_1_1_1_1_1_1_1_1_1_1_1_2_1_1_1_1_1_1_1_1_1_2_1_1_3_1_1_1_3_1_1_1_1_1_1_1_1_1_1_1_1_1_1_1_1_1_1_1_1_1_1_2_1_1_1_1_1_1_1_1_1_2_2_1_1_1_2_2_1"/>
    <protectedRange sqref="B60" name="Range2_12_5_1_1_1_1_1_2_1_2_1_1_1_2_1_1_1_1_1_1_1_1_1_1_2_1_1_1_1_1_2_1_1_1_1_1_1_1_2_1_1_3_1_1_1_2_1_1_1_1_1_1_1_1_1_1_1_1_1_1_1_1_1_1_1_1_1_1_1_1_1_1_1_1_1_1_1_1_2_2_1_1_1_1_2_1"/>
    <protectedRange sqref="B42" name="Range2_12_5_1_1_1_1_1_2_1_1_1_1"/>
    <protectedRange sqref="B55" name="Range2_12_5_1_1_1_1_1_2_1_2_1_1_1_2_1_1_1_1_1_1_1_1_1_1_2_1_1_1_1_1_2_1_1_1_1_1_1_1_2_1_1_3_1_1_1_2_1_1_1_1_1_1_1_1_1_1_1_1_1_1_1_1_1_1_1_1_1_1_1_1_1_1_1_1_1_1_1_1_2_2_1_1_1_1_2_1_1_2_1_1_1_1_1_1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B47" name="Range2_12_5_1_1_1_1_1_2_1_1_1_1_1_1_1_1_1_1_1_1_1_1_1_1_1_1_1_1_2_1_1_1_1_1_1_1_1_1_1_1_1_1_3_1_1_1_2_1_1_1_1_1_1_1_1_1_1_1_1_2_1_1_1_1_1_1_1_1_1_1_1_1_1_1_1_1_1_1_1_1_1_1_1_1_1_1_1_1_3_1_2_1_1_1_2_2_1_1_1_2_2_1_1_1_1_1_1_1_1_1_1_1"/>
    <protectedRange sqref="B49" name="Range2_12_5_1_1_1_1_1_2_1_1_2_1_1_1_1_1_1_1_1_1_1_1_1_1_1_1_1_1_2_1_1_1_1_1_1_1_1_1_1_1_1_1_1_3_1_1_1_2_1_1_1_1_1_1_1_1_1_2_1_1_1_1_1_1_1_1_1_1_1_1_1_1_1_1_1_1_1_1_1_1_1_1_1_1_2_1_1_1_2_2_1_1_1_1_1_1_1_1_1_1_1"/>
    <protectedRange sqref="B48" name="Range2_12_5_1_1_1_2_2_1_1_1_1_1_1_1_1_1_1_1_2_1_1_1_1_1_1_1_1_1_3_1_3_1_2_1_1_1_1_1_1_1_1_1_1_1_1_1_2_1_1_1_1_1_2_1_1_1_1_1_1_1_1_2_1_1_3_1_1_1_2_1_1_1_1_1_1_1_1_1_1_1_1_1_1_1_1_1_2_1_1_1_1_1_1_1_1_1_1_1_1_1_1_1_1_1_1_1_2_3_1_2_1_1_1_2_2_1_1_1_1_1_2"/>
    <protectedRange sqref="B50" name="Range2_12_5_1_1_1_2_2_1_1_1_1_1_1_1_1_1_1_1_2_1_1_1_1_1_1_1_1_1_3_1_3_1_2_1_1_1_1_1_1_1_1_1_1_1_1_1_2_1_1_1_1_1_2_1_1_1_1_1_1_1_1_2_1_1_3_1_1_1_2_1_1_1_1_1_1_1_1_1_1_1_1_1_1_1_1_1_2_1_1_1_1_1_1_1_1_1_1_1_1_1_1_1_1_1_1_1_2_3_1_2_1_1_1_2_2_1_1_1_3_1_1_1__2"/>
    <protectedRange sqref="B52"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53" name="Range2_12_5_1_1_1_1_1_2_1_2_1_1_1_2_1_1_1_1_1_1_1_1_1_1_2_1_1_1_1_1_2_1_1_1_1_1_1_1_2_1_1_3_1_1_1_2_1_1_1_1_1_1_1_1_1_1_1_1_1_1_1_1_1_1_1_1_1_1_1_1_1_1_1_1_1_1_1_1_2_2_1_1_1_1_2_1_1_2_1_1_1_1_1_1_1_1_1_1"/>
    <protectedRange sqref="B51" name="Range2_12_5_1_1_1_2_2_1_1_1_1_1_1_1_1_1_1_1_2_1_1_1_2_1_1_1_1_1_1_1_1_1_1_1_1_1_1_1_1_2_1_1_1_1_1_1_1_1_1_2_1_1_3_1_1_1_3_1_1_1_1_1_1_1_1_1_1_1_1_1_1_1_1_1_1_1_1_1_1_2_1_1_1_1_1_1_1_1_1_2_2_1_1_1_2_2_1_1_1_1_1_1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14 X11:Y14 X15:AB34">
    <cfRule type="containsText" dxfId="584" priority="104" operator="containsText" text="N/A">
      <formula>NOT(ISERROR(SEARCH("N/A",X11)))</formula>
    </cfRule>
    <cfRule type="cellIs" dxfId="583" priority="117" operator="equal">
      <formula>0</formula>
    </cfRule>
  </conditionalFormatting>
  <conditionalFormatting sqref="AC11:AE34 AA11:AA14 X11:Y14 X15:AB34">
    <cfRule type="cellIs" dxfId="582" priority="116" operator="greaterThanOrEqual">
      <formula>1185</formula>
    </cfRule>
  </conditionalFormatting>
  <conditionalFormatting sqref="AC11:AE34 AA11:AA14 X11:Y14 X15:AB34">
    <cfRule type="cellIs" dxfId="581" priority="115" operator="between">
      <formula>0.1</formula>
      <formula>1184</formula>
    </cfRule>
  </conditionalFormatting>
  <conditionalFormatting sqref="X8">
    <cfRule type="cellIs" dxfId="580" priority="114" operator="equal">
      <formula>0</formula>
    </cfRule>
  </conditionalFormatting>
  <conditionalFormatting sqref="X8">
    <cfRule type="cellIs" dxfId="579" priority="113" operator="greaterThan">
      <formula>1179</formula>
    </cfRule>
  </conditionalFormatting>
  <conditionalFormatting sqref="X8">
    <cfRule type="cellIs" dxfId="578" priority="112" operator="greaterThan">
      <formula>99</formula>
    </cfRule>
  </conditionalFormatting>
  <conditionalFormatting sqref="X8">
    <cfRule type="cellIs" dxfId="577" priority="111" operator="greaterThan">
      <formula>0.99</formula>
    </cfRule>
  </conditionalFormatting>
  <conditionalFormatting sqref="AB8">
    <cfRule type="cellIs" dxfId="576" priority="110" operator="equal">
      <formula>0</formula>
    </cfRule>
  </conditionalFormatting>
  <conditionalFormatting sqref="AB8">
    <cfRule type="cellIs" dxfId="575" priority="109" operator="greaterThan">
      <formula>1179</formula>
    </cfRule>
  </conditionalFormatting>
  <conditionalFormatting sqref="AB8">
    <cfRule type="cellIs" dxfId="574" priority="108" operator="greaterThan">
      <formula>99</formula>
    </cfRule>
  </conditionalFormatting>
  <conditionalFormatting sqref="AB8">
    <cfRule type="cellIs" dxfId="573" priority="107" operator="greaterThan">
      <formula>0.99</formula>
    </cfRule>
  </conditionalFormatting>
  <conditionalFormatting sqref="AH11:AH31">
    <cfRule type="cellIs" dxfId="572" priority="105" operator="greaterThan">
      <formula>$AH$8</formula>
    </cfRule>
    <cfRule type="cellIs" dxfId="571" priority="106" operator="greaterThan">
      <formula>$AH$8</formula>
    </cfRule>
  </conditionalFormatting>
  <conditionalFormatting sqref="AN11:AN35 AO11:AO34">
    <cfRule type="cellIs" dxfId="570" priority="103" operator="equal">
      <formula>0</formula>
    </cfRule>
  </conditionalFormatting>
  <conditionalFormatting sqref="AN11:AN35 AO11:AO34">
    <cfRule type="cellIs" dxfId="569" priority="102" operator="greaterThan">
      <formula>1179</formula>
    </cfRule>
  </conditionalFormatting>
  <conditionalFormatting sqref="AN11:AN35 AO11:AO34">
    <cfRule type="cellIs" dxfId="568" priority="101" operator="greaterThan">
      <formula>99</formula>
    </cfRule>
  </conditionalFormatting>
  <conditionalFormatting sqref="AN11:AN35 AO11:AO34">
    <cfRule type="cellIs" dxfId="567" priority="100" operator="greaterThan">
      <formula>0.99</formula>
    </cfRule>
  </conditionalFormatting>
  <conditionalFormatting sqref="AQ11:AQ34">
    <cfRule type="cellIs" dxfId="566" priority="99" operator="equal">
      <formula>0</formula>
    </cfRule>
  </conditionalFormatting>
  <conditionalFormatting sqref="AQ11:AQ34">
    <cfRule type="cellIs" dxfId="565" priority="98" operator="greaterThan">
      <formula>1179</formula>
    </cfRule>
  </conditionalFormatting>
  <conditionalFormatting sqref="AQ11:AQ34">
    <cfRule type="cellIs" dxfId="564" priority="97" operator="greaterThan">
      <formula>99</formula>
    </cfRule>
  </conditionalFormatting>
  <conditionalFormatting sqref="AQ11:AQ34">
    <cfRule type="cellIs" dxfId="563" priority="96" operator="greaterThan">
      <formula>0.99</formula>
    </cfRule>
  </conditionalFormatting>
  <conditionalFormatting sqref="AJ11:AN35">
    <cfRule type="cellIs" dxfId="562" priority="95" operator="equal">
      <formula>0</formula>
    </cfRule>
  </conditionalFormatting>
  <conditionalFormatting sqref="AJ11:AN35">
    <cfRule type="cellIs" dxfId="561" priority="94" operator="greaterThan">
      <formula>1179</formula>
    </cfRule>
  </conditionalFormatting>
  <conditionalFormatting sqref="AJ11:AN35">
    <cfRule type="cellIs" dxfId="560" priority="93" operator="greaterThan">
      <formula>99</formula>
    </cfRule>
  </conditionalFormatting>
  <conditionalFormatting sqref="AJ11:AN35">
    <cfRule type="cellIs" dxfId="559" priority="92" operator="greaterThan">
      <formula>0.99</formula>
    </cfRule>
  </conditionalFormatting>
  <conditionalFormatting sqref="AP11:AP34">
    <cfRule type="cellIs" dxfId="558" priority="91" operator="equal">
      <formula>0</formula>
    </cfRule>
  </conditionalFormatting>
  <conditionalFormatting sqref="AP11:AP34">
    <cfRule type="cellIs" dxfId="557" priority="90" operator="greaterThan">
      <formula>1179</formula>
    </cfRule>
  </conditionalFormatting>
  <conditionalFormatting sqref="AP11:AP34">
    <cfRule type="cellIs" dxfId="556" priority="89" operator="greaterThan">
      <formula>99</formula>
    </cfRule>
  </conditionalFormatting>
  <conditionalFormatting sqref="AP11:AP34">
    <cfRule type="cellIs" dxfId="555" priority="88" operator="greaterThan">
      <formula>0.99</formula>
    </cfRule>
  </conditionalFormatting>
  <conditionalFormatting sqref="AH32:AH34">
    <cfRule type="cellIs" dxfId="554" priority="86" operator="greaterThan">
      <formula>$AH$8</formula>
    </cfRule>
    <cfRule type="cellIs" dxfId="553" priority="87" operator="greaterThan">
      <formula>$AH$8</formula>
    </cfRule>
  </conditionalFormatting>
  <conditionalFormatting sqref="AI11:AI34">
    <cfRule type="cellIs" dxfId="552" priority="85" operator="greaterThan">
      <formula>$AI$8</formula>
    </cfRule>
  </conditionalFormatting>
  <conditionalFormatting sqref="AL11:AL34">
    <cfRule type="cellIs" dxfId="551" priority="84" operator="equal">
      <formula>0</formula>
    </cfRule>
  </conditionalFormatting>
  <conditionalFormatting sqref="AL11:AL34">
    <cfRule type="cellIs" dxfId="550" priority="83" operator="greaterThan">
      <formula>1179</formula>
    </cfRule>
  </conditionalFormatting>
  <conditionalFormatting sqref="AL11:AL34">
    <cfRule type="cellIs" dxfId="549" priority="82" operator="greaterThan">
      <formula>99</formula>
    </cfRule>
  </conditionalFormatting>
  <conditionalFormatting sqref="AL11:AL34">
    <cfRule type="cellIs" dxfId="548" priority="81" operator="greaterThan">
      <formula>0.99</formula>
    </cfRule>
  </conditionalFormatting>
  <conditionalFormatting sqref="AM16:AM34">
    <cfRule type="cellIs" dxfId="547" priority="80" operator="equal">
      <formula>0</formula>
    </cfRule>
  </conditionalFormatting>
  <conditionalFormatting sqref="AM16:AM34">
    <cfRule type="cellIs" dxfId="546" priority="79" operator="greaterThan">
      <formula>1179</formula>
    </cfRule>
  </conditionalFormatting>
  <conditionalFormatting sqref="AM16:AM34">
    <cfRule type="cellIs" dxfId="545" priority="78" operator="greaterThan">
      <formula>99</formula>
    </cfRule>
  </conditionalFormatting>
  <conditionalFormatting sqref="AM16:AM34">
    <cfRule type="cellIs" dxfId="544" priority="77" operator="greaterThan">
      <formula>0.99</formula>
    </cfRule>
  </conditionalFormatting>
  <conditionalFormatting sqref="AL11:AL34">
    <cfRule type="cellIs" dxfId="543" priority="76" operator="equal">
      <formula>0</formula>
    </cfRule>
  </conditionalFormatting>
  <conditionalFormatting sqref="AL11:AL34">
    <cfRule type="cellIs" dxfId="542" priority="75" operator="greaterThan">
      <formula>1179</formula>
    </cfRule>
  </conditionalFormatting>
  <conditionalFormatting sqref="AL11:AL34">
    <cfRule type="cellIs" dxfId="541" priority="74" operator="greaterThan">
      <formula>99</formula>
    </cfRule>
  </conditionalFormatting>
  <conditionalFormatting sqref="AL11:AL34">
    <cfRule type="cellIs" dxfId="540" priority="73" operator="greaterThan">
      <formula>0.99</formula>
    </cfRule>
  </conditionalFormatting>
  <conditionalFormatting sqref="AN11:AN34">
    <cfRule type="cellIs" dxfId="539" priority="72" operator="equal">
      <formula>0</formula>
    </cfRule>
  </conditionalFormatting>
  <conditionalFormatting sqref="AN11:AN34">
    <cfRule type="cellIs" dxfId="538" priority="71" operator="greaterThan">
      <formula>1179</formula>
    </cfRule>
  </conditionalFormatting>
  <conditionalFormatting sqref="AN11:AN34">
    <cfRule type="cellIs" dxfId="537" priority="70" operator="greaterThan">
      <formula>99</formula>
    </cfRule>
  </conditionalFormatting>
  <conditionalFormatting sqref="AN11:AN34">
    <cfRule type="cellIs" dxfId="536" priority="69" operator="greaterThan">
      <formula>0.99</formula>
    </cfRule>
  </conditionalFormatting>
  <conditionalFormatting sqref="AN11:AN34">
    <cfRule type="cellIs" dxfId="535" priority="68" operator="equal">
      <formula>0</formula>
    </cfRule>
  </conditionalFormatting>
  <conditionalFormatting sqref="AN11:AN34">
    <cfRule type="cellIs" dxfId="534" priority="67" operator="greaterThan">
      <formula>1179</formula>
    </cfRule>
  </conditionalFormatting>
  <conditionalFormatting sqref="AN11:AN34">
    <cfRule type="cellIs" dxfId="533" priority="66" operator="greaterThan">
      <formula>99</formula>
    </cfRule>
  </conditionalFormatting>
  <conditionalFormatting sqref="AN11:AN34">
    <cfRule type="cellIs" dxfId="532" priority="65" operator="greaterThan">
      <formula>0.99</formula>
    </cfRule>
  </conditionalFormatting>
  <conditionalFormatting sqref="Z11:Z14">
    <cfRule type="containsText" dxfId="531" priority="61" operator="containsText" text="N/A">
      <formula>NOT(ISERROR(SEARCH("N/A",Z11)))</formula>
    </cfRule>
    <cfRule type="cellIs" dxfId="530" priority="64" operator="equal">
      <formula>0</formula>
    </cfRule>
  </conditionalFormatting>
  <conditionalFormatting sqref="Z11:Z14">
    <cfRule type="cellIs" dxfId="529" priority="63" operator="greaterThanOrEqual">
      <formula>1185</formula>
    </cfRule>
  </conditionalFormatting>
  <conditionalFormatting sqref="Z11:Z14">
    <cfRule type="cellIs" dxfId="528" priority="62" operator="between">
      <formula>0.1</formula>
      <formula>1184</formula>
    </cfRule>
  </conditionalFormatting>
  <conditionalFormatting sqref="AL11:AL34">
    <cfRule type="cellIs" dxfId="527" priority="60" operator="equal">
      <formula>0</formula>
    </cfRule>
  </conditionalFormatting>
  <conditionalFormatting sqref="AL11:AL34">
    <cfRule type="cellIs" dxfId="526" priority="59" operator="greaterThan">
      <formula>1179</formula>
    </cfRule>
  </conditionalFormatting>
  <conditionalFormatting sqref="AL11:AL34">
    <cfRule type="cellIs" dxfId="525" priority="58" operator="greaterThan">
      <formula>99</formula>
    </cfRule>
  </conditionalFormatting>
  <conditionalFormatting sqref="AL11:AL34">
    <cfRule type="cellIs" dxfId="524" priority="57" operator="greaterThan">
      <formula>0.99</formula>
    </cfRule>
  </conditionalFormatting>
  <conditionalFormatting sqref="AL11:AL34">
    <cfRule type="cellIs" dxfId="523" priority="56" operator="equal">
      <formula>0</formula>
    </cfRule>
  </conditionalFormatting>
  <conditionalFormatting sqref="AL11:AL34">
    <cfRule type="cellIs" dxfId="522" priority="55" operator="greaterThan">
      <formula>1179</formula>
    </cfRule>
  </conditionalFormatting>
  <conditionalFormatting sqref="AL11:AL34">
    <cfRule type="cellIs" dxfId="521" priority="54" operator="greaterThan">
      <formula>99</formula>
    </cfRule>
  </conditionalFormatting>
  <conditionalFormatting sqref="AL11:AL34">
    <cfRule type="cellIs" dxfId="520" priority="53" operator="greaterThan">
      <formula>0.99</formula>
    </cfRule>
  </conditionalFormatting>
  <conditionalFormatting sqref="AL11:AL34">
    <cfRule type="cellIs" dxfId="519" priority="52" operator="equal">
      <formula>0</formula>
    </cfRule>
  </conditionalFormatting>
  <conditionalFormatting sqref="AL11:AL34">
    <cfRule type="cellIs" dxfId="518" priority="51" operator="greaterThan">
      <formula>1179</formula>
    </cfRule>
  </conditionalFormatting>
  <conditionalFormatting sqref="AL11:AL34">
    <cfRule type="cellIs" dxfId="517" priority="50" operator="greaterThan">
      <formula>99</formula>
    </cfRule>
  </conditionalFormatting>
  <conditionalFormatting sqref="AL11:AL34">
    <cfRule type="cellIs" dxfId="516" priority="49" operator="greaterThan">
      <formula>0.99</formula>
    </cfRule>
  </conditionalFormatting>
  <conditionalFormatting sqref="AN11:AN34">
    <cfRule type="cellIs" dxfId="515" priority="48" operator="equal">
      <formula>0</formula>
    </cfRule>
  </conditionalFormatting>
  <conditionalFormatting sqref="AN11:AN34">
    <cfRule type="cellIs" dxfId="514" priority="47" operator="greaterThan">
      <formula>1179</formula>
    </cfRule>
  </conditionalFormatting>
  <conditionalFormatting sqref="AN11:AN34">
    <cfRule type="cellIs" dxfId="513" priority="46" operator="greaterThan">
      <formula>99</formula>
    </cfRule>
  </conditionalFormatting>
  <conditionalFormatting sqref="AN11:AN34">
    <cfRule type="cellIs" dxfId="512" priority="45" operator="greaterThan">
      <formula>0.99</formula>
    </cfRule>
  </conditionalFormatting>
  <conditionalFormatting sqref="AN11:AN34">
    <cfRule type="cellIs" dxfId="511" priority="44" operator="equal">
      <formula>0</formula>
    </cfRule>
  </conditionalFormatting>
  <conditionalFormatting sqref="AN11:AN34">
    <cfRule type="cellIs" dxfId="510" priority="43" operator="greaterThan">
      <formula>1179</formula>
    </cfRule>
  </conditionalFormatting>
  <conditionalFormatting sqref="AN11:AN34">
    <cfRule type="cellIs" dxfId="509" priority="42" operator="greaterThan">
      <formula>99</formula>
    </cfRule>
  </conditionalFormatting>
  <conditionalFormatting sqref="AN11:AN34">
    <cfRule type="cellIs" dxfId="508" priority="41" operator="greaterThan">
      <formula>0.99</formula>
    </cfRule>
  </conditionalFormatting>
  <conditionalFormatting sqref="AN11:AN34">
    <cfRule type="cellIs" dxfId="507" priority="40" operator="equal">
      <formula>0</formula>
    </cfRule>
  </conditionalFormatting>
  <conditionalFormatting sqref="AN11:AN34">
    <cfRule type="cellIs" dxfId="506" priority="39" operator="greaterThan">
      <formula>1179</formula>
    </cfRule>
  </conditionalFormatting>
  <conditionalFormatting sqref="AN11:AN34">
    <cfRule type="cellIs" dxfId="505" priority="38" operator="greaterThan">
      <formula>99</formula>
    </cfRule>
  </conditionalFormatting>
  <conditionalFormatting sqref="AN11:AN34">
    <cfRule type="cellIs" dxfId="504" priority="37" operator="greaterThan">
      <formula>0.99</formula>
    </cfRule>
  </conditionalFormatting>
  <conditionalFormatting sqref="AN11:AN34">
    <cfRule type="cellIs" dxfId="503" priority="36" operator="equal">
      <formula>0</formula>
    </cfRule>
  </conditionalFormatting>
  <conditionalFormatting sqref="AN11:AN34">
    <cfRule type="cellIs" dxfId="502" priority="35" operator="greaterThan">
      <formula>1179</formula>
    </cfRule>
  </conditionalFormatting>
  <conditionalFormatting sqref="AN11:AN34">
    <cfRule type="cellIs" dxfId="501" priority="34" operator="greaterThan">
      <formula>99</formula>
    </cfRule>
  </conditionalFormatting>
  <conditionalFormatting sqref="AN11:AN34">
    <cfRule type="cellIs" dxfId="500" priority="33" operator="greaterThan">
      <formula>0.99</formula>
    </cfRule>
  </conditionalFormatting>
  <conditionalFormatting sqref="AN11:AN34">
    <cfRule type="cellIs" dxfId="499" priority="32" operator="equal">
      <formula>0</formula>
    </cfRule>
  </conditionalFormatting>
  <conditionalFormatting sqref="AN11:AN34">
    <cfRule type="cellIs" dxfId="498" priority="31" operator="greaterThan">
      <formula>1179</formula>
    </cfRule>
  </conditionalFormatting>
  <conditionalFormatting sqref="AN11:AN34">
    <cfRule type="cellIs" dxfId="497" priority="30" operator="greaterThan">
      <formula>99</formula>
    </cfRule>
  </conditionalFormatting>
  <conditionalFormatting sqref="AN11:AN34">
    <cfRule type="cellIs" dxfId="496" priority="29" operator="greaterThan">
      <formula>0.99</formula>
    </cfRule>
  </conditionalFormatting>
  <conditionalFormatting sqref="AB11:AB14">
    <cfRule type="containsText" dxfId="495" priority="25" operator="containsText" text="N/A">
      <formula>NOT(ISERROR(SEARCH("N/A",AB11)))</formula>
    </cfRule>
    <cfRule type="cellIs" dxfId="494" priority="28" operator="equal">
      <formula>0</formula>
    </cfRule>
  </conditionalFormatting>
  <conditionalFormatting sqref="AB11:AB14">
    <cfRule type="cellIs" dxfId="493" priority="27" operator="greaterThanOrEqual">
      <formula>1185</formula>
    </cfRule>
  </conditionalFormatting>
  <conditionalFormatting sqref="AB11:AB14">
    <cfRule type="cellIs" dxfId="492" priority="26" operator="between">
      <formula>0.1</formula>
      <formula>1184</formula>
    </cfRule>
  </conditionalFormatting>
  <conditionalFormatting sqref="AN11:AN34">
    <cfRule type="cellIs" dxfId="491" priority="24" operator="equal">
      <formula>0</formula>
    </cfRule>
  </conditionalFormatting>
  <conditionalFormatting sqref="AN11:AN34">
    <cfRule type="cellIs" dxfId="490" priority="23" operator="greaterThan">
      <formula>1179</formula>
    </cfRule>
  </conditionalFormatting>
  <conditionalFormatting sqref="AN11:AN34">
    <cfRule type="cellIs" dxfId="489" priority="22" operator="greaterThan">
      <formula>99</formula>
    </cfRule>
  </conditionalFormatting>
  <conditionalFormatting sqref="AN11:AN34">
    <cfRule type="cellIs" dxfId="488" priority="21" operator="greaterThan">
      <formula>0.99</formula>
    </cfRule>
  </conditionalFormatting>
  <conditionalFormatting sqref="AN11:AN34">
    <cfRule type="cellIs" dxfId="487" priority="20" operator="equal">
      <formula>0</formula>
    </cfRule>
  </conditionalFormatting>
  <conditionalFormatting sqref="AN11:AN34">
    <cfRule type="cellIs" dxfId="486" priority="19" operator="greaterThan">
      <formula>1179</formula>
    </cfRule>
  </conditionalFormatting>
  <conditionalFormatting sqref="AN11:AN34">
    <cfRule type="cellIs" dxfId="485" priority="18" operator="greaterThan">
      <formula>99</formula>
    </cfRule>
  </conditionalFormatting>
  <conditionalFormatting sqref="AN11:AN34">
    <cfRule type="cellIs" dxfId="484" priority="17" operator="greaterThan">
      <formula>0.99</formula>
    </cfRule>
  </conditionalFormatting>
  <conditionalFormatting sqref="AN11:AN34">
    <cfRule type="cellIs" dxfId="483" priority="16" operator="equal">
      <formula>0</formula>
    </cfRule>
  </conditionalFormatting>
  <conditionalFormatting sqref="AN11:AN34">
    <cfRule type="cellIs" dxfId="482" priority="15" operator="greaterThan">
      <formula>1179</formula>
    </cfRule>
  </conditionalFormatting>
  <conditionalFormatting sqref="AN11:AN34">
    <cfRule type="cellIs" dxfId="481" priority="14" operator="greaterThan">
      <formula>99</formula>
    </cfRule>
  </conditionalFormatting>
  <conditionalFormatting sqref="AN11:AN34">
    <cfRule type="cellIs" dxfId="480" priority="13" operator="greaterThan">
      <formula>0.99</formula>
    </cfRule>
  </conditionalFormatting>
  <conditionalFormatting sqref="AN11:AN34">
    <cfRule type="cellIs" dxfId="479" priority="12" operator="equal">
      <formula>0</formula>
    </cfRule>
  </conditionalFormatting>
  <conditionalFormatting sqref="AN11:AN34">
    <cfRule type="cellIs" dxfId="478" priority="11" operator="greaterThan">
      <formula>1179</formula>
    </cfRule>
  </conditionalFormatting>
  <conditionalFormatting sqref="AN11:AN34">
    <cfRule type="cellIs" dxfId="477" priority="10" operator="greaterThan">
      <formula>99</formula>
    </cfRule>
  </conditionalFormatting>
  <conditionalFormatting sqref="AN11:AN34">
    <cfRule type="cellIs" dxfId="476" priority="9" operator="greaterThan">
      <formula>0.99</formula>
    </cfRule>
  </conditionalFormatting>
  <conditionalFormatting sqref="AN11:AN34">
    <cfRule type="cellIs" dxfId="475" priority="8" operator="equal">
      <formula>0</formula>
    </cfRule>
  </conditionalFormatting>
  <conditionalFormatting sqref="AN11:AN34">
    <cfRule type="cellIs" dxfId="474" priority="7" operator="greaterThan">
      <formula>1179</formula>
    </cfRule>
  </conditionalFormatting>
  <conditionalFormatting sqref="AN11:AN34">
    <cfRule type="cellIs" dxfId="473" priority="6" operator="greaterThan">
      <formula>99</formula>
    </cfRule>
  </conditionalFormatting>
  <conditionalFormatting sqref="AN11:AN34">
    <cfRule type="cellIs" dxfId="472" priority="5" operator="greaterThan">
      <formula>0.99</formula>
    </cfRule>
  </conditionalFormatting>
  <conditionalFormatting sqref="AL16:AL34">
    <cfRule type="cellIs" dxfId="471" priority="4" operator="equal">
      <formula>0</formula>
    </cfRule>
  </conditionalFormatting>
  <conditionalFormatting sqref="AL16:AL34">
    <cfRule type="cellIs" dxfId="470" priority="3" operator="greaterThan">
      <formula>1179</formula>
    </cfRule>
  </conditionalFormatting>
  <conditionalFormatting sqref="AL16:AL34">
    <cfRule type="cellIs" dxfId="469" priority="2" operator="greaterThan">
      <formula>99</formula>
    </cfRule>
  </conditionalFormatting>
  <conditionalFormatting sqref="AL16:AL34">
    <cfRule type="cellIs" dxfId="468"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topLeftCell="A38" zoomScaleNormal="100" workbookViewId="0">
      <selection activeCell="B48" sqref="B48:B49"/>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133</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133</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233"/>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36" t="s">
        <v>10</v>
      </c>
      <c r="I7" s="116" t="s">
        <v>11</v>
      </c>
      <c r="J7" s="116" t="s">
        <v>12</v>
      </c>
      <c r="K7" s="116" t="s">
        <v>13</v>
      </c>
      <c r="L7" s="12"/>
      <c r="M7" s="12"/>
      <c r="N7" s="12"/>
      <c r="O7" s="236"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42518</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29644</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234" t="s">
        <v>51</v>
      </c>
      <c r="V9" s="234" t="s">
        <v>52</v>
      </c>
      <c r="W9" s="283" t="s">
        <v>53</v>
      </c>
      <c r="X9" s="284" t="s">
        <v>54</v>
      </c>
      <c r="Y9" s="285"/>
      <c r="Z9" s="285"/>
      <c r="AA9" s="285"/>
      <c r="AB9" s="285"/>
      <c r="AC9" s="285"/>
      <c r="AD9" s="285"/>
      <c r="AE9" s="286"/>
      <c r="AF9" s="232" t="s">
        <v>55</v>
      </c>
      <c r="AG9" s="232" t="s">
        <v>56</v>
      </c>
      <c r="AH9" s="272" t="s">
        <v>57</v>
      </c>
      <c r="AI9" s="287" t="s">
        <v>58</v>
      </c>
      <c r="AJ9" s="234" t="s">
        <v>59</v>
      </c>
      <c r="AK9" s="234" t="s">
        <v>60</v>
      </c>
      <c r="AL9" s="234" t="s">
        <v>61</v>
      </c>
      <c r="AM9" s="234" t="s">
        <v>62</v>
      </c>
      <c r="AN9" s="234" t="s">
        <v>63</v>
      </c>
      <c r="AO9" s="234" t="s">
        <v>64</v>
      </c>
      <c r="AP9" s="234" t="s">
        <v>65</v>
      </c>
      <c r="AQ9" s="270" t="s">
        <v>66</v>
      </c>
      <c r="AR9" s="234" t="s">
        <v>67</v>
      </c>
      <c r="AS9" s="272" t="s">
        <v>68</v>
      </c>
      <c r="AV9" s="35" t="s">
        <v>69</v>
      </c>
      <c r="AW9" s="35" t="s">
        <v>70</v>
      </c>
      <c r="AY9" s="36" t="s">
        <v>71</v>
      </c>
    </row>
    <row r="10" spans="2:51" x14ac:dyDescent="0.25">
      <c r="B10" s="234" t="s">
        <v>72</v>
      </c>
      <c r="C10" s="234" t="s">
        <v>73</v>
      </c>
      <c r="D10" s="234" t="s">
        <v>74</v>
      </c>
      <c r="E10" s="234" t="s">
        <v>75</v>
      </c>
      <c r="F10" s="234" t="s">
        <v>74</v>
      </c>
      <c r="G10" s="234" t="s">
        <v>75</v>
      </c>
      <c r="H10" s="266"/>
      <c r="I10" s="234" t="s">
        <v>75</v>
      </c>
      <c r="J10" s="234" t="s">
        <v>75</v>
      </c>
      <c r="K10" s="234" t="s">
        <v>75</v>
      </c>
      <c r="L10" s="28" t="s">
        <v>29</v>
      </c>
      <c r="M10" s="269"/>
      <c r="N10" s="28" t="s">
        <v>29</v>
      </c>
      <c r="O10" s="271"/>
      <c r="P10" s="271"/>
      <c r="Q10" s="1">
        <f>'MAY 27'!Q34</f>
        <v>2851828</v>
      </c>
      <c r="R10" s="280"/>
      <c r="S10" s="281"/>
      <c r="T10" s="282"/>
      <c r="U10" s="234" t="s">
        <v>75</v>
      </c>
      <c r="V10" s="234" t="s">
        <v>75</v>
      </c>
      <c r="W10" s="283"/>
      <c r="X10" s="37" t="s">
        <v>76</v>
      </c>
      <c r="Y10" s="37" t="s">
        <v>77</v>
      </c>
      <c r="Z10" s="37" t="s">
        <v>78</v>
      </c>
      <c r="AA10" s="37" t="s">
        <v>79</v>
      </c>
      <c r="AB10" s="37" t="s">
        <v>80</v>
      </c>
      <c r="AC10" s="37" t="s">
        <v>81</v>
      </c>
      <c r="AD10" s="37" t="s">
        <v>82</v>
      </c>
      <c r="AE10" s="37" t="s">
        <v>83</v>
      </c>
      <c r="AF10" s="38"/>
      <c r="AG10" s="1">
        <f>'MAY 27'!AG34</f>
        <v>46888064</v>
      </c>
      <c r="AH10" s="272"/>
      <c r="AI10" s="288"/>
      <c r="AJ10" s="234" t="s">
        <v>84</v>
      </c>
      <c r="AK10" s="234" t="s">
        <v>84</v>
      </c>
      <c r="AL10" s="234" t="s">
        <v>84</v>
      </c>
      <c r="AM10" s="234" t="s">
        <v>84</v>
      </c>
      <c r="AN10" s="234" t="s">
        <v>84</v>
      </c>
      <c r="AO10" s="234" t="s">
        <v>84</v>
      </c>
      <c r="AP10" s="1">
        <f>'MAY 27'!AP34</f>
        <v>10848451</v>
      </c>
      <c r="AQ10" s="271"/>
      <c r="AR10" s="235" t="s">
        <v>85</v>
      </c>
      <c r="AS10" s="272"/>
      <c r="AV10" s="39" t="s">
        <v>86</v>
      </c>
      <c r="AW10" s="39" t="s">
        <v>87</v>
      </c>
      <c r="AY10" s="81" t="s">
        <v>129</v>
      </c>
    </row>
    <row r="11" spans="2:51" x14ac:dyDescent="0.25">
      <c r="B11" s="40">
        <v>2</v>
      </c>
      <c r="C11" s="40">
        <v>4.1666666666666664E-2</v>
      </c>
      <c r="D11" s="110">
        <v>5</v>
      </c>
      <c r="E11" s="41">
        <f t="shared" ref="E11:E34" si="0">D11/1.42</f>
        <v>3.5211267605633805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135</v>
      </c>
      <c r="P11" s="111">
        <v>112</v>
      </c>
      <c r="Q11" s="111">
        <v>2856629</v>
      </c>
      <c r="R11" s="46">
        <f>IF(ISBLANK(Q11),"-",Q11-Q10)</f>
        <v>4801</v>
      </c>
      <c r="S11" s="47">
        <f>R11*24/1000</f>
        <v>115.224</v>
      </c>
      <c r="T11" s="47">
        <f>R11/1000</f>
        <v>4.8010000000000002</v>
      </c>
      <c r="U11" s="112">
        <v>6</v>
      </c>
      <c r="V11" s="112">
        <f t="shared" ref="V11:V34" si="1">U11</f>
        <v>6</v>
      </c>
      <c r="W11" s="113" t="s">
        <v>190</v>
      </c>
      <c r="X11" s="115">
        <v>0</v>
      </c>
      <c r="Y11" s="115">
        <v>0</v>
      </c>
      <c r="Z11" s="115">
        <v>1096</v>
      </c>
      <c r="AA11" s="115">
        <v>1185</v>
      </c>
      <c r="AB11" s="115">
        <v>1096</v>
      </c>
      <c r="AC11" s="48" t="s">
        <v>90</v>
      </c>
      <c r="AD11" s="48" t="s">
        <v>90</v>
      </c>
      <c r="AE11" s="48" t="s">
        <v>90</v>
      </c>
      <c r="AF11" s="114" t="s">
        <v>90</v>
      </c>
      <c r="AG11" s="123">
        <v>46889128</v>
      </c>
      <c r="AH11" s="49">
        <f>IF(ISBLANK(AG11),"-",AG11-AG10)</f>
        <v>1064</v>
      </c>
      <c r="AI11" s="50">
        <f>AH11/T11</f>
        <v>221.62049573005623</v>
      </c>
      <c r="AJ11" s="98">
        <v>0</v>
      </c>
      <c r="AK11" s="98">
        <v>0</v>
      </c>
      <c r="AL11" s="98">
        <v>1</v>
      </c>
      <c r="AM11" s="98">
        <v>1</v>
      </c>
      <c r="AN11" s="98">
        <v>1</v>
      </c>
      <c r="AO11" s="98">
        <v>0.8</v>
      </c>
      <c r="AP11" s="115">
        <v>10849368</v>
      </c>
      <c r="AQ11" s="115">
        <f t="shared" ref="AQ11:AQ34" si="2">AP11-AP10</f>
        <v>917</v>
      </c>
      <c r="AR11" s="51"/>
      <c r="AS11" s="52" t="s">
        <v>113</v>
      </c>
      <c r="AV11" s="39" t="s">
        <v>88</v>
      </c>
      <c r="AW11" s="39" t="s">
        <v>91</v>
      </c>
      <c r="AY11" s="81" t="s">
        <v>128</v>
      </c>
    </row>
    <row r="12" spans="2:51" x14ac:dyDescent="0.25">
      <c r="B12" s="40">
        <v>2.0416666666666701</v>
      </c>
      <c r="C12" s="40">
        <v>8.3333333333333329E-2</v>
      </c>
      <c r="D12" s="110">
        <v>5</v>
      </c>
      <c r="E12" s="41">
        <f t="shared" si="0"/>
        <v>3.5211267605633805</v>
      </c>
      <c r="F12" s="100">
        <v>83</v>
      </c>
      <c r="G12" s="41">
        <f t="shared" ref="G12:G34" si="3">F12/1.42</f>
        <v>58.450704225352112</v>
      </c>
      <c r="H12" s="42" t="s">
        <v>88</v>
      </c>
      <c r="I12" s="42">
        <f t="shared" ref="I12:I34" si="4">J12-(2/1.42)</f>
        <v>53.521126760563384</v>
      </c>
      <c r="J12" s="43">
        <f>(F12-5)/1.42</f>
        <v>54.929577464788736</v>
      </c>
      <c r="K12" s="42">
        <f>J12+(6/1.42)</f>
        <v>59.154929577464792</v>
      </c>
      <c r="L12" s="44">
        <v>14</v>
      </c>
      <c r="M12" s="45" t="s">
        <v>89</v>
      </c>
      <c r="N12" s="45">
        <v>11.2</v>
      </c>
      <c r="O12" s="111">
        <v>137</v>
      </c>
      <c r="P12" s="111">
        <v>109</v>
      </c>
      <c r="Q12" s="111">
        <v>2861232</v>
      </c>
      <c r="R12" s="46">
        <f t="shared" ref="R12:R34" si="5">IF(ISBLANK(Q12),"-",Q12-Q11)</f>
        <v>4603</v>
      </c>
      <c r="S12" s="47">
        <f t="shared" ref="S12:S34" si="6">R12*24/1000</f>
        <v>110.47199999999999</v>
      </c>
      <c r="T12" s="47">
        <f t="shared" ref="T12:T34" si="7">R12/1000</f>
        <v>4.6029999999999998</v>
      </c>
      <c r="U12" s="112">
        <v>7.4</v>
      </c>
      <c r="V12" s="112">
        <f t="shared" si="1"/>
        <v>7.4</v>
      </c>
      <c r="W12" s="113" t="s">
        <v>190</v>
      </c>
      <c r="X12" s="115">
        <v>0</v>
      </c>
      <c r="Y12" s="115">
        <v>0</v>
      </c>
      <c r="Z12" s="115">
        <v>1097</v>
      </c>
      <c r="AA12" s="115">
        <v>1185</v>
      </c>
      <c r="AB12" s="115">
        <v>1097</v>
      </c>
      <c r="AC12" s="48" t="s">
        <v>90</v>
      </c>
      <c r="AD12" s="48" t="s">
        <v>90</v>
      </c>
      <c r="AE12" s="48" t="s">
        <v>90</v>
      </c>
      <c r="AF12" s="114" t="s">
        <v>90</v>
      </c>
      <c r="AG12" s="123">
        <v>46890172</v>
      </c>
      <c r="AH12" s="49">
        <f>IF(ISBLANK(AG12),"-",AG12-AG11)</f>
        <v>1044</v>
      </c>
      <c r="AI12" s="50">
        <f t="shared" ref="AI12:AI34" si="8">AH12/T12</f>
        <v>226.80860308494462</v>
      </c>
      <c r="AJ12" s="98">
        <v>0</v>
      </c>
      <c r="AK12" s="98">
        <v>0</v>
      </c>
      <c r="AL12" s="98">
        <v>1</v>
      </c>
      <c r="AM12" s="98">
        <v>1</v>
      </c>
      <c r="AN12" s="98">
        <v>1</v>
      </c>
      <c r="AO12" s="98">
        <v>0.8</v>
      </c>
      <c r="AP12" s="115">
        <v>10850117</v>
      </c>
      <c r="AQ12" s="115">
        <f t="shared" si="2"/>
        <v>749</v>
      </c>
      <c r="AR12" s="118">
        <v>1.08</v>
      </c>
      <c r="AS12" s="52" t="s">
        <v>113</v>
      </c>
      <c r="AV12" s="39" t="s">
        <v>92</v>
      </c>
      <c r="AW12" s="39" t="s">
        <v>93</v>
      </c>
      <c r="AY12" s="81" t="s">
        <v>126</v>
      </c>
    </row>
    <row r="13" spans="2:51" x14ac:dyDescent="0.25">
      <c r="B13" s="40">
        <v>2.0833333333333299</v>
      </c>
      <c r="C13" s="40">
        <v>0.125</v>
      </c>
      <c r="D13" s="110">
        <v>6</v>
      </c>
      <c r="E13" s="41">
        <f t="shared" si="0"/>
        <v>4.2253521126760569</v>
      </c>
      <c r="F13" s="100">
        <v>83</v>
      </c>
      <c r="G13" s="41">
        <f t="shared" si="3"/>
        <v>58.450704225352112</v>
      </c>
      <c r="H13" s="42" t="s">
        <v>88</v>
      </c>
      <c r="I13" s="42">
        <f t="shared" si="4"/>
        <v>53.521126760563384</v>
      </c>
      <c r="J13" s="43">
        <f>(F13-5)/1.42</f>
        <v>54.929577464788736</v>
      </c>
      <c r="K13" s="42">
        <f>J13+(6/1.42)</f>
        <v>59.154929577464792</v>
      </c>
      <c r="L13" s="44">
        <v>14</v>
      </c>
      <c r="M13" s="45" t="s">
        <v>89</v>
      </c>
      <c r="N13" s="45">
        <v>11.2</v>
      </c>
      <c r="O13" s="111">
        <v>135</v>
      </c>
      <c r="P13" s="111">
        <v>110</v>
      </c>
      <c r="Q13" s="111">
        <v>2865837</v>
      </c>
      <c r="R13" s="46">
        <f t="shared" si="5"/>
        <v>4605</v>
      </c>
      <c r="S13" s="47">
        <f t="shared" si="6"/>
        <v>110.52</v>
      </c>
      <c r="T13" s="47">
        <f t="shared" si="7"/>
        <v>4.6050000000000004</v>
      </c>
      <c r="U13" s="112">
        <v>8.6</v>
      </c>
      <c r="V13" s="112">
        <f t="shared" si="1"/>
        <v>8.6</v>
      </c>
      <c r="W13" s="113" t="s">
        <v>190</v>
      </c>
      <c r="X13" s="115">
        <v>0</v>
      </c>
      <c r="Y13" s="115">
        <v>0</v>
      </c>
      <c r="Z13" s="115">
        <v>1097</v>
      </c>
      <c r="AA13" s="115">
        <v>1185</v>
      </c>
      <c r="AB13" s="115">
        <v>1096</v>
      </c>
      <c r="AC13" s="48" t="s">
        <v>90</v>
      </c>
      <c r="AD13" s="48" t="s">
        <v>90</v>
      </c>
      <c r="AE13" s="48" t="s">
        <v>90</v>
      </c>
      <c r="AF13" s="114" t="s">
        <v>90</v>
      </c>
      <c r="AG13" s="123">
        <v>46891212</v>
      </c>
      <c r="AH13" s="49">
        <f>IF(ISBLANK(AG13),"-",AG13-AG12)</f>
        <v>1040</v>
      </c>
      <c r="AI13" s="50">
        <f t="shared" si="8"/>
        <v>225.84147665580889</v>
      </c>
      <c r="AJ13" s="98">
        <v>0</v>
      </c>
      <c r="AK13" s="98">
        <v>0</v>
      </c>
      <c r="AL13" s="98">
        <v>1</v>
      </c>
      <c r="AM13" s="98">
        <v>1</v>
      </c>
      <c r="AN13" s="98">
        <v>1</v>
      </c>
      <c r="AO13" s="98">
        <v>0.8</v>
      </c>
      <c r="AP13" s="115">
        <v>10850988</v>
      </c>
      <c r="AQ13" s="115">
        <f t="shared" si="2"/>
        <v>871</v>
      </c>
      <c r="AR13" s="51"/>
      <c r="AS13" s="52" t="s">
        <v>113</v>
      </c>
      <c r="AV13" s="39" t="s">
        <v>94</v>
      </c>
      <c r="AW13" s="39" t="s">
        <v>95</v>
      </c>
      <c r="AY13" s="81" t="s">
        <v>133</v>
      </c>
    </row>
    <row r="14" spans="2:51" x14ac:dyDescent="0.25">
      <c r="B14" s="40">
        <v>2.125</v>
      </c>
      <c r="C14" s="40">
        <v>0.16666666666666699</v>
      </c>
      <c r="D14" s="110">
        <v>5</v>
      </c>
      <c r="E14" s="41">
        <f t="shared" si="0"/>
        <v>3.5211267605633805</v>
      </c>
      <c r="F14" s="100">
        <v>83</v>
      </c>
      <c r="G14" s="41">
        <f t="shared" si="3"/>
        <v>58.450704225352112</v>
      </c>
      <c r="H14" s="42" t="s">
        <v>88</v>
      </c>
      <c r="I14" s="42">
        <f t="shared" si="4"/>
        <v>53.521126760563384</v>
      </c>
      <c r="J14" s="43">
        <f>(F14-5)/1.42</f>
        <v>54.929577464788736</v>
      </c>
      <c r="K14" s="42">
        <f>J14+(6/1.42)</f>
        <v>59.154929577464792</v>
      </c>
      <c r="L14" s="44">
        <v>14</v>
      </c>
      <c r="M14" s="45" t="s">
        <v>89</v>
      </c>
      <c r="N14" s="45">
        <v>12.8</v>
      </c>
      <c r="O14" s="111">
        <v>119</v>
      </c>
      <c r="P14" s="111">
        <v>116</v>
      </c>
      <c r="Q14" s="111">
        <v>2869260</v>
      </c>
      <c r="R14" s="46">
        <f t="shared" si="5"/>
        <v>3423</v>
      </c>
      <c r="S14" s="47">
        <f t="shared" si="6"/>
        <v>82.152000000000001</v>
      </c>
      <c r="T14" s="47">
        <f t="shared" si="7"/>
        <v>3.423</v>
      </c>
      <c r="U14" s="112">
        <v>9.5</v>
      </c>
      <c r="V14" s="112">
        <f t="shared" si="1"/>
        <v>9.5</v>
      </c>
      <c r="W14" s="113" t="s">
        <v>190</v>
      </c>
      <c r="X14" s="115">
        <v>0</v>
      </c>
      <c r="Y14" s="115">
        <v>0</v>
      </c>
      <c r="Z14" s="115">
        <v>1097</v>
      </c>
      <c r="AA14" s="115">
        <v>1185</v>
      </c>
      <c r="AB14" s="115">
        <v>1097</v>
      </c>
      <c r="AC14" s="48" t="s">
        <v>90</v>
      </c>
      <c r="AD14" s="48" t="s">
        <v>90</v>
      </c>
      <c r="AE14" s="48" t="s">
        <v>90</v>
      </c>
      <c r="AF14" s="114" t="s">
        <v>90</v>
      </c>
      <c r="AG14" s="123">
        <v>46892348</v>
      </c>
      <c r="AH14" s="49">
        <f t="shared" ref="AH14:AH34" si="9">IF(ISBLANK(AG14),"-",AG14-AG13)</f>
        <v>1136</v>
      </c>
      <c r="AI14" s="50">
        <f t="shared" si="8"/>
        <v>331.87262635115394</v>
      </c>
      <c r="AJ14" s="98">
        <v>0</v>
      </c>
      <c r="AK14" s="98">
        <v>0</v>
      </c>
      <c r="AL14" s="98">
        <v>1</v>
      </c>
      <c r="AM14" s="98">
        <v>1</v>
      </c>
      <c r="AN14" s="98">
        <v>1</v>
      </c>
      <c r="AO14" s="98">
        <v>0.8</v>
      </c>
      <c r="AP14" s="115">
        <v>10851905</v>
      </c>
      <c r="AQ14" s="115">
        <f t="shared" si="2"/>
        <v>917</v>
      </c>
      <c r="AR14" s="51"/>
      <c r="AS14" s="52" t="s">
        <v>113</v>
      </c>
      <c r="AT14" s="54"/>
      <c r="AV14" s="39" t="s">
        <v>96</v>
      </c>
      <c r="AW14" s="39" t="s">
        <v>97</v>
      </c>
      <c r="AY14" s="81"/>
    </row>
    <row r="15" spans="2:51" ht="14.25" customHeight="1" x14ac:dyDescent="0.25">
      <c r="B15" s="40">
        <v>2.1666666666666701</v>
      </c>
      <c r="C15" s="40">
        <v>0.20833333333333301</v>
      </c>
      <c r="D15" s="110">
        <v>6</v>
      </c>
      <c r="E15" s="41">
        <f t="shared" si="0"/>
        <v>4.2253521126760569</v>
      </c>
      <c r="F15" s="100">
        <v>83</v>
      </c>
      <c r="G15" s="41">
        <f t="shared" si="3"/>
        <v>58.450704225352112</v>
      </c>
      <c r="H15" s="42" t="s">
        <v>88</v>
      </c>
      <c r="I15" s="42">
        <f t="shared" si="4"/>
        <v>53.521126760563384</v>
      </c>
      <c r="J15" s="43">
        <f>(F15-5)/1.42</f>
        <v>54.929577464788736</v>
      </c>
      <c r="K15" s="42">
        <f>J15+(6/1.42)</f>
        <v>59.154929577464792</v>
      </c>
      <c r="L15" s="44">
        <v>18</v>
      </c>
      <c r="M15" s="45" t="s">
        <v>89</v>
      </c>
      <c r="N15" s="45">
        <v>13.1</v>
      </c>
      <c r="O15" s="111">
        <v>124</v>
      </c>
      <c r="P15" s="111">
        <v>115</v>
      </c>
      <c r="Q15" s="111">
        <v>2874157</v>
      </c>
      <c r="R15" s="46">
        <f t="shared" si="5"/>
        <v>4897</v>
      </c>
      <c r="S15" s="47">
        <f t="shared" si="6"/>
        <v>117.52800000000001</v>
      </c>
      <c r="T15" s="47">
        <f t="shared" si="7"/>
        <v>4.8970000000000002</v>
      </c>
      <c r="U15" s="112">
        <v>9.5</v>
      </c>
      <c r="V15" s="112">
        <f t="shared" si="1"/>
        <v>9.5</v>
      </c>
      <c r="W15" s="113" t="s">
        <v>190</v>
      </c>
      <c r="X15" s="115">
        <v>0</v>
      </c>
      <c r="Y15" s="115">
        <v>0</v>
      </c>
      <c r="Z15" s="115">
        <v>1097</v>
      </c>
      <c r="AA15" s="115">
        <v>1185</v>
      </c>
      <c r="AB15" s="115">
        <v>1097</v>
      </c>
      <c r="AC15" s="48" t="s">
        <v>90</v>
      </c>
      <c r="AD15" s="48" t="s">
        <v>90</v>
      </c>
      <c r="AE15" s="48" t="s">
        <v>90</v>
      </c>
      <c r="AF15" s="114" t="s">
        <v>90</v>
      </c>
      <c r="AG15" s="123">
        <v>46893412</v>
      </c>
      <c r="AH15" s="49">
        <f t="shared" si="9"/>
        <v>1064</v>
      </c>
      <c r="AI15" s="50">
        <f t="shared" si="8"/>
        <v>217.27588319379211</v>
      </c>
      <c r="AJ15" s="98">
        <v>0</v>
      </c>
      <c r="AK15" s="98">
        <v>0</v>
      </c>
      <c r="AL15" s="98">
        <v>1</v>
      </c>
      <c r="AM15" s="98">
        <v>1</v>
      </c>
      <c r="AN15" s="98">
        <v>1</v>
      </c>
      <c r="AO15" s="98">
        <v>0</v>
      </c>
      <c r="AP15" s="115">
        <v>10851905</v>
      </c>
      <c r="AQ15" s="115">
        <f t="shared" si="2"/>
        <v>0</v>
      </c>
      <c r="AR15" s="51"/>
      <c r="AS15" s="52" t="s">
        <v>113</v>
      </c>
      <c r="AV15" s="39" t="s">
        <v>98</v>
      </c>
      <c r="AW15" s="39" t="s">
        <v>99</v>
      </c>
      <c r="AY15" s="97"/>
    </row>
    <row r="16" spans="2:51" x14ac:dyDescent="0.25">
      <c r="B16" s="40">
        <v>2.2083333333333299</v>
      </c>
      <c r="C16" s="40">
        <v>0.25</v>
      </c>
      <c r="D16" s="110">
        <v>7</v>
      </c>
      <c r="E16" s="41">
        <f t="shared" si="0"/>
        <v>4.9295774647887329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134</v>
      </c>
      <c r="P16" s="111">
        <v>125</v>
      </c>
      <c r="Q16" s="111">
        <v>2879146</v>
      </c>
      <c r="R16" s="46">
        <f t="shared" si="5"/>
        <v>4989</v>
      </c>
      <c r="S16" s="47">
        <f t="shared" si="6"/>
        <v>119.736</v>
      </c>
      <c r="T16" s="47">
        <f t="shared" si="7"/>
        <v>4.9889999999999999</v>
      </c>
      <c r="U16" s="112">
        <v>9.5</v>
      </c>
      <c r="V16" s="112">
        <f t="shared" si="1"/>
        <v>9.5</v>
      </c>
      <c r="W16" s="113" t="s">
        <v>190</v>
      </c>
      <c r="X16" s="115">
        <v>0</v>
      </c>
      <c r="Y16" s="115">
        <v>0</v>
      </c>
      <c r="Z16" s="115">
        <v>1096</v>
      </c>
      <c r="AA16" s="115">
        <v>1185</v>
      </c>
      <c r="AB16" s="115">
        <v>1096</v>
      </c>
      <c r="AC16" s="48" t="s">
        <v>90</v>
      </c>
      <c r="AD16" s="48" t="s">
        <v>90</v>
      </c>
      <c r="AE16" s="48" t="s">
        <v>90</v>
      </c>
      <c r="AF16" s="114" t="s">
        <v>90</v>
      </c>
      <c r="AG16" s="123">
        <v>46894380</v>
      </c>
      <c r="AH16" s="49">
        <f t="shared" si="9"/>
        <v>968</v>
      </c>
      <c r="AI16" s="50">
        <f t="shared" si="8"/>
        <v>194.026859089998</v>
      </c>
      <c r="AJ16" s="98">
        <v>0</v>
      </c>
      <c r="AK16" s="98">
        <v>0</v>
      </c>
      <c r="AL16" s="98">
        <v>1</v>
      </c>
      <c r="AM16" s="98">
        <v>1</v>
      </c>
      <c r="AN16" s="98">
        <v>1</v>
      </c>
      <c r="AO16" s="98">
        <v>0</v>
      </c>
      <c r="AP16" s="115">
        <v>10851905</v>
      </c>
      <c r="AQ16" s="115">
        <f t="shared" si="2"/>
        <v>0</v>
      </c>
      <c r="AR16" s="53">
        <v>1.2</v>
      </c>
      <c r="AS16" s="52" t="s">
        <v>101</v>
      </c>
      <c r="AV16" s="39" t="s">
        <v>102</v>
      </c>
      <c r="AW16" s="39" t="s">
        <v>103</v>
      </c>
      <c r="AY16" s="97"/>
    </row>
    <row r="17" spans="1:51" x14ac:dyDescent="0.25">
      <c r="B17" s="40">
        <v>2.25</v>
      </c>
      <c r="C17" s="40">
        <v>0.29166666666666702</v>
      </c>
      <c r="D17" s="110">
        <v>6</v>
      </c>
      <c r="E17" s="41">
        <f t="shared" si="0"/>
        <v>4.2253521126760569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139</v>
      </c>
      <c r="P17" s="111">
        <v>141</v>
      </c>
      <c r="Q17" s="111">
        <v>2885005</v>
      </c>
      <c r="R17" s="46">
        <f t="shared" si="5"/>
        <v>5859</v>
      </c>
      <c r="S17" s="47">
        <f t="shared" si="6"/>
        <v>140.61600000000001</v>
      </c>
      <c r="T17" s="47">
        <f t="shared" si="7"/>
        <v>5.859</v>
      </c>
      <c r="U17" s="112">
        <v>9.1999999999999993</v>
      </c>
      <c r="V17" s="112">
        <f t="shared" si="1"/>
        <v>9.1999999999999993</v>
      </c>
      <c r="W17" s="113" t="s">
        <v>130</v>
      </c>
      <c r="X17" s="115">
        <v>1016</v>
      </c>
      <c r="Y17" s="115">
        <v>0</v>
      </c>
      <c r="Z17" s="115">
        <v>1187</v>
      </c>
      <c r="AA17" s="115">
        <v>1185</v>
      </c>
      <c r="AB17" s="115">
        <v>1188</v>
      </c>
      <c r="AC17" s="48" t="s">
        <v>90</v>
      </c>
      <c r="AD17" s="48" t="s">
        <v>90</v>
      </c>
      <c r="AE17" s="48" t="s">
        <v>90</v>
      </c>
      <c r="AF17" s="114" t="s">
        <v>90</v>
      </c>
      <c r="AG17" s="123">
        <v>46895708</v>
      </c>
      <c r="AH17" s="49">
        <f t="shared" si="9"/>
        <v>1328</v>
      </c>
      <c r="AI17" s="50">
        <f t="shared" si="8"/>
        <v>226.65983956306536</v>
      </c>
      <c r="AJ17" s="98">
        <v>1</v>
      </c>
      <c r="AK17" s="98">
        <v>0</v>
      </c>
      <c r="AL17" s="98">
        <v>1</v>
      </c>
      <c r="AM17" s="98">
        <v>1</v>
      </c>
      <c r="AN17" s="98">
        <v>1</v>
      </c>
      <c r="AO17" s="98">
        <v>0</v>
      </c>
      <c r="AP17" s="115">
        <v>10851905</v>
      </c>
      <c r="AQ17" s="115">
        <f t="shared" si="2"/>
        <v>0</v>
      </c>
      <c r="AR17" s="51"/>
      <c r="AS17" s="52" t="s">
        <v>101</v>
      </c>
      <c r="AT17" s="54"/>
      <c r="AV17" s="39" t="s">
        <v>104</v>
      </c>
      <c r="AW17" s="39" t="s">
        <v>105</v>
      </c>
      <c r="AY17" s="101"/>
    </row>
    <row r="18" spans="1:51" x14ac:dyDescent="0.25">
      <c r="B18" s="40">
        <v>2.2916666666666701</v>
      </c>
      <c r="C18" s="40">
        <v>0.33333333333333298</v>
      </c>
      <c r="D18" s="110">
        <v>6</v>
      </c>
      <c r="E18" s="41">
        <f t="shared" si="0"/>
        <v>4.2253521126760569</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138</v>
      </c>
      <c r="P18" s="111">
        <v>146</v>
      </c>
      <c r="Q18" s="111">
        <v>2891177</v>
      </c>
      <c r="R18" s="46">
        <f t="shared" si="5"/>
        <v>6172</v>
      </c>
      <c r="S18" s="47">
        <f t="shared" si="6"/>
        <v>148.12799999999999</v>
      </c>
      <c r="T18" s="47">
        <f t="shared" si="7"/>
        <v>6.1719999999999997</v>
      </c>
      <c r="U18" s="112">
        <v>8.8000000000000007</v>
      </c>
      <c r="V18" s="112">
        <f t="shared" si="1"/>
        <v>8.8000000000000007</v>
      </c>
      <c r="W18" s="113" t="s">
        <v>130</v>
      </c>
      <c r="X18" s="115">
        <v>1026</v>
      </c>
      <c r="Y18" s="115">
        <v>0</v>
      </c>
      <c r="Z18" s="115">
        <v>1187</v>
      </c>
      <c r="AA18" s="115">
        <v>1185</v>
      </c>
      <c r="AB18" s="115">
        <v>1188</v>
      </c>
      <c r="AC18" s="48" t="s">
        <v>90</v>
      </c>
      <c r="AD18" s="48" t="s">
        <v>90</v>
      </c>
      <c r="AE18" s="48" t="s">
        <v>90</v>
      </c>
      <c r="AF18" s="114" t="s">
        <v>90</v>
      </c>
      <c r="AG18" s="123">
        <v>46897076</v>
      </c>
      <c r="AH18" s="49">
        <f t="shared" si="9"/>
        <v>1368</v>
      </c>
      <c r="AI18" s="50">
        <f t="shared" si="8"/>
        <v>221.64614387556708</v>
      </c>
      <c r="AJ18" s="98">
        <v>1</v>
      </c>
      <c r="AK18" s="98">
        <v>0</v>
      </c>
      <c r="AL18" s="98">
        <v>1</v>
      </c>
      <c r="AM18" s="98">
        <v>1</v>
      </c>
      <c r="AN18" s="98">
        <v>1</v>
      </c>
      <c r="AO18" s="98">
        <v>0</v>
      </c>
      <c r="AP18" s="115">
        <v>10851905</v>
      </c>
      <c r="AQ18" s="115">
        <f t="shared" si="2"/>
        <v>0</v>
      </c>
      <c r="AR18" s="51"/>
      <c r="AS18" s="52" t="s">
        <v>101</v>
      </c>
      <c r="AV18" s="39" t="s">
        <v>106</v>
      </c>
      <c r="AW18" s="39" t="s">
        <v>107</v>
      </c>
      <c r="AY18" s="101"/>
    </row>
    <row r="19" spans="1:51" x14ac:dyDescent="0.25">
      <c r="B19" s="40">
        <v>2.3333333333333299</v>
      </c>
      <c r="C19" s="40">
        <v>0.375</v>
      </c>
      <c r="D19" s="110">
        <v>6</v>
      </c>
      <c r="E19" s="41">
        <f t="shared" si="0"/>
        <v>4.2253521126760569</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137</v>
      </c>
      <c r="P19" s="111">
        <v>147</v>
      </c>
      <c r="Q19" s="111">
        <v>2897235</v>
      </c>
      <c r="R19" s="46">
        <f t="shared" si="5"/>
        <v>6058</v>
      </c>
      <c r="S19" s="47">
        <f t="shared" si="6"/>
        <v>145.392</v>
      </c>
      <c r="T19" s="47">
        <f t="shared" si="7"/>
        <v>6.0579999999999998</v>
      </c>
      <c r="U19" s="112">
        <v>8.3000000000000007</v>
      </c>
      <c r="V19" s="112">
        <f t="shared" si="1"/>
        <v>8.3000000000000007</v>
      </c>
      <c r="W19" s="113" t="s">
        <v>130</v>
      </c>
      <c r="X19" s="115">
        <v>1037</v>
      </c>
      <c r="Y19" s="115">
        <v>0</v>
      </c>
      <c r="Z19" s="115">
        <v>1187</v>
      </c>
      <c r="AA19" s="115">
        <v>1185</v>
      </c>
      <c r="AB19" s="115">
        <v>1187</v>
      </c>
      <c r="AC19" s="48" t="s">
        <v>90</v>
      </c>
      <c r="AD19" s="48" t="s">
        <v>90</v>
      </c>
      <c r="AE19" s="48" t="s">
        <v>90</v>
      </c>
      <c r="AF19" s="114" t="s">
        <v>90</v>
      </c>
      <c r="AG19" s="123">
        <v>46898432</v>
      </c>
      <c r="AH19" s="49">
        <f t="shared" si="9"/>
        <v>1356</v>
      </c>
      <c r="AI19" s="50">
        <f t="shared" si="8"/>
        <v>223.83624958732256</v>
      </c>
      <c r="AJ19" s="98">
        <v>1</v>
      </c>
      <c r="AK19" s="98">
        <v>0</v>
      </c>
      <c r="AL19" s="98">
        <v>1</v>
      </c>
      <c r="AM19" s="98">
        <v>1</v>
      </c>
      <c r="AN19" s="98">
        <v>1</v>
      </c>
      <c r="AO19" s="98">
        <v>0</v>
      </c>
      <c r="AP19" s="115">
        <v>10851905</v>
      </c>
      <c r="AQ19" s="115">
        <f t="shared" si="2"/>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138</v>
      </c>
      <c r="P20" s="111">
        <v>145</v>
      </c>
      <c r="Q20" s="111">
        <v>2903407</v>
      </c>
      <c r="R20" s="46">
        <f t="shared" si="5"/>
        <v>6172</v>
      </c>
      <c r="S20" s="47">
        <f t="shared" si="6"/>
        <v>148.12799999999999</v>
      </c>
      <c r="T20" s="47">
        <f t="shared" si="7"/>
        <v>6.1719999999999997</v>
      </c>
      <c r="U20" s="112">
        <v>7.8</v>
      </c>
      <c r="V20" s="112">
        <f t="shared" si="1"/>
        <v>7.8</v>
      </c>
      <c r="W20" s="113" t="s">
        <v>130</v>
      </c>
      <c r="X20" s="115">
        <v>1057</v>
      </c>
      <c r="Y20" s="115">
        <v>0</v>
      </c>
      <c r="Z20" s="115">
        <v>1187</v>
      </c>
      <c r="AA20" s="115">
        <v>1185</v>
      </c>
      <c r="AB20" s="115">
        <v>1187</v>
      </c>
      <c r="AC20" s="48" t="s">
        <v>90</v>
      </c>
      <c r="AD20" s="48" t="s">
        <v>90</v>
      </c>
      <c r="AE20" s="48" t="s">
        <v>90</v>
      </c>
      <c r="AF20" s="114" t="s">
        <v>90</v>
      </c>
      <c r="AG20" s="123">
        <v>46899800</v>
      </c>
      <c r="AH20" s="49">
        <f t="shared" si="9"/>
        <v>1368</v>
      </c>
      <c r="AI20" s="50">
        <f t="shared" si="8"/>
        <v>221.64614387556708</v>
      </c>
      <c r="AJ20" s="98">
        <v>1</v>
      </c>
      <c r="AK20" s="98">
        <v>0</v>
      </c>
      <c r="AL20" s="98">
        <v>1</v>
      </c>
      <c r="AM20" s="98">
        <v>1</v>
      </c>
      <c r="AN20" s="98">
        <v>1</v>
      </c>
      <c r="AO20" s="98">
        <v>0</v>
      </c>
      <c r="AP20" s="115">
        <v>10851905</v>
      </c>
      <c r="AQ20" s="115">
        <f t="shared" si="2"/>
        <v>0</v>
      </c>
      <c r="AR20" s="53">
        <v>1.29</v>
      </c>
      <c r="AS20" s="52" t="s">
        <v>101</v>
      </c>
      <c r="AY20" s="101"/>
    </row>
    <row r="21" spans="1:51" x14ac:dyDescent="0.25">
      <c r="B21" s="40">
        <v>2.4166666666666701</v>
      </c>
      <c r="C21" s="40">
        <v>0.45833333333333298</v>
      </c>
      <c r="D21" s="110">
        <v>5</v>
      </c>
      <c r="E21" s="41">
        <f t="shared" si="0"/>
        <v>3.5211267605633805</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139</v>
      </c>
      <c r="P21" s="111">
        <v>148</v>
      </c>
      <c r="Q21" s="111">
        <v>2909682</v>
      </c>
      <c r="R21" s="46">
        <f t="shared" si="5"/>
        <v>6275</v>
      </c>
      <c r="S21" s="47">
        <f t="shared" si="6"/>
        <v>150.6</v>
      </c>
      <c r="T21" s="47">
        <f t="shared" si="7"/>
        <v>6.2750000000000004</v>
      </c>
      <c r="U21" s="112">
        <v>7.2</v>
      </c>
      <c r="V21" s="112">
        <f t="shared" si="1"/>
        <v>7.2</v>
      </c>
      <c r="W21" s="113" t="s">
        <v>130</v>
      </c>
      <c r="X21" s="115">
        <v>1026</v>
      </c>
      <c r="Y21" s="115">
        <v>0</v>
      </c>
      <c r="Z21" s="115">
        <v>1187</v>
      </c>
      <c r="AA21" s="115">
        <v>1185</v>
      </c>
      <c r="AB21" s="115">
        <v>1187</v>
      </c>
      <c r="AC21" s="48" t="s">
        <v>90</v>
      </c>
      <c r="AD21" s="48" t="s">
        <v>90</v>
      </c>
      <c r="AE21" s="48" t="s">
        <v>90</v>
      </c>
      <c r="AF21" s="114" t="s">
        <v>90</v>
      </c>
      <c r="AG21" s="123">
        <v>46901188</v>
      </c>
      <c r="AH21" s="49">
        <f t="shared" si="9"/>
        <v>1388</v>
      </c>
      <c r="AI21" s="50">
        <f t="shared" si="8"/>
        <v>221.19521912350595</v>
      </c>
      <c r="AJ21" s="98">
        <v>1</v>
      </c>
      <c r="AK21" s="98">
        <v>0</v>
      </c>
      <c r="AL21" s="98">
        <v>1</v>
      </c>
      <c r="AM21" s="98">
        <v>1</v>
      </c>
      <c r="AN21" s="98">
        <v>1</v>
      </c>
      <c r="AO21" s="98">
        <v>0</v>
      </c>
      <c r="AP21" s="115">
        <v>10851905</v>
      </c>
      <c r="AQ21" s="115">
        <f t="shared" si="2"/>
        <v>0</v>
      </c>
      <c r="AR21" s="51"/>
      <c r="AS21" s="52" t="s">
        <v>101</v>
      </c>
      <c r="AY21" s="101"/>
    </row>
    <row r="22" spans="1:51" x14ac:dyDescent="0.25">
      <c r="B22" s="40">
        <v>2.4583333333333299</v>
      </c>
      <c r="C22" s="40">
        <v>0.5</v>
      </c>
      <c r="D22" s="110">
        <v>5</v>
      </c>
      <c r="E22" s="41">
        <f t="shared" si="0"/>
        <v>3.5211267605633805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132</v>
      </c>
      <c r="P22" s="111">
        <v>145</v>
      </c>
      <c r="Q22" s="111">
        <v>2915760</v>
      </c>
      <c r="R22" s="46">
        <f t="shared" si="5"/>
        <v>6078</v>
      </c>
      <c r="S22" s="47">
        <f t="shared" si="6"/>
        <v>145.87200000000001</v>
      </c>
      <c r="T22" s="47">
        <f t="shared" si="7"/>
        <v>6.0780000000000003</v>
      </c>
      <c r="U22" s="112">
        <v>6.7</v>
      </c>
      <c r="V22" s="112">
        <f t="shared" si="1"/>
        <v>6.7</v>
      </c>
      <c r="W22" s="113" t="s">
        <v>130</v>
      </c>
      <c r="X22" s="115">
        <v>1077</v>
      </c>
      <c r="Y22" s="115">
        <v>0</v>
      </c>
      <c r="Z22" s="115">
        <v>1187</v>
      </c>
      <c r="AA22" s="115">
        <v>1185</v>
      </c>
      <c r="AB22" s="115">
        <v>1187</v>
      </c>
      <c r="AC22" s="48" t="s">
        <v>90</v>
      </c>
      <c r="AD22" s="48" t="s">
        <v>90</v>
      </c>
      <c r="AE22" s="48" t="s">
        <v>90</v>
      </c>
      <c r="AF22" s="114" t="s">
        <v>90</v>
      </c>
      <c r="AG22" s="123">
        <v>46902556</v>
      </c>
      <c r="AH22" s="49">
        <f t="shared" si="9"/>
        <v>1368</v>
      </c>
      <c r="AI22" s="50">
        <f t="shared" si="8"/>
        <v>225.07403751233957</v>
      </c>
      <c r="AJ22" s="98">
        <v>1</v>
      </c>
      <c r="AK22" s="98">
        <v>0</v>
      </c>
      <c r="AL22" s="98">
        <v>1</v>
      </c>
      <c r="AM22" s="98">
        <v>1</v>
      </c>
      <c r="AN22" s="98">
        <v>1</v>
      </c>
      <c r="AO22" s="98">
        <v>0</v>
      </c>
      <c r="AP22" s="115">
        <v>10851905</v>
      </c>
      <c r="AQ22" s="115">
        <f t="shared" si="2"/>
        <v>0</v>
      </c>
      <c r="AR22" s="51"/>
      <c r="AS22" s="52" t="s">
        <v>101</v>
      </c>
      <c r="AV22" s="55" t="s">
        <v>110</v>
      </c>
      <c r="AY22" s="101"/>
    </row>
    <row r="23" spans="1:51" x14ac:dyDescent="0.25">
      <c r="A23" s="97" t="s">
        <v>125</v>
      </c>
      <c r="B23" s="40">
        <v>2.5</v>
      </c>
      <c r="C23" s="40">
        <v>0.54166666666666696</v>
      </c>
      <c r="D23" s="110">
        <v>4</v>
      </c>
      <c r="E23" s="41">
        <f t="shared" si="0"/>
        <v>2.8169014084507045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132</v>
      </c>
      <c r="P23" s="111">
        <v>144</v>
      </c>
      <c r="Q23" s="111">
        <v>2921732</v>
      </c>
      <c r="R23" s="46">
        <f t="shared" si="5"/>
        <v>5972</v>
      </c>
      <c r="S23" s="47">
        <f t="shared" si="6"/>
        <v>143.328</v>
      </c>
      <c r="T23" s="47">
        <f t="shared" si="7"/>
        <v>5.9720000000000004</v>
      </c>
      <c r="U23" s="112">
        <v>6.1</v>
      </c>
      <c r="V23" s="112">
        <f t="shared" si="1"/>
        <v>6.1</v>
      </c>
      <c r="W23" s="113" t="s">
        <v>130</v>
      </c>
      <c r="X23" s="115">
        <v>1057</v>
      </c>
      <c r="Y23" s="115">
        <v>0</v>
      </c>
      <c r="Z23" s="115">
        <v>1187</v>
      </c>
      <c r="AA23" s="115">
        <v>1185</v>
      </c>
      <c r="AB23" s="115">
        <v>1187</v>
      </c>
      <c r="AC23" s="48" t="s">
        <v>90</v>
      </c>
      <c r="AD23" s="48" t="s">
        <v>90</v>
      </c>
      <c r="AE23" s="48" t="s">
        <v>90</v>
      </c>
      <c r="AF23" s="114" t="s">
        <v>90</v>
      </c>
      <c r="AG23" s="123">
        <v>46903932</v>
      </c>
      <c r="AH23" s="49">
        <f t="shared" si="9"/>
        <v>1376</v>
      </c>
      <c r="AI23" s="50">
        <f t="shared" si="8"/>
        <v>230.40857334226388</v>
      </c>
      <c r="AJ23" s="98">
        <v>1</v>
      </c>
      <c r="AK23" s="98">
        <v>0</v>
      </c>
      <c r="AL23" s="98">
        <v>1</v>
      </c>
      <c r="AM23" s="98">
        <v>1</v>
      </c>
      <c r="AN23" s="98">
        <v>1</v>
      </c>
      <c r="AO23" s="98">
        <v>0</v>
      </c>
      <c r="AP23" s="115">
        <v>10851905</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133</v>
      </c>
      <c r="P24" s="111">
        <v>139</v>
      </c>
      <c r="Q24" s="111">
        <v>2927646</v>
      </c>
      <c r="R24" s="46">
        <f t="shared" si="5"/>
        <v>5914</v>
      </c>
      <c r="S24" s="47">
        <f t="shared" si="6"/>
        <v>141.93600000000001</v>
      </c>
      <c r="T24" s="47">
        <f t="shared" si="7"/>
        <v>5.9139999999999997</v>
      </c>
      <c r="U24" s="112">
        <v>5.4</v>
      </c>
      <c r="V24" s="112">
        <f t="shared" si="1"/>
        <v>5.4</v>
      </c>
      <c r="W24" s="113" t="s">
        <v>130</v>
      </c>
      <c r="X24" s="115">
        <v>1058</v>
      </c>
      <c r="Y24" s="115">
        <v>0</v>
      </c>
      <c r="Z24" s="115">
        <v>1187</v>
      </c>
      <c r="AA24" s="115">
        <v>1185</v>
      </c>
      <c r="AB24" s="115">
        <v>1187</v>
      </c>
      <c r="AC24" s="48" t="s">
        <v>90</v>
      </c>
      <c r="AD24" s="48" t="s">
        <v>90</v>
      </c>
      <c r="AE24" s="48" t="s">
        <v>90</v>
      </c>
      <c r="AF24" s="114" t="s">
        <v>90</v>
      </c>
      <c r="AG24" s="123">
        <v>46905300</v>
      </c>
      <c r="AH24" s="49">
        <f>IF(ISBLANK(AG24),"-",AG24-AG23)</f>
        <v>1368</v>
      </c>
      <c r="AI24" s="50">
        <f t="shared" si="8"/>
        <v>231.31552248900914</v>
      </c>
      <c r="AJ24" s="98">
        <v>1</v>
      </c>
      <c r="AK24" s="98">
        <v>0</v>
      </c>
      <c r="AL24" s="98">
        <v>1</v>
      </c>
      <c r="AM24" s="98">
        <v>1</v>
      </c>
      <c r="AN24" s="98">
        <v>1</v>
      </c>
      <c r="AO24" s="98">
        <v>0</v>
      </c>
      <c r="AP24" s="115">
        <v>10851905</v>
      </c>
      <c r="AQ24" s="115">
        <f t="shared" si="2"/>
        <v>0</v>
      </c>
      <c r="AR24" s="53">
        <v>1.21</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135</v>
      </c>
      <c r="P25" s="111">
        <v>147</v>
      </c>
      <c r="Q25" s="111">
        <v>2933605</v>
      </c>
      <c r="R25" s="46">
        <f t="shared" si="5"/>
        <v>5959</v>
      </c>
      <c r="S25" s="47">
        <f t="shared" si="6"/>
        <v>143.01599999999999</v>
      </c>
      <c r="T25" s="47">
        <f t="shared" si="7"/>
        <v>5.9589999999999996</v>
      </c>
      <c r="U25" s="112">
        <v>5</v>
      </c>
      <c r="V25" s="112">
        <f t="shared" si="1"/>
        <v>5</v>
      </c>
      <c r="W25" s="113" t="s">
        <v>130</v>
      </c>
      <c r="X25" s="115">
        <v>1047</v>
      </c>
      <c r="Y25" s="115">
        <v>0</v>
      </c>
      <c r="Z25" s="115">
        <v>1187</v>
      </c>
      <c r="AA25" s="115">
        <v>1185</v>
      </c>
      <c r="AB25" s="115">
        <v>1187</v>
      </c>
      <c r="AC25" s="48" t="s">
        <v>90</v>
      </c>
      <c r="AD25" s="48" t="s">
        <v>90</v>
      </c>
      <c r="AE25" s="48" t="s">
        <v>90</v>
      </c>
      <c r="AF25" s="114" t="s">
        <v>90</v>
      </c>
      <c r="AG25" s="123">
        <v>46906660</v>
      </c>
      <c r="AH25" s="49">
        <f t="shared" si="9"/>
        <v>1360</v>
      </c>
      <c r="AI25" s="50">
        <f t="shared" si="8"/>
        <v>228.22621245175367</v>
      </c>
      <c r="AJ25" s="98">
        <v>1</v>
      </c>
      <c r="AK25" s="98">
        <v>0</v>
      </c>
      <c r="AL25" s="98">
        <v>1</v>
      </c>
      <c r="AM25" s="98">
        <v>1</v>
      </c>
      <c r="AN25" s="98">
        <v>1</v>
      </c>
      <c r="AO25" s="98">
        <v>0</v>
      </c>
      <c r="AP25" s="115">
        <v>10851905</v>
      </c>
      <c r="AQ25" s="115">
        <f t="shared" si="2"/>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133</v>
      </c>
      <c r="P26" s="111">
        <v>139</v>
      </c>
      <c r="Q26" s="111">
        <v>2939457</v>
      </c>
      <c r="R26" s="46">
        <f t="shared" si="5"/>
        <v>5852</v>
      </c>
      <c r="S26" s="47">
        <f t="shared" si="6"/>
        <v>140.44800000000001</v>
      </c>
      <c r="T26" s="47">
        <f t="shared" si="7"/>
        <v>5.8520000000000003</v>
      </c>
      <c r="U26" s="112">
        <v>4.5999999999999996</v>
      </c>
      <c r="V26" s="112">
        <f t="shared" si="1"/>
        <v>4.5999999999999996</v>
      </c>
      <c r="W26" s="113" t="s">
        <v>130</v>
      </c>
      <c r="X26" s="115">
        <v>1047</v>
      </c>
      <c r="Y26" s="115">
        <v>0</v>
      </c>
      <c r="Z26" s="115">
        <v>1187</v>
      </c>
      <c r="AA26" s="115">
        <v>1185</v>
      </c>
      <c r="AB26" s="115">
        <v>1187</v>
      </c>
      <c r="AC26" s="48" t="s">
        <v>90</v>
      </c>
      <c r="AD26" s="48" t="s">
        <v>90</v>
      </c>
      <c r="AE26" s="48" t="s">
        <v>90</v>
      </c>
      <c r="AF26" s="114" t="s">
        <v>90</v>
      </c>
      <c r="AG26" s="123">
        <v>46908000</v>
      </c>
      <c r="AH26" s="49">
        <f t="shared" si="9"/>
        <v>1340</v>
      </c>
      <c r="AI26" s="50">
        <f t="shared" si="8"/>
        <v>228.98154477101843</v>
      </c>
      <c r="AJ26" s="98">
        <v>1</v>
      </c>
      <c r="AK26" s="98">
        <v>0</v>
      </c>
      <c r="AL26" s="98">
        <v>1</v>
      </c>
      <c r="AM26" s="98">
        <v>1</v>
      </c>
      <c r="AN26" s="98">
        <v>1</v>
      </c>
      <c r="AO26" s="98">
        <v>0</v>
      </c>
      <c r="AP26" s="115">
        <v>10851905</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133</v>
      </c>
      <c r="P27" s="111">
        <v>137</v>
      </c>
      <c r="Q27" s="111">
        <v>2945260</v>
      </c>
      <c r="R27" s="46">
        <f t="shared" si="5"/>
        <v>5803</v>
      </c>
      <c r="S27" s="47">
        <f t="shared" si="6"/>
        <v>139.27199999999999</v>
      </c>
      <c r="T27" s="47">
        <f t="shared" si="7"/>
        <v>5.8029999999999999</v>
      </c>
      <c r="U27" s="112">
        <v>4.2</v>
      </c>
      <c r="V27" s="112">
        <f t="shared" si="1"/>
        <v>4.2</v>
      </c>
      <c r="W27" s="113" t="s">
        <v>130</v>
      </c>
      <c r="X27" s="115">
        <v>1058</v>
      </c>
      <c r="Y27" s="115">
        <v>0</v>
      </c>
      <c r="Z27" s="115">
        <v>1186</v>
      </c>
      <c r="AA27" s="115">
        <v>1185</v>
      </c>
      <c r="AB27" s="115">
        <v>1187</v>
      </c>
      <c r="AC27" s="48" t="s">
        <v>90</v>
      </c>
      <c r="AD27" s="48" t="s">
        <v>90</v>
      </c>
      <c r="AE27" s="48" t="s">
        <v>90</v>
      </c>
      <c r="AF27" s="114" t="s">
        <v>90</v>
      </c>
      <c r="AG27" s="123">
        <v>46909340</v>
      </c>
      <c r="AH27" s="49">
        <f t="shared" si="9"/>
        <v>1340</v>
      </c>
      <c r="AI27" s="50">
        <f t="shared" si="8"/>
        <v>230.9150439427882</v>
      </c>
      <c r="AJ27" s="98">
        <v>1</v>
      </c>
      <c r="AK27" s="98">
        <v>0</v>
      </c>
      <c r="AL27" s="98">
        <v>1</v>
      </c>
      <c r="AM27" s="98">
        <v>1</v>
      </c>
      <c r="AN27" s="98">
        <v>1</v>
      </c>
      <c r="AO27" s="98">
        <v>0</v>
      </c>
      <c r="AP27" s="115">
        <v>10851905</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136</v>
      </c>
      <c r="P28" s="111">
        <v>142</v>
      </c>
      <c r="Q28" s="111">
        <v>2951052</v>
      </c>
      <c r="R28" s="46">
        <f t="shared" si="5"/>
        <v>5792</v>
      </c>
      <c r="S28" s="47">
        <f t="shared" si="6"/>
        <v>139.00800000000001</v>
      </c>
      <c r="T28" s="47">
        <f t="shared" si="7"/>
        <v>5.7919999999999998</v>
      </c>
      <c r="U28" s="112">
        <v>3.7</v>
      </c>
      <c r="V28" s="112">
        <f t="shared" si="1"/>
        <v>3.7</v>
      </c>
      <c r="W28" s="113" t="s">
        <v>130</v>
      </c>
      <c r="X28" s="115">
        <v>1016</v>
      </c>
      <c r="Y28" s="115">
        <v>0</v>
      </c>
      <c r="Z28" s="115">
        <v>1187</v>
      </c>
      <c r="AA28" s="115">
        <v>1185</v>
      </c>
      <c r="AB28" s="115">
        <v>1187</v>
      </c>
      <c r="AC28" s="48" t="s">
        <v>90</v>
      </c>
      <c r="AD28" s="48" t="s">
        <v>90</v>
      </c>
      <c r="AE28" s="48" t="s">
        <v>90</v>
      </c>
      <c r="AF28" s="114" t="s">
        <v>90</v>
      </c>
      <c r="AG28" s="123">
        <v>46910684</v>
      </c>
      <c r="AH28" s="49">
        <f t="shared" si="9"/>
        <v>1344</v>
      </c>
      <c r="AI28" s="50">
        <f t="shared" si="8"/>
        <v>232.04419889502762</v>
      </c>
      <c r="AJ28" s="98">
        <v>1</v>
      </c>
      <c r="AK28" s="98">
        <v>0</v>
      </c>
      <c r="AL28" s="98">
        <v>1</v>
      </c>
      <c r="AM28" s="98">
        <v>1</v>
      </c>
      <c r="AN28" s="98">
        <v>1</v>
      </c>
      <c r="AO28" s="98">
        <v>0</v>
      </c>
      <c r="AP28" s="115">
        <v>10851905</v>
      </c>
      <c r="AQ28" s="115">
        <f t="shared" si="2"/>
        <v>0</v>
      </c>
      <c r="AR28" s="53">
        <v>1.1200000000000001</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137</v>
      </c>
      <c r="P29" s="111">
        <v>134</v>
      </c>
      <c r="Q29" s="111">
        <v>2956853</v>
      </c>
      <c r="R29" s="46">
        <f t="shared" si="5"/>
        <v>5801</v>
      </c>
      <c r="S29" s="47">
        <f t="shared" si="6"/>
        <v>139.22399999999999</v>
      </c>
      <c r="T29" s="47">
        <f t="shared" si="7"/>
        <v>5.8010000000000002</v>
      </c>
      <c r="U29" s="112">
        <v>3.4</v>
      </c>
      <c r="V29" s="112">
        <f t="shared" si="1"/>
        <v>3.4</v>
      </c>
      <c r="W29" s="113" t="s">
        <v>130</v>
      </c>
      <c r="X29" s="115">
        <v>1005</v>
      </c>
      <c r="Y29" s="115">
        <v>0</v>
      </c>
      <c r="Z29" s="115">
        <v>1188</v>
      </c>
      <c r="AA29" s="115">
        <v>1185</v>
      </c>
      <c r="AB29" s="115">
        <v>1186</v>
      </c>
      <c r="AC29" s="48" t="s">
        <v>90</v>
      </c>
      <c r="AD29" s="48" t="s">
        <v>90</v>
      </c>
      <c r="AE29" s="48" t="s">
        <v>90</v>
      </c>
      <c r="AF29" s="114" t="s">
        <v>90</v>
      </c>
      <c r="AG29" s="123">
        <v>46912020</v>
      </c>
      <c r="AH29" s="49">
        <f t="shared" si="9"/>
        <v>1336</v>
      </c>
      <c r="AI29" s="50">
        <f t="shared" si="8"/>
        <v>230.30511980692984</v>
      </c>
      <c r="AJ29" s="98">
        <v>1</v>
      </c>
      <c r="AK29" s="98">
        <v>0</v>
      </c>
      <c r="AL29" s="98">
        <v>1</v>
      </c>
      <c r="AM29" s="98">
        <v>1</v>
      </c>
      <c r="AN29" s="98">
        <v>1</v>
      </c>
      <c r="AO29" s="98">
        <v>0</v>
      </c>
      <c r="AP29" s="115">
        <v>10851905</v>
      </c>
      <c r="AQ29" s="115">
        <f t="shared" si="2"/>
        <v>0</v>
      </c>
      <c r="AR29" s="51"/>
      <c r="AS29" s="52" t="s">
        <v>113</v>
      </c>
      <c r="AY29" s="101"/>
    </row>
    <row r="30" spans="1:51" x14ac:dyDescent="0.25">
      <c r="B30" s="40">
        <v>2.7916666666666701</v>
      </c>
      <c r="C30" s="40">
        <v>0.83333333333333703</v>
      </c>
      <c r="D30" s="110">
        <v>4</v>
      </c>
      <c r="E30" s="41">
        <f t="shared" si="0"/>
        <v>2.8169014084507045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136</v>
      </c>
      <c r="P30" s="111">
        <v>136</v>
      </c>
      <c r="Q30" s="111">
        <v>2962675</v>
      </c>
      <c r="R30" s="46">
        <f t="shared" si="5"/>
        <v>5822</v>
      </c>
      <c r="S30" s="47">
        <f t="shared" si="6"/>
        <v>139.72800000000001</v>
      </c>
      <c r="T30" s="47">
        <f t="shared" si="7"/>
        <v>5.8220000000000001</v>
      </c>
      <c r="U30" s="112">
        <v>3.1</v>
      </c>
      <c r="V30" s="112">
        <f t="shared" si="1"/>
        <v>3.1</v>
      </c>
      <c r="W30" s="113" t="s">
        <v>130</v>
      </c>
      <c r="X30" s="115">
        <v>1006</v>
      </c>
      <c r="Y30" s="115">
        <v>0</v>
      </c>
      <c r="Z30" s="115">
        <v>1187</v>
      </c>
      <c r="AA30" s="115">
        <v>1185</v>
      </c>
      <c r="AB30" s="115">
        <v>1186</v>
      </c>
      <c r="AC30" s="48" t="s">
        <v>90</v>
      </c>
      <c r="AD30" s="48" t="s">
        <v>90</v>
      </c>
      <c r="AE30" s="48" t="s">
        <v>90</v>
      </c>
      <c r="AF30" s="114" t="s">
        <v>90</v>
      </c>
      <c r="AG30" s="123">
        <v>46913372</v>
      </c>
      <c r="AH30" s="49">
        <f t="shared" si="9"/>
        <v>1352</v>
      </c>
      <c r="AI30" s="50">
        <f t="shared" si="8"/>
        <v>232.22260391617999</v>
      </c>
      <c r="AJ30" s="98">
        <v>1</v>
      </c>
      <c r="AK30" s="98">
        <v>0</v>
      </c>
      <c r="AL30" s="98">
        <v>1</v>
      </c>
      <c r="AM30" s="98">
        <v>1</v>
      </c>
      <c r="AN30" s="98">
        <v>1</v>
      </c>
      <c r="AO30" s="98">
        <v>0</v>
      </c>
      <c r="AP30" s="115">
        <v>10851905</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114</v>
      </c>
      <c r="P31" s="111">
        <v>131</v>
      </c>
      <c r="Q31" s="111">
        <v>2967995</v>
      </c>
      <c r="R31" s="46">
        <f t="shared" si="5"/>
        <v>5320</v>
      </c>
      <c r="S31" s="47">
        <f t="shared" si="6"/>
        <v>127.68</v>
      </c>
      <c r="T31" s="47">
        <f t="shared" si="7"/>
        <v>5.32</v>
      </c>
      <c r="U31" s="112">
        <v>2.6</v>
      </c>
      <c r="V31" s="112">
        <f t="shared" si="1"/>
        <v>2.6</v>
      </c>
      <c r="W31" s="113" t="s">
        <v>134</v>
      </c>
      <c r="X31" s="115">
        <v>1079</v>
      </c>
      <c r="Y31" s="115">
        <v>0</v>
      </c>
      <c r="Z31" s="115">
        <v>1188</v>
      </c>
      <c r="AA31" s="115">
        <v>1185</v>
      </c>
      <c r="AB31" s="115">
        <v>0</v>
      </c>
      <c r="AC31" s="48" t="s">
        <v>90</v>
      </c>
      <c r="AD31" s="48" t="s">
        <v>90</v>
      </c>
      <c r="AE31" s="48" t="s">
        <v>90</v>
      </c>
      <c r="AF31" s="114" t="s">
        <v>90</v>
      </c>
      <c r="AG31" s="123">
        <v>46914420</v>
      </c>
      <c r="AH31" s="49">
        <f t="shared" si="9"/>
        <v>1048</v>
      </c>
      <c r="AI31" s="50">
        <f t="shared" si="8"/>
        <v>196.99248120300751</v>
      </c>
      <c r="AJ31" s="98">
        <v>1</v>
      </c>
      <c r="AK31" s="98">
        <v>0</v>
      </c>
      <c r="AL31" s="98">
        <v>1</v>
      </c>
      <c r="AM31" s="98">
        <v>1</v>
      </c>
      <c r="AN31" s="98">
        <v>0</v>
      </c>
      <c r="AO31" s="98">
        <v>0</v>
      </c>
      <c r="AP31" s="115">
        <v>10851905</v>
      </c>
      <c r="AQ31" s="115">
        <f t="shared" si="2"/>
        <v>0</v>
      </c>
      <c r="AR31" s="51"/>
      <c r="AS31" s="52" t="s">
        <v>113</v>
      </c>
      <c r="AV31" s="59" t="s">
        <v>29</v>
      </c>
      <c r="AW31" s="59" t="s">
        <v>74</v>
      </c>
      <c r="AY31" s="101"/>
    </row>
    <row r="32" spans="1:51" x14ac:dyDescent="0.25">
      <c r="B32" s="40">
        <v>2.875</v>
      </c>
      <c r="C32" s="40">
        <v>0.91666666666667096</v>
      </c>
      <c r="D32" s="110">
        <v>4</v>
      </c>
      <c r="E32" s="41">
        <f t="shared" si="0"/>
        <v>2.8169014084507045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126</v>
      </c>
      <c r="P32" s="111">
        <v>125</v>
      </c>
      <c r="Q32" s="111">
        <v>2973162</v>
      </c>
      <c r="R32" s="46">
        <f t="shared" si="5"/>
        <v>5167</v>
      </c>
      <c r="S32" s="47">
        <f t="shared" si="6"/>
        <v>124.008</v>
      </c>
      <c r="T32" s="47">
        <f t="shared" si="7"/>
        <v>5.1669999999999998</v>
      </c>
      <c r="U32" s="112">
        <v>2.2999999999999998</v>
      </c>
      <c r="V32" s="112">
        <f t="shared" si="1"/>
        <v>2.2999999999999998</v>
      </c>
      <c r="W32" s="113" t="s">
        <v>134</v>
      </c>
      <c r="X32" s="115">
        <v>1048</v>
      </c>
      <c r="Y32" s="115">
        <v>0</v>
      </c>
      <c r="Z32" s="115">
        <v>1187</v>
      </c>
      <c r="AA32" s="115">
        <v>1185</v>
      </c>
      <c r="AB32" s="115">
        <v>0</v>
      </c>
      <c r="AC32" s="48" t="s">
        <v>90</v>
      </c>
      <c r="AD32" s="48" t="s">
        <v>90</v>
      </c>
      <c r="AE32" s="48" t="s">
        <v>90</v>
      </c>
      <c r="AF32" s="114" t="s">
        <v>90</v>
      </c>
      <c r="AG32" s="123">
        <v>46915480</v>
      </c>
      <c r="AH32" s="49">
        <f t="shared" si="9"/>
        <v>1060</v>
      </c>
      <c r="AI32" s="50">
        <f t="shared" si="8"/>
        <v>205.14805496419586</v>
      </c>
      <c r="AJ32" s="98">
        <v>1</v>
      </c>
      <c r="AK32" s="98">
        <v>0</v>
      </c>
      <c r="AL32" s="98">
        <v>1</v>
      </c>
      <c r="AM32" s="98">
        <v>1</v>
      </c>
      <c r="AN32" s="98">
        <v>0</v>
      </c>
      <c r="AO32" s="98">
        <v>0</v>
      </c>
      <c r="AP32" s="115">
        <v>10851905</v>
      </c>
      <c r="AQ32" s="115">
        <f t="shared" si="2"/>
        <v>0</v>
      </c>
      <c r="AR32" s="53">
        <v>1.1599999999999999</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135</v>
      </c>
      <c r="P33" s="111">
        <v>124</v>
      </c>
      <c r="Q33" s="111">
        <v>2978328</v>
      </c>
      <c r="R33" s="46">
        <f t="shared" si="5"/>
        <v>5166</v>
      </c>
      <c r="S33" s="47">
        <f t="shared" si="6"/>
        <v>123.98399999999999</v>
      </c>
      <c r="T33" s="47">
        <f t="shared" si="7"/>
        <v>5.1660000000000004</v>
      </c>
      <c r="U33" s="112">
        <v>3.7</v>
      </c>
      <c r="V33" s="112">
        <f t="shared" si="1"/>
        <v>3.7</v>
      </c>
      <c r="W33" s="113" t="s">
        <v>190</v>
      </c>
      <c r="X33" s="115">
        <v>0</v>
      </c>
      <c r="Y33" s="115">
        <v>0</v>
      </c>
      <c r="Z33" s="115">
        <v>1147</v>
      </c>
      <c r="AA33" s="115">
        <v>1185</v>
      </c>
      <c r="AB33" s="115">
        <v>1147</v>
      </c>
      <c r="AC33" s="48" t="s">
        <v>90</v>
      </c>
      <c r="AD33" s="48" t="s">
        <v>90</v>
      </c>
      <c r="AE33" s="48" t="s">
        <v>90</v>
      </c>
      <c r="AF33" s="114" t="s">
        <v>90</v>
      </c>
      <c r="AG33" s="123">
        <v>46916636</v>
      </c>
      <c r="AH33" s="49">
        <f t="shared" si="9"/>
        <v>1156</v>
      </c>
      <c r="AI33" s="50">
        <f t="shared" si="8"/>
        <v>223.77080913666279</v>
      </c>
      <c r="AJ33" s="98">
        <v>0</v>
      </c>
      <c r="AK33" s="98">
        <v>0</v>
      </c>
      <c r="AL33" s="98">
        <v>1</v>
      </c>
      <c r="AM33" s="98">
        <v>1</v>
      </c>
      <c r="AN33" s="98">
        <v>1</v>
      </c>
      <c r="AO33" s="98">
        <v>0.75</v>
      </c>
      <c r="AP33" s="115">
        <v>10852567</v>
      </c>
      <c r="AQ33" s="115">
        <f t="shared" si="2"/>
        <v>662</v>
      </c>
      <c r="AR33" s="51"/>
      <c r="AS33" s="52" t="s">
        <v>113</v>
      </c>
      <c r="AY33" s="101"/>
    </row>
    <row r="34" spans="1:51" x14ac:dyDescent="0.25">
      <c r="B34" s="40">
        <v>2.9583333333333299</v>
      </c>
      <c r="C34" s="40">
        <v>1</v>
      </c>
      <c r="D34" s="110">
        <v>4</v>
      </c>
      <c r="E34" s="41">
        <f t="shared" si="0"/>
        <v>2.8169014084507045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136</v>
      </c>
      <c r="P34" s="111">
        <v>116</v>
      </c>
      <c r="Q34" s="111">
        <v>2983232</v>
      </c>
      <c r="R34" s="46">
        <f t="shared" si="5"/>
        <v>4904</v>
      </c>
      <c r="S34" s="47">
        <f t="shared" si="6"/>
        <v>117.696</v>
      </c>
      <c r="T34" s="47">
        <f t="shared" si="7"/>
        <v>4.9039999999999999</v>
      </c>
      <c r="U34" s="112">
        <v>4.5</v>
      </c>
      <c r="V34" s="112">
        <f t="shared" si="1"/>
        <v>4.5</v>
      </c>
      <c r="W34" s="113" t="s">
        <v>190</v>
      </c>
      <c r="X34" s="115">
        <v>0</v>
      </c>
      <c r="Y34" s="115">
        <v>0</v>
      </c>
      <c r="Z34" s="115">
        <v>1097</v>
      </c>
      <c r="AA34" s="115">
        <v>1185</v>
      </c>
      <c r="AB34" s="115">
        <v>1097</v>
      </c>
      <c r="AC34" s="48" t="s">
        <v>90</v>
      </c>
      <c r="AD34" s="48" t="s">
        <v>90</v>
      </c>
      <c r="AE34" s="48" t="s">
        <v>90</v>
      </c>
      <c r="AF34" s="114" t="s">
        <v>90</v>
      </c>
      <c r="AG34" s="123">
        <v>46917708</v>
      </c>
      <c r="AH34" s="49">
        <f t="shared" si="9"/>
        <v>1072</v>
      </c>
      <c r="AI34" s="50">
        <f t="shared" si="8"/>
        <v>218.59706362153344</v>
      </c>
      <c r="AJ34" s="98">
        <v>0</v>
      </c>
      <c r="AK34" s="98">
        <v>0</v>
      </c>
      <c r="AL34" s="98">
        <v>1</v>
      </c>
      <c r="AM34" s="98">
        <v>1</v>
      </c>
      <c r="AN34" s="98">
        <v>1</v>
      </c>
      <c r="AO34" s="98">
        <v>0.75</v>
      </c>
      <c r="AP34" s="115">
        <v>10853218</v>
      </c>
      <c r="AQ34" s="115">
        <f t="shared" si="2"/>
        <v>651</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131404</v>
      </c>
      <c r="S35" s="65">
        <f>AVERAGE(S11:S34)</f>
        <v>131.40399999999997</v>
      </c>
      <c r="T35" s="65">
        <f>SUM(T11:T34)</f>
        <v>131.404</v>
      </c>
      <c r="U35" s="112"/>
      <c r="V35" s="94"/>
      <c r="W35" s="57"/>
      <c r="X35" s="88"/>
      <c r="Y35" s="89"/>
      <c r="Z35" s="89"/>
      <c r="AA35" s="89"/>
      <c r="AB35" s="90"/>
      <c r="AC35" s="88"/>
      <c r="AD35" s="89"/>
      <c r="AE35" s="90"/>
      <c r="AF35" s="91"/>
      <c r="AG35" s="66">
        <f>AG34-AG10</f>
        <v>29644</v>
      </c>
      <c r="AH35" s="67">
        <f>SUM(AH11:AH34)</f>
        <v>29644</v>
      </c>
      <c r="AI35" s="68">
        <f>$AH$35/$T35</f>
        <v>225.59435024808985</v>
      </c>
      <c r="AJ35" s="98"/>
      <c r="AK35" s="98"/>
      <c r="AL35" s="98"/>
      <c r="AM35" s="98"/>
      <c r="AN35" s="98"/>
      <c r="AO35" s="69"/>
      <c r="AP35" s="70"/>
      <c r="AQ35" s="71">
        <f>SUM(AQ11:AQ34)</f>
        <v>4767</v>
      </c>
      <c r="AR35" s="72">
        <f>AVERAGE(AR11:AR34)</f>
        <v>1.1766666666666667</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212</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252</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242</v>
      </c>
      <c r="C41" s="137"/>
      <c r="D41" s="225"/>
      <c r="E41" s="124"/>
      <c r="F41" s="124"/>
      <c r="G41" s="124"/>
      <c r="H41" s="105"/>
      <c r="I41" s="106"/>
      <c r="J41" s="106"/>
      <c r="K41" s="106"/>
      <c r="L41" s="106"/>
      <c r="M41" s="106"/>
      <c r="N41" s="106"/>
      <c r="O41" s="106"/>
      <c r="P41" s="106"/>
      <c r="Q41" s="106"/>
      <c r="R41" s="106"/>
      <c r="S41" s="107"/>
      <c r="T41" s="107"/>
      <c r="U41" s="107"/>
      <c r="V41" s="107"/>
      <c r="W41" s="102"/>
      <c r="X41" s="102"/>
      <c r="Y41" s="102"/>
      <c r="Z41" s="102"/>
      <c r="AA41" s="102"/>
      <c r="AB41" s="102"/>
      <c r="AC41" s="102"/>
      <c r="AD41" s="102"/>
      <c r="AE41" s="102"/>
      <c r="AM41" s="103"/>
      <c r="AN41" s="103"/>
      <c r="AO41" s="103"/>
      <c r="AP41" s="103"/>
      <c r="AQ41" s="103"/>
      <c r="AR41" s="103"/>
      <c r="AS41" s="104"/>
      <c r="AV41" s="101"/>
      <c r="AW41" s="97"/>
      <c r="AX41" s="97"/>
      <c r="AY41" s="97"/>
    </row>
    <row r="42" spans="1:51" x14ac:dyDescent="0.25">
      <c r="B42" s="171" t="s">
        <v>127</v>
      </c>
      <c r="C42" s="137"/>
      <c r="D42" s="137"/>
      <c r="E42" s="109"/>
      <c r="F42" s="109"/>
      <c r="G42" s="109"/>
      <c r="H42" s="105"/>
      <c r="I42" s="106"/>
      <c r="J42" s="106"/>
      <c r="K42" s="106"/>
      <c r="L42" s="106"/>
      <c r="M42" s="106"/>
      <c r="N42" s="106"/>
      <c r="O42" s="106"/>
      <c r="P42" s="106"/>
      <c r="Q42" s="106"/>
      <c r="R42" s="106"/>
      <c r="S42" s="108"/>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A43" s="121"/>
      <c r="B43" s="171" t="s">
        <v>142</v>
      </c>
      <c r="C43" s="137"/>
      <c r="D43" s="225"/>
      <c r="E43" s="124"/>
      <c r="F43" s="124"/>
      <c r="G43" s="124"/>
      <c r="H43" s="124"/>
      <c r="I43" s="124"/>
      <c r="J43" s="125"/>
      <c r="K43" s="125"/>
      <c r="L43" s="125"/>
      <c r="M43" s="125"/>
      <c r="N43" s="125"/>
      <c r="O43" s="125"/>
      <c r="P43" s="125"/>
      <c r="Q43" s="125"/>
      <c r="R43" s="125"/>
      <c r="S43" s="125"/>
      <c r="T43" s="126"/>
      <c r="U43" s="126"/>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33" t="s">
        <v>198</v>
      </c>
      <c r="C44" s="226"/>
      <c r="D44" s="227"/>
      <c r="E44" s="228"/>
      <c r="F44" s="228"/>
      <c r="G44" s="228"/>
      <c r="H44" s="228"/>
      <c r="I44" s="228"/>
      <c r="J44" s="135"/>
      <c r="K44" s="135"/>
      <c r="L44" s="135"/>
      <c r="M44" s="135"/>
      <c r="N44" s="135"/>
      <c r="O44" s="135"/>
      <c r="P44" s="135"/>
      <c r="Q44" s="135"/>
      <c r="R44" s="135"/>
      <c r="S44" s="135"/>
      <c r="T44" s="135"/>
      <c r="U44" s="135"/>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71" t="s">
        <v>256</v>
      </c>
      <c r="C45" s="136"/>
      <c r="D45" s="229"/>
      <c r="E45" s="135"/>
      <c r="F45" s="135"/>
      <c r="G45" s="135"/>
      <c r="H45" s="135"/>
      <c r="I45" s="135"/>
      <c r="J45" s="135"/>
      <c r="K45" s="135"/>
      <c r="L45" s="135"/>
      <c r="M45" s="135"/>
      <c r="N45" s="135"/>
      <c r="O45" s="135"/>
      <c r="P45" s="135"/>
      <c r="Q45" s="135"/>
      <c r="R45" s="135"/>
      <c r="S45" s="135"/>
      <c r="T45" s="135"/>
      <c r="U45" s="135"/>
      <c r="V45" s="79"/>
      <c r="W45" s="102"/>
      <c r="X45" s="102"/>
      <c r="Y45" s="102"/>
      <c r="Z45" s="80"/>
      <c r="AA45" s="102"/>
      <c r="AB45" s="102"/>
      <c r="AC45" s="102"/>
      <c r="AD45" s="102"/>
      <c r="AE45" s="102"/>
      <c r="AM45" s="103"/>
      <c r="AN45" s="103"/>
      <c r="AO45" s="103"/>
      <c r="AP45" s="103"/>
      <c r="AQ45" s="103"/>
      <c r="AR45" s="103"/>
      <c r="AS45" s="104"/>
      <c r="AV45" s="101"/>
      <c r="AW45" s="97"/>
      <c r="AX45" s="97"/>
      <c r="AY45" s="97"/>
    </row>
    <row r="46" spans="1:51" x14ac:dyDescent="0.25">
      <c r="B46" s="171" t="s">
        <v>137</v>
      </c>
      <c r="C46" s="137"/>
      <c r="D46" s="230"/>
      <c r="E46" s="124"/>
      <c r="F46" s="124"/>
      <c r="G46" s="124"/>
      <c r="H46" s="124"/>
      <c r="I46" s="124"/>
      <c r="J46" s="125"/>
      <c r="K46" s="125"/>
      <c r="L46" s="125"/>
      <c r="M46" s="125"/>
      <c r="N46" s="125"/>
      <c r="O46" s="125"/>
      <c r="P46" s="125"/>
      <c r="Q46" s="125"/>
      <c r="R46" s="125"/>
      <c r="S46" s="125"/>
      <c r="T46" s="126"/>
      <c r="U46" s="126"/>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138</v>
      </c>
      <c r="C47" s="105"/>
      <c r="D47" s="197"/>
      <c r="E47" s="124"/>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34" t="s">
        <v>146</v>
      </c>
      <c r="C48" s="105"/>
      <c r="D48" s="197"/>
      <c r="E48" s="124"/>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71" t="s">
        <v>139</v>
      </c>
      <c r="C49" s="105"/>
      <c r="D49" s="197"/>
      <c r="E49" s="105"/>
      <c r="F49" s="105"/>
      <c r="G49" s="105"/>
      <c r="H49" s="105"/>
      <c r="I49" s="105"/>
      <c r="J49" s="203"/>
      <c r="K49" s="203"/>
      <c r="L49" s="203"/>
      <c r="M49" s="203"/>
      <c r="N49" s="203"/>
      <c r="O49" s="203"/>
      <c r="P49" s="203"/>
      <c r="Q49" s="203"/>
      <c r="R49" s="203"/>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226</v>
      </c>
      <c r="C50" s="105"/>
      <c r="D50" s="197"/>
      <c r="E50" s="124"/>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224</v>
      </c>
      <c r="C51" s="105"/>
      <c r="D51" s="197"/>
      <c r="E51" s="124"/>
      <c r="F51" s="124"/>
      <c r="G51" s="124"/>
      <c r="H51" s="124"/>
      <c r="I51" s="124"/>
      <c r="J51" s="125"/>
      <c r="K51" s="125"/>
      <c r="L51" s="125"/>
      <c r="M51" s="125"/>
      <c r="N51" s="125"/>
      <c r="O51" s="125"/>
      <c r="P51" s="125"/>
      <c r="Q51" s="125"/>
      <c r="R51" s="125"/>
      <c r="S51" s="125"/>
      <c r="T51" s="237"/>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209" t="s">
        <v>205</v>
      </c>
      <c r="C52" s="210"/>
      <c r="D52" s="211"/>
      <c r="E52" s="212"/>
      <c r="F52" s="212"/>
      <c r="G52" s="212"/>
      <c r="H52" s="212"/>
      <c r="I52" s="212"/>
      <c r="J52" s="213"/>
      <c r="K52" s="213"/>
      <c r="L52" s="213"/>
      <c r="M52" s="213"/>
      <c r="N52" s="213"/>
      <c r="O52" s="213"/>
      <c r="P52" s="213"/>
      <c r="Q52" s="213"/>
      <c r="R52" s="213"/>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71" t="s">
        <v>207</v>
      </c>
      <c r="C53" s="105"/>
      <c r="D53" s="197"/>
      <c r="E53" s="124"/>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t="s">
        <v>245</v>
      </c>
      <c r="C54" s="105"/>
      <c r="D54" s="197"/>
      <c r="E54" s="148"/>
      <c r="F54" s="137"/>
      <c r="G54" s="137"/>
      <c r="H54" s="124"/>
      <c r="I54" s="124"/>
      <c r="J54" s="124"/>
      <c r="K54" s="125"/>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71"/>
      <c r="C55" s="105"/>
      <c r="D55" s="197"/>
      <c r="E55" s="145"/>
      <c r="F55" s="137"/>
      <c r="G55" s="137"/>
      <c r="H55" s="137"/>
      <c r="I55" s="135"/>
      <c r="J55" s="135"/>
      <c r="K55" s="135"/>
      <c r="L55" s="135"/>
      <c r="M55" s="135"/>
      <c r="N55" s="135"/>
      <c r="O55" s="135"/>
      <c r="P55" s="135"/>
      <c r="Q55" s="135"/>
      <c r="R55" s="135"/>
      <c r="S55" s="135"/>
      <c r="T55" s="135"/>
      <c r="U55" s="135"/>
      <c r="V55" s="135"/>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3"/>
      <c r="C56" s="134"/>
      <c r="D56" s="105"/>
      <c r="E56" s="156"/>
      <c r="F56" s="124"/>
      <c r="G56" s="124"/>
      <c r="H56" s="124"/>
      <c r="I56" s="135"/>
      <c r="J56" s="135"/>
      <c r="K56" s="135"/>
      <c r="L56" s="135"/>
      <c r="M56" s="135"/>
      <c r="N56" s="135"/>
      <c r="O56" s="135"/>
      <c r="P56" s="135"/>
      <c r="Q56" s="135"/>
      <c r="R56" s="135"/>
      <c r="S56" s="135"/>
      <c r="T56" s="135"/>
      <c r="U56" s="135"/>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B57" s="134"/>
      <c r="C57" s="171"/>
      <c r="D57" s="135"/>
      <c r="E57" s="153"/>
      <c r="F57" s="135"/>
      <c r="G57" s="135"/>
      <c r="H57" s="135"/>
      <c r="I57" s="124"/>
      <c r="J57" s="124"/>
      <c r="K57" s="124"/>
      <c r="L57" s="124"/>
      <c r="M57" s="124"/>
      <c r="N57" s="124"/>
      <c r="O57" s="124"/>
      <c r="P57" s="124"/>
      <c r="Q57" s="124"/>
      <c r="R57" s="124"/>
      <c r="S57" s="124"/>
      <c r="T57" s="124"/>
      <c r="U57" s="124"/>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A58" s="102"/>
      <c r="B58" s="171"/>
      <c r="C58" s="154"/>
      <c r="D58" s="153"/>
      <c r="E58" s="154"/>
      <c r="F58" s="135"/>
      <c r="G58" s="135"/>
      <c r="H58" s="13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54"/>
      <c r="D59" s="153"/>
      <c r="E59" s="154"/>
      <c r="F59" s="135"/>
      <c r="G59" s="124"/>
      <c r="H59" s="124"/>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71"/>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33"/>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71"/>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34"/>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71"/>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3"/>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71"/>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3"/>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6"/>
      <c r="C71" s="134"/>
      <c r="D71" s="117"/>
      <c r="E71" s="134"/>
      <c r="F71" s="134"/>
      <c r="G71" s="105"/>
      <c r="H71" s="105"/>
      <c r="I71" s="105"/>
      <c r="J71" s="106"/>
      <c r="K71" s="106"/>
      <c r="L71" s="106"/>
      <c r="M71" s="106"/>
      <c r="N71" s="106"/>
      <c r="O71" s="106"/>
      <c r="P71" s="106"/>
      <c r="Q71" s="106"/>
      <c r="R71" s="106"/>
      <c r="S71" s="106"/>
      <c r="T71" s="108"/>
      <c r="U71" s="79"/>
      <c r="V71" s="79"/>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R78" s="99"/>
      <c r="S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T81" s="99"/>
      <c r="AS81" s="97"/>
      <c r="AT81" s="97"/>
      <c r="AU81" s="97"/>
      <c r="AV81" s="97"/>
      <c r="AW81" s="97"/>
      <c r="AX81" s="97"/>
      <c r="AY81" s="97"/>
    </row>
    <row r="82" spans="15:51" x14ac:dyDescent="0.25">
      <c r="O82" s="99"/>
      <c r="Q82" s="99"/>
      <c r="R82" s="99"/>
      <c r="S82" s="99"/>
      <c r="AS82" s="97"/>
      <c r="AT82" s="97"/>
      <c r="AU82" s="97"/>
      <c r="AV82" s="97"/>
      <c r="AW82" s="97"/>
      <c r="AX82" s="97"/>
      <c r="AY82" s="97"/>
    </row>
    <row r="83" spans="15:51" x14ac:dyDescent="0.25">
      <c r="O83" s="12"/>
      <c r="P83" s="99"/>
      <c r="Q83" s="99"/>
      <c r="R83" s="99"/>
      <c r="S83" s="99"/>
      <c r="T83" s="99"/>
      <c r="AS83" s="97"/>
      <c r="AT83" s="97"/>
      <c r="AU83" s="97"/>
      <c r="AV83" s="97"/>
      <c r="AW83" s="97"/>
      <c r="AX83" s="97"/>
      <c r="AY83" s="97"/>
    </row>
    <row r="84" spans="15:51" x14ac:dyDescent="0.25">
      <c r="O84" s="12"/>
      <c r="P84" s="99"/>
      <c r="Q84" s="99"/>
      <c r="R84" s="99"/>
      <c r="S84" s="99"/>
      <c r="T84" s="99"/>
      <c r="U84" s="99"/>
      <c r="AS84" s="97"/>
      <c r="AT84" s="97"/>
      <c r="AU84" s="97"/>
      <c r="AV84" s="97"/>
      <c r="AW84" s="97"/>
      <c r="AX84" s="97"/>
      <c r="AY84" s="97"/>
    </row>
    <row r="85" spans="15:51" x14ac:dyDescent="0.25">
      <c r="O85" s="12"/>
      <c r="P85" s="99"/>
      <c r="T85" s="99"/>
      <c r="U85" s="99"/>
      <c r="AS85" s="97"/>
      <c r="AT85" s="97"/>
      <c r="AU85" s="97"/>
      <c r="AV85" s="97"/>
      <c r="AW85" s="97"/>
      <c r="AX85" s="97"/>
      <c r="AY85" s="97"/>
    </row>
    <row r="97" spans="45:51" x14ac:dyDescent="0.25">
      <c r="AS97" s="97"/>
      <c r="AT97" s="97"/>
      <c r="AU97" s="97"/>
      <c r="AV97" s="97"/>
      <c r="AW97" s="97"/>
      <c r="AX97" s="97"/>
      <c r="AY97" s="97"/>
    </row>
  </sheetData>
  <protectedRanges>
    <protectedRange sqref="S58:T74" name="Range2_12_5_1_1"/>
    <protectedRange sqref="L10 AD8 AF8 AJ8:AR8 AF10 L24:N31 N32:N34 N10:N23 G11:G34 AC11:AF34 R11:T34 E11:E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3:AA55 Z56:Z57 Z45:Z52" name="Range2_2_1_10_1_1_1_2"/>
    <protectedRange sqref="N58:R74" name="Range2_12_1_6_1_1"/>
    <protectedRange sqref="L58:M74" name="Range2_2_12_1_7_1_1"/>
    <protectedRange sqref="AS11:AS15" name="Range1_4_1_1_1_1"/>
    <protectedRange sqref="J11:J15 J26:J34" name="Range1_1_2_1_10_1_1_1_1"/>
    <protectedRange sqref="T41" name="Range2_12_5_1_1_4"/>
    <protectedRange sqref="H41" name="Range2_2_12_1_7_1_1_1"/>
    <protectedRange sqref="S38:S40" name="Range2_12_3_1_1_1_1"/>
    <protectedRange sqref="D38:H38 N38:R40" name="Range2_12_1_3_1_1_1_1"/>
    <protectedRange sqref="I38:M38 E39:M40" name="Range2_2_12_1_6_1_1_1_1"/>
    <protectedRange sqref="D39:D40" name="Range2_1_1_1_1_11_1_1_1_1_1_1"/>
    <protectedRange sqref="C39:C40" name="Range2_1_2_1_1_1_1_1"/>
    <protectedRange sqref="C38" name="Range2_3_1_1_1_1_1"/>
    <protectedRange sqref="S41" name="Range2_12_5_1_1_4_1"/>
    <protectedRange sqref="Q41:R41" name="Range2_12_1_5_1_1_1_1_1"/>
    <protectedRange sqref="N41:P41" name="Range2_12_1_2_2_1_1_1_1_1"/>
    <protectedRange sqref="K41:M41" name="Range2_2_12_1_4_2_1_1_1_1_1"/>
    <protectedRange sqref="I41:J41" name="Range2_2_12_1_4_2_1_1_1_2_1_1"/>
    <protectedRange sqref="Q10 AP10 AG10" name="Range1_16_3_1_1_1_1_1"/>
    <protectedRange sqref="F11:F22" name="Range1_16_3_1_1_2_1_1_1_2_1"/>
    <protectedRange sqref="Q35" name="Range1_16_3_1_1_1_1_1_2"/>
    <protectedRange sqref="P35" name="Range1_16_3_1_1_2"/>
    <protectedRange sqref="U35 X11:AB34 V11:V34" name="Range1_16_3_1_1_3"/>
    <protectedRange sqref="AR11 AR25:AR34" name="Range1_16_3_1_1_5"/>
    <protectedRange sqref="L6 D6 D8 O8:U8" name="Range1_16_3_1_1_7"/>
    <protectedRange sqref="J58:K74" name="Range2_2_12_1_4_1_1_1_1_1_1_1_1_1_1_1_1_1_1_1"/>
    <protectedRange sqref="I58:I74" name="Range2_2_12_1_7_1_1_2_2_1_2"/>
    <protectedRange sqref="F60:H74" name="Range2_2_12_1_3_1_2_1_1_1_1_2_1_1_1_1_1_1_1_1_1_1_1"/>
    <protectedRange sqref="E60: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5:V55 G57:H57 F58:G59" name="Range2_12_5_1_1_1_2_2_1_1_1_1_1_1_1_1_1_1_1_2_1_1_1_2_1_1_1_1_1_1_1_1_1_1_1_1_1_1_1_1_2_1_1_1_1_1_1_1_1_1_2_1_1_3_1_1_1_3_1_1_1_1_1_1_1_1_1_1_1_1_1_1_1_1_1_1_1_1_1_1_2_1_1_1_1_1_1_1_1_1_1_1_2_2_1_2_1_1_1_1_1_1_1_1_1_1_1_1_1"/>
    <protectedRange sqref="T53:U54 S46:T52" name="Range2_12_5_1_1_2_1_1_1_2_1_1_1_1_1_1_1_1_1_1_1_1_1"/>
    <protectedRange sqref="O53:S54 N46:R52" name="Range2_12_1_6_1_1_2_1_1_1_2_1_1_1_1_1_1_1_1_1_1_1_1_1"/>
    <protectedRange sqref="M53:N54 L46:M52" name="Range2_2_12_1_7_1_1_3_1_1_1_2_1_1_1_1_1_1_1_1_1_1_1_1_1"/>
    <protectedRange sqref="K53:L54 J46:K52" name="Range2_2_12_1_4_1_1_1_1_1_1_1_1_1_1_1_1_1_1_1_2_1_1_1_2_1_1_1_1_1_1_1_1_1_1_1_1_1"/>
    <protectedRange sqref="J53:J54 I46:I52" name="Range2_2_12_1_7_1_1_2_2_1_2_2_1_1_1_2_1_1_1_1_1_1_1_1_1_1_1_1_1"/>
    <protectedRange sqref="I53:I54 H55:H56 G46:H54" name="Range2_2_12_1_3_1_2_1_1_1_1_2_1_1_1_1_1_1_1_1_1_1_1_2_1_1_1_2_1_1_1_1_1_1_1_1_1_1_1_1_1"/>
    <protectedRange sqref="G55:G56 F46:F54" name="Range2_2_12_1_3_1_2_1_1_1_1_2_1_1_1_1_1_1_1_1_1_1_1_2_2_1_1_2_1_1_1_1_1_1_1_1_1_1_1_1_1"/>
    <protectedRange sqref="F55:F56 E46:E55"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2" name="Range2_12_5_1_1_2_1_1_1_1_1_1_1_1_1_1_1_1_1_1_1_1"/>
    <protectedRange sqref="S42" name="Range2_12_4_1_1_1_4_2_2_1_1_1_1_1_1_1_1_1_1_1_1_1_1_1_1"/>
    <protectedRange sqref="G42:H42" name="Range2_2_12_1_3_1_1_1_1_1_4_1_1_1_1_1_1_1_1_1_1_2_1_1_1_1_1_1_1_1_1_1_1_1"/>
    <protectedRange sqref="Q42:R42" name="Range2_12_1_6_1_1_1_1_2_1_1_1_1_1_1_1_1_1_2_1_1_1_1_1_1_1_1_1_1_1"/>
    <protectedRange sqref="N42:P42" name="Range2_12_1_2_3_1_1_1_1_2_1_1_1_1_1_1_1_1_1_2_1_1_1_1_1_1_1_1_1_1_1"/>
    <protectedRange sqref="I42:M42" name="Range2_2_12_1_4_3_1_1_1_1_2_1_1_1_1_1_1_1_1_1_2_1_1_1_1_1_1_1_1_1_1_1"/>
    <protectedRange sqref="F44:U44" name="Range2_12_5_1_1_1_2_2_1_1_1_1_1_1_1_1_1_1_1_2_1_1_1_2_1_1_1_1_1_1_1_1_1_1_1_1_1_1_1_1_2_1_1_1_1_1_1_1_1_1_2_1_1_3_1_1_1_3_1_1_1_1_1_1_1_1_1_1_1_1_1_1_1_1_1_1_1_1_1_1_2_1_1_1_1_1_1_1_1_1_1_1_2_2_1_1_1_1_1_1_1_1_1_1"/>
    <protectedRange sqref="S43:T43" name="Range2_12_5_1_1_2_1_1_1_1_1_2_1_1_1_1_1_1"/>
    <protectedRange sqref="N43:R43" name="Range2_12_1_6_1_1_2_1_1_1_1_1_2_1_1_1_1_1_1"/>
    <protectedRange sqref="L43:M43" name="Range2_2_12_1_7_1_1_3_1_1_1_1_1_2_1_1_1_1_1_1"/>
    <protectedRange sqref="J43:K43" name="Range2_2_12_1_4_1_1_1_1_1_1_1_1_1_1_1_1_1_1_1_2_1_1_1_1_1_2_1_1_1_1_1_1"/>
    <protectedRange sqref="I43" name="Range2_2_12_1_7_1_1_2_2_1_2_2_1_1_1_1_1_2_1_1_1_1_1_1"/>
    <protectedRange sqref="G43:H43 G41" name="Range2_2_12_1_3_1_2_1_1_1_1_2_1_1_1_1_1_1_1_1_1_1_1_2_1_1_1_1_1_2_1_1_1_1_1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7" name="Range2_12_5_1_1_1_2_2_1_1_1_1_1_1_1_1_1_1_1_2_1_1_1_1_1_1_1_1_1_3_1_3_1_2_1_1_1_1_1_1_1_1_1_1_1_1_1_2_1_1_1_1_1_2_1_1_1_1_1_1_1_1_2_1_1_3_1_1_1_2_1_1_1_1_1_1_1_1_1_1_1_1_1_1_1_1_1_2_1_1_1_1_1_1_1_1_1_1_1_1_1_1_1_1_1_1_1_2_3_1_2_1_1_1_2_2_1_3"/>
    <protectedRange sqref="B58" name="Range2_12_5_1_1_1_1_1_2_1_1_2_1_1_1_1_1_1_1_1_1_1_1_1_1_1_1_1_1_2_1_1_1_1_1_1_1_1_1_1_1_1_1_1_3_1_1_1_2_1_1_1_1_1_1_1_1_1_2_1_1_1_1_1_1_1_1_1_1_1_1_1_1_1_1_1_1_1_1_1_1_1_1_1_1_2_1_1_1_2_2_1_3"/>
    <protectedRange sqref="B59" name="Range2_12_5_1_1_1_2_2_1_1_1_1_1_1_1_1_1_1_1_2_1_1_1_2_1_1_1_1_1_1_1_1_1_1_1_1_1_1_1_1_2_1_1_1_1_1_1_1_1_1_2_1_1_3_1_1_1_3_1_1_1_1_1_1_1_1_1_1_1_1_1_1_1_1_1_1_1_1_1_1_2_1_1_1_1_1_1_1_1_1_2_2_1_1_1_2_2_1"/>
    <protectedRange sqref="B60" name="Range2_12_5_1_1_1_1_1_2_1_2_1_1_1_2_1_1_1_1_1_1_1_1_1_1_2_1_1_1_1_1_2_1_1_1_1_1_1_1_2_1_1_3_1_1_1_2_1_1_1_1_1_1_1_1_1_1_1_1_1_1_1_1_1_1_1_1_1_1_1_1_1_1_1_1_1_1_1_1_2_2_1_1_1_1_2_1"/>
    <protectedRange sqref="B42" name="Range2_12_5_1_1_1_1_1_2_1_1_1_1"/>
    <protectedRange sqref="B55" name="Range2_12_5_1_1_1_1_1_2_1_2_1_1_1_2_1_1_1_1_1_1_1_1_1_1_2_1_1_1_1_1_2_1_1_1_1_1_1_1_2_1_1_3_1_1_1_2_1_1_1_1_1_1_1_1_1_1_1_1_1_1_1_1_1_1_1_1_1_1_1_1_1_1_1_1_1_1_1_1_2_2_1_1_1_1_2_1_1_2_1_1_1_1_1_1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5"/>
    <protectedRange sqref="B47" name="Range2_12_5_1_1_1_1_1_2_1_1_1_1_1_1_1_1_1_1_1_1_1_1_1_1_1_1_1_1_2_1_1_1_1_1_1_1_1_1_1_1_1_1_3_1_1_1_2_1_1_1_1_1_1_1_1_1_1_1_1_2_1_1_1_1_1_1_1_1_1_1_1_1_1_1_1_1_1_1_1_1_1_1_1_1_1_1_1_1_3_1_2_1_1_1_2_2_1_1_1_2_2_1_1_1_1_1_1_1_1_1_1_1_1"/>
    <protectedRange sqref="B49" name="Range2_12_5_1_1_1_1_1_2_1_1_2_1_1_1_1_1_1_1_1_1_1_1_1_1_1_1_1_1_2_1_1_1_1_1_1_1_1_1_1_1_1_1_1_3_1_1_1_2_1_1_1_1_1_1_1_1_1_2_1_1_1_1_1_1_1_1_1_1_1_1_1_1_1_1_1_1_1_1_1_1_1_1_1_1_2_1_1_1_2_2_1_1_1_1_1_1_1_1_1_1_1_2"/>
    <protectedRange sqref="B48" name="Range2_12_5_1_1_1_2_2_1_1_1_1_1_1_1_1_1_1_1_2_1_1_1_1_1_1_1_1_1_3_1_3_1_2_1_1_1_1_1_1_1_1_1_1_1_1_1_2_1_1_1_1_1_2_1_1_1_1_1_1_1_1_2_1_1_3_1_1_1_2_1_1_1_1_1_1_1_1_1_1_1_1_1_1_1_1_1_2_1_1_1_1_1_1_1_1_1_1_1_1_1_1_1_1_1_1_1_2_3_1_2_1_1_1_2_2_1_1_1_1_1_2_2"/>
    <protectedRange sqref="B50" name="Range2_12_5_1_1_1_2_2_1_1_1_1_1_1_1_1_1_1_1_2_1_1_1_1_1_1_1_1_1_3_1_3_1_2_1_1_1_1_1_1_1_1_1_1_1_1_1_2_1_1_1_1_1_2_1_1_1_1_1_1_1_1_2_1_1_3_1_1_1_2_1_1_1_1_1_1_1_1_1_1_1_1_1_1_1_1_1_2_1_1_1_1_1_1_1_1_1_1_1_1_1_1_1_1_1_1_1_2_3_1_2_1_1_1_2_2_1_1_1_3_1_1_1__2"/>
    <protectedRange sqref="B52"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53" name="Range2_12_5_1_1_1_1_1_2_1_2_1_1_1_2_1_1_1_1_1_1_1_1_1_1_2_1_1_1_1_1_2_1_1_1_1_1_1_1_2_1_1_3_1_1_1_2_1_1_1_1_1_1_1_1_1_1_1_1_1_1_1_1_1_1_1_1_1_1_1_1_1_1_1_1_1_1_1_1_2_2_1_1_1_1_2_1_1_2_1_1_1_1_1_1_1_1_1_1"/>
    <protectedRange sqref="B51" name="Range2_12_5_1_1_1_2_2_1_1_1_1_1_1_1_1_1_1_1_2_1_1_1_2_1_1_1_1_1_1_1_1_1_1_1_1_1_1_1_1_2_1_1_1_1_1_1_1_1_1_2_1_1_3_1_1_1_3_1_1_1_1_1_1_1_1_1_1_1_1_1_1_1_1_1_1_1_1_1_1_2_1_1_1_1_1_1_1_1_1_2_2_1_1_1_2_2_1_1_1_1_1_1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14 X11:Y14 X15:AB34">
    <cfRule type="containsText" dxfId="467" priority="104" operator="containsText" text="N/A">
      <formula>NOT(ISERROR(SEARCH("N/A",X11)))</formula>
    </cfRule>
    <cfRule type="cellIs" dxfId="466" priority="117" operator="equal">
      <formula>0</formula>
    </cfRule>
  </conditionalFormatting>
  <conditionalFormatting sqref="AC11:AE34 AA11:AA14 X11:Y14 X15:AB34">
    <cfRule type="cellIs" dxfId="465" priority="116" operator="greaterThanOrEqual">
      <formula>1185</formula>
    </cfRule>
  </conditionalFormatting>
  <conditionalFormatting sqref="AC11:AE34 AA11:AA14 X11:Y14 X15:AB34">
    <cfRule type="cellIs" dxfId="464" priority="115" operator="between">
      <formula>0.1</formula>
      <formula>1184</formula>
    </cfRule>
  </conditionalFormatting>
  <conditionalFormatting sqref="X8">
    <cfRule type="cellIs" dxfId="463" priority="114" operator="equal">
      <formula>0</formula>
    </cfRule>
  </conditionalFormatting>
  <conditionalFormatting sqref="X8">
    <cfRule type="cellIs" dxfId="462" priority="113" operator="greaterThan">
      <formula>1179</formula>
    </cfRule>
  </conditionalFormatting>
  <conditionalFormatting sqref="X8">
    <cfRule type="cellIs" dxfId="461" priority="112" operator="greaterThan">
      <formula>99</formula>
    </cfRule>
  </conditionalFormatting>
  <conditionalFormatting sqref="X8">
    <cfRule type="cellIs" dxfId="460" priority="111" operator="greaterThan">
      <formula>0.99</formula>
    </cfRule>
  </conditionalFormatting>
  <conditionalFormatting sqref="AB8">
    <cfRule type="cellIs" dxfId="459" priority="110" operator="equal">
      <formula>0</formula>
    </cfRule>
  </conditionalFormatting>
  <conditionalFormatting sqref="AB8">
    <cfRule type="cellIs" dxfId="458" priority="109" operator="greaterThan">
      <formula>1179</formula>
    </cfRule>
  </conditionalFormatting>
  <conditionalFormatting sqref="AB8">
    <cfRule type="cellIs" dxfId="457" priority="108" operator="greaterThan">
      <formula>99</formula>
    </cfRule>
  </conditionalFormatting>
  <conditionalFormatting sqref="AB8">
    <cfRule type="cellIs" dxfId="456" priority="107" operator="greaterThan">
      <formula>0.99</formula>
    </cfRule>
  </conditionalFormatting>
  <conditionalFormatting sqref="AH11:AH31">
    <cfRule type="cellIs" dxfId="455" priority="105" operator="greaterThan">
      <formula>$AH$8</formula>
    </cfRule>
    <cfRule type="cellIs" dxfId="454" priority="106" operator="greaterThan">
      <formula>$AH$8</formula>
    </cfRule>
  </conditionalFormatting>
  <conditionalFormatting sqref="AN11:AN35 AO11:AO34">
    <cfRule type="cellIs" dxfId="453" priority="103" operator="equal">
      <formula>0</formula>
    </cfRule>
  </conditionalFormatting>
  <conditionalFormatting sqref="AN11:AN35 AO11:AO34">
    <cfRule type="cellIs" dxfId="452" priority="102" operator="greaterThan">
      <formula>1179</formula>
    </cfRule>
  </conditionalFormatting>
  <conditionalFormatting sqref="AN11:AN35 AO11:AO34">
    <cfRule type="cellIs" dxfId="451" priority="101" operator="greaterThan">
      <formula>99</formula>
    </cfRule>
  </conditionalFormatting>
  <conditionalFormatting sqref="AN11:AN35 AO11:AO34">
    <cfRule type="cellIs" dxfId="450" priority="100" operator="greaterThan">
      <formula>0.99</formula>
    </cfRule>
  </conditionalFormatting>
  <conditionalFormatting sqref="AQ11:AQ34">
    <cfRule type="cellIs" dxfId="449" priority="99" operator="equal">
      <formula>0</formula>
    </cfRule>
  </conditionalFormatting>
  <conditionalFormatting sqref="AQ11:AQ34">
    <cfRule type="cellIs" dxfId="448" priority="98" operator="greaterThan">
      <formula>1179</formula>
    </cfRule>
  </conditionalFormatting>
  <conditionalFormatting sqref="AQ11:AQ34">
    <cfRule type="cellIs" dxfId="447" priority="97" operator="greaterThan">
      <formula>99</formula>
    </cfRule>
  </conditionalFormatting>
  <conditionalFormatting sqref="AQ11:AQ34">
    <cfRule type="cellIs" dxfId="446" priority="96" operator="greaterThan">
      <formula>0.99</formula>
    </cfRule>
  </conditionalFormatting>
  <conditionalFormatting sqref="AJ11:AN35">
    <cfRule type="cellIs" dxfId="445" priority="95" operator="equal">
      <formula>0</formula>
    </cfRule>
  </conditionalFormatting>
  <conditionalFormatting sqref="AJ11:AN35">
    <cfRule type="cellIs" dxfId="444" priority="94" operator="greaterThan">
      <formula>1179</formula>
    </cfRule>
  </conditionalFormatting>
  <conditionalFormatting sqref="AJ11:AN35">
    <cfRule type="cellIs" dxfId="443" priority="93" operator="greaterThan">
      <formula>99</formula>
    </cfRule>
  </conditionalFormatting>
  <conditionalFormatting sqref="AJ11:AN35">
    <cfRule type="cellIs" dxfId="442" priority="92" operator="greaterThan">
      <formula>0.99</formula>
    </cfRule>
  </conditionalFormatting>
  <conditionalFormatting sqref="AP11:AP34">
    <cfRule type="cellIs" dxfId="441" priority="91" operator="equal">
      <formula>0</formula>
    </cfRule>
  </conditionalFormatting>
  <conditionalFormatting sqref="AP11:AP34">
    <cfRule type="cellIs" dxfId="440" priority="90" operator="greaterThan">
      <formula>1179</formula>
    </cfRule>
  </conditionalFormatting>
  <conditionalFormatting sqref="AP11:AP34">
    <cfRule type="cellIs" dxfId="439" priority="89" operator="greaterThan">
      <formula>99</formula>
    </cfRule>
  </conditionalFormatting>
  <conditionalFormatting sqref="AP11:AP34">
    <cfRule type="cellIs" dxfId="438" priority="88" operator="greaterThan">
      <formula>0.99</formula>
    </cfRule>
  </conditionalFormatting>
  <conditionalFormatting sqref="AH32:AH34">
    <cfRule type="cellIs" dxfId="437" priority="86" operator="greaterThan">
      <formula>$AH$8</formula>
    </cfRule>
    <cfRule type="cellIs" dxfId="436" priority="87" operator="greaterThan">
      <formula>$AH$8</formula>
    </cfRule>
  </conditionalFormatting>
  <conditionalFormatting sqref="AI11:AI34">
    <cfRule type="cellIs" dxfId="435" priority="85" operator="greaterThan">
      <formula>$AI$8</formula>
    </cfRule>
  </conditionalFormatting>
  <conditionalFormatting sqref="AL11:AL34">
    <cfRule type="cellIs" dxfId="434" priority="84" operator="equal">
      <formula>0</formula>
    </cfRule>
  </conditionalFormatting>
  <conditionalFormatting sqref="AL11:AL34">
    <cfRule type="cellIs" dxfId="433" priority="83" operator="greaterThan">
      <formula>1179</formula>
    </cfRule>
  </conditionalFormatting>
  <conditionalFormatting sqref="AL11:AL34">
    <cfRule type="cellIs" dxfId="432" priority="82" operator="greaterThan">
      <formula>99</formula>
    </cfRule>
  </conditionalFormatting>
  <conditionalFormatting sqref="AL11:AL34">
    <cfRule type="cellIs" dxfId="431" priority="81" operator="greaterThan">
      <formula>0.99</formula>
    </cfRule>
  </conditionalFormatting>
  <conditionalFormatting sqref="AM16:AM34">
    <cfRule type="cellIs" dxfId="430" priority="80" operator="equal">
      <formula>0</formula>
    </cfRule>
  </conditionalFormatting>
  <conditionalFormatting sqref="AM16:AM34">
    <cfRule type="cellIs" dxfId="429" priority="79" operator="greaterThan">
      <formula>1179</formula>
    </cfRule>
  </conditionalFormatting>
  <conditionalFormatting sqref="AM16:AM34">
    <cfRule type="cellIs" dxfId="428" priority="78" operator="greaterThan">
      <formula>99</formula>
    </cfRule>
  </conditionalFormatting>
  <conditionalFormatting sqref="AM16:AM34">
    <cfRule type="cellIs" dxfId="427" priority="77" operator="greaterThan">
      <formula>0.99</formula>
    </cfRule>
  </conditionalFormatting>
  <conditionalFormatting sqref="AL11:AL34">
    <cfRule type="cellIs" dxfId="426" priority="76" operator="equal">
      <formula>0</formula>
    </cfRule>
  </conditionalFormatting>
  <conditionalFormatting sqref="AL11:AL34">
    <cfRule type="cellIs" dxfId="425" priority="75" operator="greaterThan">
      <formula>1179</formula>
    </cfRule>
  </conditionalFormatting>
  <conditionalFormatting sqref="AL11:AL34">
    <cfRule type="cellIs" dxfId="424" priority="74" operator="greaterThan">
      <formula>99</formula>
    </cfRule>
  </conditionalFormatting>
  <conditionalFormatting sqref="AL11:AL34">
    <cfRule type="cellIs" dxfId="423" priority="73" operator="greaterThan">
      <formula>0.99</formula>
    </cfRule>
  </conditionalFormatting>
  <conditionalFormatting sqref="AN11:AN34">
    <cfRule type="cellIs" dxfId="422" priority="72" operator="equal">
      <formula>0</formula>
    </cfRule>
  </conditionalFormatting>
  <conditionalFormatting sqref="AN11:AN34">
    <cfRule type="cellIs" dxfId="421" priority="71" operator="greaterThan">
      <formula>1179</formula>
    </cfRule>
  </conditionalFormatting>
  <conditionalFormatting sqref="AN11:AN34">
    <cfRule type="cellIs" dxfId="420" priority="70" operator="greaterThan">
      <formula>99</formula>
    </cfRule>
  </conditionalFormatting>
  <conditionalFormatting sqref="AN11:AN34">
    <cfRule type="cellIs" dxfId="419" priority="69" operator="greaterThan">
      <formula>0.99</formula>
    </cfRule>
  </conditionalFormatting>
  <conditionalFormatting sqref="AN11:AN34">
    <cfRule type="cellIs" dxfId="418" priority="68" operator="equal">
      <formula>0</formula>
    </cfRule>
  </conditionalFormatting>
  <conditionalFormatting sqref="AN11:AN34">
    <cfRule type="cellIs" dxfId="417" priority="67" operator="greaterThan">
      <formula>1179</formula>
    </cfRule>
  </conditionalFormatting>
  <conditionalFormatting sqref="AN11:AN34">
    <cfRule type="cellIs" dxfId="416" priority="66" operator="greaterThan">
      <formula>99</formula>
    </cfRule>
  </conditionalFormatting>
  <conditionalFormatting sqref="AN11:AN34">
    <cfRule type="cellIs" dxfId="415" priority="65" operator="greaterThan">
      <formula>0.99</formula>
    </cfRule>
  </conditionalFormatting>
  <conditionalFormatting sqref="Z11:Z14">
    <cfRule type="containsText" dxfId="414" priority="61" operator="containsText" text="N/A">
      <formula>NOT(ISERROR(SEARCH("N/A",Z11)))</formula>
    </cfRule>
    <cfRule type="cellIs" dxfId="413" priority="64" operator="equal">
      <formula>0</formula>
    </cfRule>
  </conditionalFormatting>
  <conditionalFormatting sqref="Z11:Z14">
    <cfRule type="cellIs" dxfId="412" priority="63" operator="greaterThanOrEqual">
      <formula>1185</formula>
    </cfRule>
  </conditionalFormatting>
  <conditionalFormatting sqref="Z11:Z14">
    <cfRule type="cellIs" dxfId="411" priority="62" operator="between">
      <formula>0.1</formula>
      <formula>1184</formula>
    </cfRule>
  </conditionalFormatting>
  <conditionalFormatting sqref="AL11:AL34">
    <cfRule type="cellIs" dxfId="410" priority="60" operator="equal">
      <formula>0</formula>
    </cfRule>
  </conditionalFormatting>
  <conditionalFormatting sqref="AL11:AL34">
    <cfRule type="cellIs" dxfId="409" priority="59" operator="greaterThan">
      <formula>1179</formula>
    </cfRule>
  </conditionalFormatting>
  <conditionalFormatting sqref="AL11:AL34">
    <cfRule type="cellIs" dxfId="408" priority="58" operator="greaterThan">
      <formula>99</formula>
    </cfRule>
  </conditionalFormatting>
  <conditionalFormatting sqref="AL11:AL34">
    <cfRule type="cellIs" dxfId="407" priority="57" operator="greaterThan">
      <formula>0.99</formula>
    </cfRule>
  </conditionalFormatting>
  <conditionalFormatting sqref="AL11:AL34">
    <cfRule type="cellIs" dxfId="406" priority="56" operator="equal">
      <formula>0</formula>
    </cfRule>
  </conditionalFormatting>
  <conditionalFormatting sqref="AL11:AL34">
    <cfRule type="cellIs" dxfId="405" priority="55" operator="greaterThan">
      <formula>1179</formula>
    </cfRule>
  </conditionalFormatting>
  <conditionalFormatting sqref="AL11:AL34">
    <cfRule type="cellIs" dxfId="404" priority="54" operator="greaterThan">
      <formula>99</formula>
    </cfRule>
  </conditionalFormatting>
  <conditionalFormatting sqref="AL11:AL34">
    <cfRule type="cellIs" dxfId="403" priority="53" operator="greaterThan">
      <formula>0.99</formula>
    </cfRule>
  </conditionalFormatting>
  <conditionalFormatting sqref="AL11:AL34">
    <cfRule type="cellIs" dxfId="402" priority="52" operator="equal">
      <formula>0</formula>
    </cfRule>
  </conditionalFormatting>
  <conditionalFormatting sqref="AL11:AL34">
    <cfRule type="cellIs" dxfId="401" priority="51" operator="greaterThan">
      <formula>1179</formula>
    </cfRule>
  </conditionalFormatting>
  <conditionalFormatting sqref="AL11:AL34">
    <cfRule type="cellIs" dxfId="400" priority="50" operator="greaterThan">
      <formula>99</formula>
    </cfRule>
  </conditionalFormatting>
  <conditionalFormatting sqref="AL11:AL34">
    <cfRule type="cellIs" dxfId="399" priority="49" operator="greaterThan">
      <formula>0.99</formula>
    </cfRule>
  </conditionalFormatting>
  <conditionalFormatting sqref="AN11:AN34">
    <cfRule type="cellIs" dxfId="398" priority="48" operator="equal">
      <formula>0</formula>
    </cfRule>
  </conditionalFormatting>
  <conditionalFormatting sqref="AN11:AN34">
    <cfRule type="cellIs" dxfId="397" priority="47" operator="greaterThan">
      <formula>1179</formula>
    </cfRule>
  </conditionalFormatting>
  <conditionalFormatting sqref="AN11:AN34">
    <cfRule type="cellIs" dxfId="396" priority="46" operator="greaterThan">
      <formula>99</formula>
    </cfRule>
  </conditionalFormatting>
  <conditionalFormatting sqref="AN11:AN34">
    <cfRule type="cellIs" dxfId="395" priority="45" operator="greaterThan">
      <formula>0.99</formula>
    </cfRule>
  </conditionalFormatting>
  <conditionalFormatting sqref="AN11:AN34">
    <cfRule type="cellIs" dxfId="394" priority="44" operator="equal">
      <formula>0</formula>
    </cfRule>
  </conditionalFormatting>
  <conditionalFormatting sqref="AN11:AN34">
    <cfRule type="cellIs" dxfId="393" priority="43" operator="greaterThan">
      <formula>1179</formula>
    </cfRule>
  </conditionalFormatting>
  <conditionalFormatting sqref="AN11:AN34">
    <cfRule type="cellIs" dxfId="392" priority="42" operator="greaterThan">
      <formula>99</formula>
    </cfRule>
  </conditionalFormatting>
  <conditionalFormatting sqref="AN11:AN34">
    <cfRule type="cellIs" dxfId="391" priority="41" operator="greaterThan">
      <formula>0.99</formula>
    </cfRule>
  </conditionalFormatting>
  <conditionalFormatting sqref="AN11:AN34">
    <cfRule type="cellIs" dxfId="390" priority="40" operator="equal">
      <formula>0</formula>
    </cfRule>
  </conditionalFormatting>
  <conditionalFormatting sqref="AN11:AN34">
    <cfRule type="cellIs" dxfId="389" priority="39" operator="greaterThan">
      <formula>1179</formula>
    </cfRule>
  </conditionalFormatting>
  <conditionalFormatting sqref="AN11:AN34">
    <cfRule type="cellIs" dxfId="388" priority="38" operator="greaterThan">
      <formula>99</formula>
    </cfRule>
  </conditionalFormatting>
  <conditionalFormatting sqref="AN11:AN34">
    <cfRule type="cellIs" dxfId="387" priority="37" operator="greaterThan">
      <formula>0.99</formula>
    </cfRule>
  </conditionalFormatting>
  <conditionalFormatting sqref="AN11:AN34">
    <cfRule type="cellIs" dxfId="386" priority="36" operator="equal">
      <formula>0</formula>
    </cfRule>
  </conditionalFormatting>
  <conditionalFormatting sqref="AN11:AN34">
    <cfRule type="cellIs" dxfId="385" priority="35" operator="greaterThan">
      <formula>1179</formula>
    </cfRule>
  </conditionalFormatting>
  <conditionalFormatting sqref="AN11:AN34">
    <cfRule type="cellIs" dxfId="384" priority="34" operator="greaterThan">
      <formula>99</formula>
    </cfRule>
  </conditionalFormatting>
  <conditionalFormatting sqref="AN11:AN34">
    <cfRule type="cellIs" dxfId="383" priority="33" operator="greaterThan">
      <formula>0.99</formula>
    </cfRule>
  </conditionalFormatting>
  <conditionalFormatting sqref="AN11:AN34">
    <cfRule type="cellIs" dxfId="382" priority="32" operator="equal">
      <formula>0</formula>
    </cfRule>
  </conditionalFormatting>
  <conditionalFormatting sqref="AN11:AN34">
    <cfRule type="cellIs" dxfId="381" priority="31" operator="greaterThan">
      <formula>1179</formula>
    </cfRule>
  </conditionalFormatting>
  <conditionalFormatting sqref="AN11:AN34">
    <cfRule type="cellIs" dxfId="380" priority="30" operator="greaterThan">
      <formula>99</formula>
    </cfRule>
  </conditionalFormatting>
  <conditionalFormatting sqref="AN11:AN34">
    <cfRule type="cellIs" dxfId="379" priority="29" operator="greaterThan">
      <formula>0.99</formula>
    </cfRule>
  </conditionalFormatting>
  <conditionalFormatting sqref="AB11:AB14">
    <cfRule type="containsText" dxfId="378" priority="25" operator="containsText" text="N/A">
      <formula>NOT(ISERROR(SEARCH("N/A",AB11)))</formula>
    </cfRule>
    <cfRule type="cellIs" dxfId="377" priority="28" operator="equal">
      <formula>0</formula>
    </cfRule>
  </conditionalFormatting>
  <conditionalFormatting sqref="AB11:AB14">
    <cfRule type="cellIs" dxfId="376" priority="27" operator="greaterThanOrEqual">
      <formula>1185</formula>
    </cfRule>
  </conditionalFormatting>
  <conditionalFormatting sqref="AB11:AB14">
    <cfRule type="cellIs" dxfId="375" priority="26" operator="between">
      <formula>0.1</formula>
      <formula>1184</formula>
    </cfRule>
  </conditionalFormatting>
  <conditionalFormatting sqref="AN11:AN34">
    <cfRule type="cellIs" dxfId="374" priority="24" operator="equal">
      <formula>0</formula>
    </cfRule>
  </conditionalFormatting>
  <conditionalFormatting sqref="AN11:AN34">
    <cfRule type="cellIs" dxfId="373" priority="23" operator="greaterThan">
      <formula>1179</formula>
    </cfRule>
  </conditionalFormatting>
  <conditionalFormatting sqref="AN11:AN34">
    <cfRule type="cellIs" dxfId="372" priority="22" operator="greaterThan">
      <formula>99</formula>
    </cfRule>
  </conditionalFormatting>
  <conditionalFormatting sqref="AN11:AN34">
    <cfRule type="cellIs" dxfId="371" priority="21" operator="greaterThan">
      <formula>0.99</formula>
    </cfRule>
  </conditionalFormatting>
  <conditionalFormatting sqref="AN11:AN34">
    <cfRule type="cellIs" dxfId="370" priority="20" operator="equal">
      <formula>0</formula>
    </cfRule>
  </conditionalFormatting>
  <conditionalFormatting sqref="AN11:AN34">
    <cfRule type="cellIs" dxfId="369" priority="19" operator="greaterThan">
      <formula>1179</formula>
    </cfRule>
  </conditionalFormatting>
  <conditionalFormatting sqref="AN11:AN34">
    <cfRule type="cellIs" dxfId="368" priority="18" operator="greaterThan">
      <formula>99</formula>
    </cfRule>
  </conditionalFormatting>
  <conditionalFormatting sqref="AN11:AN34">
    <cfRule type="cellIs" dxfId="367" priority="17" operator="greaterThan">
      <formula>0.99</formula>
    </cfRule>
  </conditionalFormatting>
  <conditionalFormatting sqref="AN11:AN34">
    <cfRule type="cellIs" dxfId="366" priority="16" operator="equal">
      <formula>0</formula>
    </cfRule>
  </conditionalFormatting>
  <conditionalFormatting sqref="AN11:AN34">
    <cfRule type="cellIs" dxfId="365" priority="15" operator="greaterThan">
      <formula>1179</formula>
    </cfRule>
  </conditionalFormatting>
  <conditionalFormatting sqref="AN11:AN34">
    <cfRule type="cellIs" dxfId="364" priority="14" operator="greaterThan">
      <formula>99</formula>
    </cfRule>
  </conditionalFormatting>
  <conditionalFormatting sqref="AN11:AN34">
    <cfRule type="cellIs" dxfId="363" priority="13" operator="greaterThan">
      <formula>0.99</formula>
    </cfRule>
  </conditionalFormatting>
  <conditionalFormatting sqref="AN11:AN34">
    <cfRule type="cellIs" dxfId="362" priority="12" operator="equal">
      <formula>0</formula>
    </cfRule>
  </conditionalFormatting>
  <conditionalFormatting sqref="AN11:AN34">
    <cfRule type="cellIs" dxfId="361" priority="11" operator="greaterThan">
      <formula>1179</formula>
    </cfRule>
  </conditionalFormatting>
  <conditionalFormatting sqref="AN11:AN34">
    <cfRule type="cellIs" dxfId="360" priority="10" operator="greaterThan">
      <formula>99</formula>
    </cfRule>
  </conditionalFormatting>
  <conditionalFormatting sqref="AN11:AN34">
    <cfRule type="cellIs" dxfId="359" priority="9" operator="greaterThan">
      <formula>0.99</formula>
    </cfRule>
  </conditionalFormatting>
  <conditionalFormatting sqref="AN11:AN34">
    <cfRule type="cellIs" dxfId="358" priority="8" operator="equal">
      <formula>0</formula>
    </cfRule>
  </conditionalFormatting>
  <conditionalFormatting sqref="AN11:AN34">
    <cfRule type="cellIs" dxfId="357" priority="7" operator="greaterThan">
      <formula>1179</formula>
    </cfRule>
  </conditionalFormatting>
  <conditionalFormatting sqref="AN11:AN34">
    <cfRule type="cellIs" dxfId="356" priority="6" operator="greaterThan">
      <formula>99</formula>
    </cfRule>
  </conditionalFormatting>
  <conditionalFormatting sqref="AN11:AN34">
    <cfRule type="cellIs" dxfId="355" priority="5" operator="greaterThan">
      <formula>0.99</formula>
    </cfRule>
  </conditionalFormatting>
  <conditionalFormatting sqref="AL16:AL34">
    <cfRule type="cellIs" dxfId="354" priority="4" operator="equal">
      <formula>0</formula>
    </cfRule>
  </conditionalFormatting>
  <conditionalFormatting sqref="AL16:AL34">
    <cfRule type="cellIs" dxfId="353" priority="3" operator="greaterThan">
      <formula>1179</formula>
    </cfRule>
  </conditionalFormatting>
  <conditionalFormatting sqref="AL16:AL34">
    <cfRule type="cellIs" dxfId="352" priority="2" operator="greaterThan">
      <formula>99</formula>
    </cfRule>
  </conditionalFormatting>
  <conditionalFormatting sqref="AL16:AL34">
    <cfRule type="cellIs" dxfId="351"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topLeftCell="A32" zoomScaleNormal="100" workbookViewId="0">
      <selection activeCell="B48" sqref="B48:B49"/>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133</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233"/>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36" t="s">
        <v>10</v>
      </c>
      <c r="I7" s="116" t="s">
        <v>11</v>
      </c>
      <c r="J7" s="116" t="s">
        <v>12</v>
      </c>
      <c r="K7" s="116" t="s">
        <v>13</v>
      </c>
      <c r="L7" s="12"/>
      <c r="M7" s="12"/>
      <c r="N7" s="12"/>
      <c r="O7" s="236"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42519</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29204</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234" t="s">
        <v>51</v>
      </c>
      <c r="V9" s="234" t="s">
        <v>52</v>
      </c>
      <c r="W9" s="283" t="s">
        <v>53</v>
      </c>
      <c r="X9" s="284" t="s">
        <v>54</v>
      </c>
      <c r="Y9" s="285"/>
      <c r="Z9" s="285"/>
      <c r="AA9" s="285"/>
      <c r="AB9" s="285"/>
      <c r="AC9" s="285"/>
      <c r="AD9" s="285"/>
      <c r="AE9" s="286"/>
      <c r="AF9" s="232" t="s">
        <v>55</v>
      </c>
      <c r="AG9" s="232" t="s">
        <v>56</v>
      </c>
      <c r="AH9" s="272" t="s">
        <v>57</v>
      </c>
      <c r="AI9" s="287" t="s">
        <v>58</v>
      </c>
      <c r="AJ9" s="234" t="s">
        <v>59</v>
      </c>
      <c r="AK9" s="234" t="s">
        <v>60</v>
      </c>
      <c r="AL9" s="234" t="s">
        <v>61</v>
      </c>
      <c r="AM9" s="234" t="s">
        <v>62</v>
      </c>
      <c r="AN9" s="234" t="s">
        <v>63</v>
      </c>
      <c r="AO9" s="234" t="s">
        <v>64</v>
      </c>
      <c r="AP9" s="234" t="s">
        <v>65</v>
      </c>
      <c r="AQ9" s="270" t="s">
        <v>66</v>
      </c>
      <c r="AR9" s="234" t="s">
        <v>67</v>
      </c>
      <c r="AS9" s="272" t="s">
        <v>68</v>
      </c>
      <c r="AV9" s="35" t="s">
        <v>69</v>
      </c>
      <c r="AW9" s="35" t="s">
        <v>70</v>
      </c>
      <c r="AY9" s="36" t="s">
        <v>71</v>
      </c>
    </row>
    <row r="10" spans="2:51" x14ac:dyDescent="0.25">
      <c r="B10" s="234" t="s">
        <v>72</v>
      </c>
      <c r="C10" s="234" t="s">
        <v>73</v>
      </c>
      <c r="D10" s="234" t="s">
        <v>74</v>
      </c>
      <c r="E10" s="234" t="s">
        <v>75</v>
      </c>
      <c r="F10" s="234" t="s">
        <v>74</v>
      </c>
      <c r="G10" s="234" t="s">
        <v>75</v>
      </c>
      <c r="H10" s="266"/>
      <c r="I10" s="234" t="s">
        <v>75</v>
      </c>
      <c r="J10" s="234" t="s">
        <v>75</v>
      </c>
      <c r="K10" s="234" t="s">
        <v>75</v>
      </c>
      <c r="L10" s="28" t="s">
        <v>29</v>
      </c>
      <c r="M10" s="269"/>
      <c r="N10" s="28" t="s">
        <v>29</v>
      </c>
      <c r="O10" s="271"/>
      <c r="P10" s="271"/>
      <c r="Q10" s="1">
        <f>'MAY 28'!Q34</f>
        <v>2983232</v>
      </c>
      <c r="R10" s="280"/>
      <c r="S10" s="281"/>
      <c r="T10" s="282"/>
      <c r="U10" s="234" t="s">
        <v>75</v>
      </c>
      <c r="V10" s="234" t="s">
        <v>75</v>
      </c>
      <c r="W10" s="283"/>
      <c r="X10" s="37" t="s">
        <v>76</v>
      </c>
      <c r="Y10" s="37" t="s">
        <v>77</v>
      </c>
      <c r="Z10" s="37" t="s">
        <v>78</v>
      </c>
      <c r="AA10" s="37" t="s">
        <v>79</v>
      </c>
      <c r="AB10" s="37" t="s">
        <v>80</v>
      </c>
      <c r="AC10" s="37" t="s">
        <v>81</v>
      </c>
      <c r="AD10" s="37" t="s">
        <v>82</v>
      </c>
      <c r="AE10" s="37" t="s">
        <v>83</v>
      </c>
      <c r="AF10" s="38"/>
      <c r="AG10" s="1">
        <f>'MAY 28'!AG34</f>
        <v>46917708</v>
      </c>
      <c r="AH10" s="272"/>
      <c r="AI10" s="288"/>
      <c r="AJ10" s="234" t="s">
        <v>84</v>
      </c>
      <c r="AK10" s="234" t="s">
        <v>84</v>
      </c>
      <c r="AL10" s="234" t="s">
        <v>84</v>
      </c>
      <c r="AM10" s="234" t="s">
        <v>84</v>
      </c>
      <c r="AN10" s="234" t="s">
        <v>84</v>
      </c>
      <c r="AO10" s="234" t="s">
        <v>84</v>
      </c>
      <c r="AP10" s="1">
        <f>'MAY 28'!AP34</f>
        <v>10853218</v>
      </c>
      <c r="AQ10" s="271"/>
      <c r="AR10" s="235" t="s">
        <v>85</v>
      </c>
      <c r="AS10" s="272"/>
      <c r="AV10" s="39" t="s">
        <v>86</v>
      </c>
      <c r="AW10" s="39" t="s">
        <v>87</v>
      </c>
      <c r="AY10" s="81" t="s">
        <v>129</v>
      </c>
    </row>
    <row r="11" spans="2:51" x14ac:dyDescent="0.25">
      <c r="B11" s="40">
        <v>2</v>
      </c>
      <c r="C11" s="40">
        <v>4.1666666666666664E-2</v>
      </c>
      <c r="D11" s="110">
        <v>5</v>
      </c>
      <c r="E11" s="41">
        <f t="shared" ref="E11:E34" si="0">D11/1.42</f>
        <v>3.5211267605633805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135</v>
      </c>
      <c r="P11" s="111">
        <v>112</v>
      </c>
      <c r="Q11" s="111">
        <v>2988082</v>
      </c>
      <c r="R11" s="46">
        <f>IF(ISBLANK(Q11),"-",Q11-Q10)</f>
        <v>4850</v>
      </c>
      <c r="S11" s="47">
        <f>R11*24/1000</f>
        <v>116.4</v>
      </c>
      <c r="T11" s="47">
        <f>R11/1000</f>
        <v>4.8499999999999996</v>
      </c>
      <c r="U11" s="112">
        <v>6.3</v>
      </c>
      <c r="V11" s="112">
        <f t="shared" ref="V11:V34" si="1">U11</f>
        <v>6.3</v>
      </c>
      <c r="W11" s="113" t="s">
        <v>190</v>
      </c>
      <c r="X11" s="115">
        <v>0</v>
      </c>
      <c r="Y11" s="115">
        <v>0</v>
      </c>
      <c r="Z11" s="115">
        <v>1097</v>
      </c>
      <c r="AA11" s="115">
        <v>1185</v>
      </c>
      <c r="AB11" s="115">
        <v>1097</v>
      </c>
      <c r="AC11" s="48" t="s">
        <v>90</v>
      </c>
      <c r="AD11" s="48" t="s">
        <v>90</v>
      </c>
      <c r="AE11" s="48" t="s">
        <v>90</v>
      </c>
      <c r="AF11" s="114" t="s">
        <v>90</v>
      </c>
      <c r="AG11" s="123">
        <v>46918800</v>
      </c>
      <c r="AH11" s="49">
        <f>IF(ISBLANK(AG11),"-",AG11-AG10)</f>
        <v>1092</v>
      </c>
      <c r="AI11" s="50">
        <f>AH11/T11</f>
        <v>225.15463917525776</v>
      </c>
      <c r="AJ11" s="98">
        <v>0</v>
      </c>
      <c r="AK11" s="98">
        <v>0</v>
      </c>
      <c r="AL11" s="98">
        <v>1</v>
      </c>
      <c r="AM11" s="98">
        <v>1</v>
      </c>
      <c r="AN11" s="98">
        <v>1</v>
      </c>
      <c r="AO11" s="98">
        <v>0.8</v>
      </c>
      <c r="AP11" s="115">
        <v>10853865</v>
      </c>
      <c r="AQ11" s="115">
        <f t="shared" ref="AQ11:AQ34" si="2">AP11-AP10</f>
        <v>647</v>
      </c>
      <c r="AR11" s="51"/>
      <c r="AS11" s="52" t="s">
        <v>113</v>
      </c>
      <c r="AV11" s="39" t="s">
        <v>88</v>
      </c>
      <c r="AW11" s="39" t="s">
        <v>91</v>
      </c>
      <c r="AY11" s="81" t="s">
        <v>128</v>
      </c>
    </row>
    <row r="12" spans="2:51" x14ac:dyDescent="0.25">
      <c r="B12" s="40">
        <v>2.0416666666666701</v>
      </c>
      <c r="C12" s="40">
        <v>8.3333333333333329E-2</v>
      </c>
      <c r="D12" s="110">
        <v>5</v>
      </c>
      <c r="E12" s="41">
        <f t="shared" si="0"/>
        <v>3.5211267605633805</v>
      </c>
      <c r="F12" s="100">
        <v>83</v>
      </c>
      <c r="G12" s="41">
        <f t="shared" ref="G12:G34" si="3">F12/1.42</f>
        <v>58.450704225352112</v>
      </c>
      <c r="H12" s="42" t="s">
        <v>88</v>
      </c>
      <c r="I12" s="42">
        <f t="shared" ref="I12:I34" si="4">J12-(2/1.42)</f>
        <v>53.521126760563384</v>
      </c>
      <c r="J12" s="43">
        <f>(F12-5)/1.42</f>
        <v>54.929577464788736</v>
      </c>
      <c r="K12" s="42">
        <f>J12+(6/1.42)</f>
        <v>59.154929577464792</v>
      </c>
      <c r="L12" s="44">
        <v>14</v>
      </c>
      <c r="M12" s="45" t="s">
        <v>89</v>
      </c>
      <c r="N12" s="45">
        <v>11.2</v>
      </c>
      <c r="O12" s="111">
        <v>140</v>
      </c>
      <c r="P12" s="111">
        <v>111</v>
      </c>
      <c r="Q12" s="111">
        <v>2992794</v>
      </c>
      <c r="R12" s="46">
        <f t="shared" ref="R12:R34" si="5">IF(ISBLANK(Q12),"-",Q12-Q11)</f>
        <v>4712</v>
      </c>
      <c r="S12" s="47">
        <f t="shared" ref="S12:S34" si="6">R12*24/1000</f>
        <v>113.08799999999999</v>
      </c>
      <c r="T12" s="47">
        <f t="shared" ref="T12:T34" si="7">R12/1000</f>
        <v>4.7119999999999997</v>
      </c>
      <c r="U12" s="112">
        <v>7.7</v>
      </c>
      <c r="V12" s="112">
        <f t="shared" si="1"/>
        <v>7.7</v>
      </c>
      <c r="W12" s="113" t="s">
        <v>190</v>
      </c>
      <c r="X12" s="115">
        <v>0</v>
      </c>
      <c r="Y12" s="115">
        <v>0</v>
      </c>
      <c r="Z12" s="115">
        <v>1097</v>
      </c>
      <c r="AA12" s="115">
        <v>1185</v>
      </c>
      <c r="AB12" s="115">
        <v>1097</v>
      </c>
      <c r="AC12" s="48" t="s">
        <v>90</v>
      </c>
      <c r="AD12" s="48" t="s">
        <v>90</v>
      </c>
      <c r="AE12" s="48" t="s">
        <v>90</v>
      </c>
      <c r="AF12" s="114" t="s">
        <v>90</v>
      </c>
      <c r="AG12" s="123">
        <v>46919820</v>
      </c>
      <c r="AH12" s="49">
        <f>IF(ISBLANK(AG12),"-",AG12-AG11)</f>
        <v>1020</v>
      </c>
      <c r="AI12" s="50">
        <f t="shared" ref="AI12:AI34" si="8">AH12/T12</f>
        <v>216.4685908319185</v>
      </c>
      <c r="AJ12" s="98">
        <v>0</v>
      </c>
      <c r="AK12" s="98">
        <v>0</v>
      </c>
      <c r="AL12" s="98">
        <v>1</v>
      </c>
      <c r="AM12" s="98">
        <v>1</v>
      </c>
      <c r="AN12" s="98">
        <v>1</v>
      </c>
      <c r="AO12" s="98">
        <v>0.8</v>
      </c>
      <c r="AP12" s="115">
        <v>10854520</v>
      </c>
      <c r="AQ12" s="115">
        <f t="shared" si="2"/>
        <v>655</v>
      </c>
      <c r="AR12" s="118">
        <v>1.02</v>
      </c>
      <c r="AS12" s="52" t="s">
        <v>113</v>
      </c>
      <c r="AV12" s="39" t="s">
        <v>92</v>
      </c>
      <c r="AW12" s="39" t="s">
        <v>93</v>
      </c>
      <c r="AY12" s="81" t="s">
        <v>126</v>
      </c>
    </row>
    <row r="13" spans="2:51" x14ac:dyDescent="0.25">
      <c r="B13" s="40">
        <v>2.0833333333333299</v>
      </c>
      <c r="C13" s="40">
        <v>0.125</v>
      </c>
      <c r="D13" s="110">
        <v>6</v>
      </c>
      <c r="E13" s="41">
        <f t="shared" si="0"/>
        <v>4.2253521126760569</v>
      </c>
      <c r="F13" s="100">
        <v>83</v>
      </c>
      <c r="G13" s="41">
        <f t="shared" si="3"/>
        <v>58.450704225352112</v>
      </c>
      <c r="H13" s="42" t="s">
        <v>88</v>
      </c>
      <c r="I13" s="42">
        <f t="shared" si="4"/>
        <v>53.521126760563384</v>
      </c>
      <c r="J13" s="43">
        <f>(F13-5)/1.42</f>
        <v>54.929577464788736</v>
      </c>
      <c r="K13" s="42">
        <f>J13+(6/1.42)</f>
        <v>59.154929577464792</v>
      </c>
      <c r="L13" s="44">
        <v>14</v>
      </c>
      <c r="M13" s="45" t="s">
        <v>89</v>
      </c>
      <c r="N13" s="45">
        <v>11.2</v>
      </c>
      <c r="O13" s="111">
        <v>124</v>
      </c>
      <c r="P13" s="111">
        <v>109</v>
      </c>
      <c r="Q13" s="111">
        <v>2997274</v>
      </c>
      <c r="R13" s="46">
        <f t="shared" si="5"/>
        <v>4480</v>
      </c>
      <c r="S13" s="47">
        <f t="shared" si="6"/>
        <v>107.52</v>
      </c>
      <c r="T13" s="47">
        <f t="shared" si="7"/>
        <v>4.4800000000000004</v>
      </c>
      <c r="U13" s="112">
        <v>8.4</v>
      </c>
      <c r="V13" s="112">
        <f t="shared" si="1"/>
        <v>8.4</v>
      </c>
      <c r="W13" s="113" t="s">
        <v>190</v>
      </c>
      <c r="X13" s="115">
        <v>0</v>
      </c>
      <c r="Y13" s="115">
        <v>0</v>
      </c>
      <c r="Z13" s="115">
        <v>1067</v>
      </c>
      <c r="AA13" s="115">
        <v>1185</v>
      </c>
      <c r="AB13" s="115">
        <v>1067</v>
      </c>
      <c r="AC13" s="48" t="s">
        <v>90</v>
      </c>
      <c r="AD13" s="48" t="s">
        <v>90</v>
      </c>
      <c r="AE13" s="48" t="s">
        <v>90</v>
      </c>
      <c r="AF13" s="114" t="s">
        <v>90</v>
      </c>
      <c r="AG13" s="123">
        <v>46920796</v>
      </c>
      <c r="AH13" s="49">
        <f>IF(ISBLANK(AG13),"-",AG13-AG12)</f>
        <v>976</v>
      </c>
      <c r="AI13" s="50">
        <f t="shared" si="8"/>
        <v>217.85714285714283</v>
      </c>
      <c r="AJ13" s="98">
        <v>0</v>
      </c>
      <c r="AK13" s="98">
        <v>0</v>
      </c>
      <c r="AL13" s="98">
        <v>1</v>
      </c>
      <c r="AM13" s="98">
        <v>1</v>
      </c>
      <c r="AN13" s="98">
        <v>1</v>
      </c>
      <c r="AO13" s="98">
        <v>0.8</v>
      </c>
      <c r="AP13" s="115">
        <v>10855390</v>
      </c>
      <c r="AQ13" s="115">
        <f t="shared" si="2"/>
        <v>870</v>
      </c>
      <c r="AR13" s="51"/>
      <c r="AS13" s="52" t="s">
        <v>113</v>
      </c>
      <c r="AV13" s="39" t="s">
        <v>94</v>
      </c>
      <c r="AW13" s="39" t="s">
        <v>95</v>
      </c>
      <c r="AY13" s="81" t="s">
        <v>133</v>
      </c>
    </row>
    <row r="14" spans="2:51" x14ac:dyDescent="0.25">
      <c r="B14" s="40">
        <v>2.125</v>
      </c>
      <c r="C14" s="40">
        <v>0.16666666666666699</v>
      </c>
      <c r="D14" s="110">
        <v>5</v>
      </c>
      <c r="E14" s="41">
        <f t="shared" si="0"/>
        <v>3.5211267605633805</v>
      </c>
      <c r="F14" s="100">
        <v>83</v>
      </c>
      <c r="G14" s="41">
        <f t="shared" si="3"/>
        <v>58.450704225352112</v>
      </c>
      <c r="H14" s="42" t="s">
        <v>88</v>
      </c>
      <c r="I14" s="42">
        <f t="shared" si="4"/>
        <v>53.521126760563384</v>
      </c>
      <c r="J14" s="43">
        <f>(F14-5)/1.42</f>
        <v>54.929577464788736</v>
      </c>
      <c r="K14" s="42">
        <f>J14+(6/1.42)</f>
        <v>59.154929577464792</v>
      </c>
      <c r="L14" s="44">
        <v>14</v>
      </c>
      <c r="M14" s="45" t="s">
        <v>89</v>
      </c>
      <c r="N14" s="45">
        <v>12.8</v>
      </c>
      <c r="O14" s="111">
        <v>118</v>
      </c>
      <c r="P14" s="111">
        <v>110</v>
      </c>
      <c r="Q14" s="111">
        <v>3000698</v>
      </c>
      <c r="R14" s="46">
        <f t="shared" si="5"/>
        <v>3424</v>
      </c>
      <c r="S14" s="47">
        <f t="shared" si="6"/>
        <v>82.176000000000002</v>
      </c>
      <c r="T14" s="47">
        <f t="shared" si="7"/>
        <v>3.4239999999999999</v>
      </c>
      <c r="U14" s="112">
        <v>9.5</v>
      </c>
      <c r="V14" s="112">
        <f t="shared" si="1"/>
        <v>9.5</v>
      </c>
      <c r="W14" s="113" t="s">
        <v>190</v>
      </c>
      <c r="X14" s="115">
        <v>0</v>
      </c>
      <c r="Y14" s="115">
        <v>0</v>
      </c>
      <c r="Z14" s="115">
        <v>1067</v>
      </c>
      <c r="AA14" s="115">
        <v>1185</v>
      </c>
      <c r="AB14" s="115">
        <v>1067</v>
      </c>
      <c r="AC14" s="48" t="s">
        <v>90</v>
      </c>
      <c r="AD14" s="48" t="s">
        <v>90</v>
      </c>
      <c r="AE14" s="48" t="s">
        <v>90</v>
      </c>
      <c r="AF14" s="114" t="s">
        <v>90</v>
      </c>
      <c r="AG14" s="123">
        <v>46921900</v>
      </c>
      <c r="AH14" s="49">
        <f t="shared" ref="AH14:AH34" si="9">IF(ISBLANK(AG14),"-",AG14-AG13)</f>
        <v>1104</v>
      </c>
      <c r="AI14" s="50">
        <f t="shared" si="8"/>
        <v>322.42990654205607</v>
      </c>
      <c r="AJ14" s="98">
        <v>0</v>
      </c>
      <c r="AK14" s="98">
        <v>0</v>
      </c>
      <c r="AL14" s="98">
        <v>1</v>
      </c>
      <c r="AM14" s="98">
        <v>1</v>
      </c>
      <c r="AN14" s="98">
        <v>1</v>
      </c>
      <c r="AO14" s="98">
        <v>0.8</v>
      </c>
      <c r="AP14" s="115">
        <v>10856375</v>
      </c>
      <c r="AQ14" s="115">
        <f t="shared" si="2"/>
        <v>985</v>
      </c>
      <c r="AR14" s="51"/>
      <c r="AS14" s="52" t="s">
        <v>113</v>
      </c>
      <c r="AT14" s="54"/>
      <c r="AV14" s="39" t="s">
        <v>96</v>
      </c>
      <c r="AW14" s="39" t="s">
        <v>97</v>
      </c>
      <c r="AY14" s="81"/>
    </row>
    <row r="15" spans="2:51" ht="14.25" customHeight="1" x14ac:dyDescent="0.25">
      <c r="B15" s="40">
        <v>2.1666666666666701</v>
      </c>
      <c r="C15" s="40">
        <v>0.20833333333333301</v>
      </c>
      <c r="D15" s="110">
        <v>6</v>
      </c>
      <c r="E15" s="41">
        <f t="shared" si="0"/>
        <v>4.2253521126760569</v>
      </c>
      <c r="F15" s="100">
        <v>83</v>
      </c>
      <c r="G15" s="41">
        <f t="shared" si="3"/>
        <v>58.450704225352112</v>
      </c>
      <c r="H15" s="42" t="s">
        <v>88</v>
      </c>
      <c r="I15" s="42">
        <f t="shared" si="4"/>
        <v>53.521126760563384</v>
      </c>
      <c r="J15" s="43">
        <f>(F15-5)/1.42</f>
        <v>54.929577464788736</v>
      </c>
      <c r="K15" s="42">
        <f>J15+(6/1.42)</f>
        <v>59.154929577464792</v>
      </c>
      <c r="L15" s="44">
        <v>18</v>
      </c>
      <c r="M15" s="45" t="s">
        <v>89</v>
      </c>
      <c r="N15" s="45">
        <v>13.1</v>
      </c>
      <c r="O15" s="111">
        <v>119</v>
      </c>
      <c r="P15" s="111">
        <v>113</v>
      </c>
      <c r="Q15" s="111">
        <v>3005372</v>
      </c>
      <c r="R15" s="46">
        <f t="shared" si="5"/>
        <v>4674</v>
      </c>
      <c r="S15" s="47">
        <f t="shared" si="6"/>
        <v>112.176</v>
      </c>
      <c r="T15" s="47">
        <f t="shared" si="7"/>
        <v>4.6740000000000004</v>
      </c>
      <c r="U15" s="112">
        <v>9.5</v>
      </c>
      <c r="V15" s="112">
        <f t="shared" si="1"/>
        <v>9.5</v>
      </c>
      <c r="W15" s="113" t="s">
        <v>190</v>
      </c>
      <c r="X15" s="115">
        <v>0</v>
      </c>
      <c r="Y15" s="115">
        <v>0</v>
      </c>
      <c r="Z15" s="115">
        <v>1067</v>
      </c>
      <c r="AA15" s="115">
        <v>1185</v>
      </c>
      <c r="AB15" s="115">
        <v>1067</v>
      </c>
      <c r="AC15" s="48" t="s">
        <v>90</v>
      </c>
      <c r="AD15" s="48" t="s">
        <v>90</v>
      </c>
      <c r="AE15" s="48" t="s">
        <v>90</v>
      </c>
      <c r="AF15" s="114" t="s">
        <v>90</v>
      </c>
      <c r="AG15" s="123">
        <v>46922900</v>
      </c>
      <c r="AH15" s="49">
        <f t="shared" si="9"/>
        <v>1000</v>
      </c>
      <c r="AI15" s="50">
        <f t="shared" si="8"/>
        <v>213.94950791613178</v>
      </c>
      <c r="AJ15" s="98">
        <v>0</v>
      </c>
      <c r="AK15" s="98">
        <v>0</v>
      </c>
      <c r="AL15" s="98">
        <v>1</v>
      </c>
      <c r="AM15" s="98">
        <v>1</v>
      </c>
      <c r="AN15" s="98">
        <v>1</v>
      </c>
      <c r="AO15" s="98">
        <v>0</v>
      </c>
      <c r="AP15" s="115">
        <v>10856375</v>
      </c>
      <c r="AQ15" s="115">
        <f t="shared" si="2"/>
        <v>0</v>
      </c>
      <c r="AR15" s="51"/>
      <c r="AS15" s="52" t="s">
        <v>113</v>
      </c>
      <c r="AV15" s="39" t="s">
        <v>98</v>
      </c>
      <c r="AW15" s="39" t="s">
        <v>99</v>
      </c>
      <c r="AY15" s="97"/>
    </row>
    <row r="16" spans="2:51" x14ac:dyDescent="0.25">
      <c r="B16" s="40">
        <v>2.2083333333333299</v>
      </c>
      <c r="C16" s="40">
        <v>0.25</v>
      </c>
      <c r="D16" s="110">
        <v>8</v>
      </c>
      <c r="E16" s="41">
        <f t="shared" si="0"/>
        <v>5.6338028169014089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134</v>
      </c>
      <c r="P16" s="111">
        <v>130</v>
      </c>
      <c r="Q16" s="111">
        <v>3010670</v>
      </c>
      <c r="R16" s="46">
        <f t="shared" si="5"/>
        <v>5298</v>
      </c>
      <c r="S16" s="47">
        <f t="shared" si="6"/>
        <v>127.152</v>
      </c>
      <c r="T16" s="47">
        <f t="shared" si="7"/>
        <v>5.298</v>
      </c>
      <c r="U16" s="112">
        <v>9.5</v>
      </c>
      <c r="V16" s="112">
        <f t="shared" si="1"/>
        <v>9.5</v>
      </c>
      <c r="W16" s="113" t="s">
        <v>190</v>
      </c>
      <c r="X16" s="115">
        <v>0</v>
      </c>
      <c r="Y16" s="115">
        <v>0</v>
      </c>
      <c r="Z16" s="115">
        <v>1067</v>
      </c>
      <c r="AA16" s="115">
        <v>1185</v>
      </c>
      <c r="AB16" s="115">
        <v>1067</v>
      </c>
      <c r="AC16" s="48" t="s">
        <v>90</v>
      </c>
      <c r="AD16" s="48" t="s">
        <v>90</v>
      </c>
      <c r="AE16" s="48" t="s">
        <v>90</v>
      </c>
      <c r="AF16" s="114" t="s">
        <v>90</v>
      </c>
      <c r="AG16" s="123">
        <v>46923940</v>
      </c>
      <c r="AH16" s="49">
        <f t="shared" si="9"/>
        <v>1040</v>
      </c>
      <c r="AI16" s="50">
        <f t="shared" si="8"/>
        <v>196.30049075122687</v>
      </c>
      <c r="AJ16" s="98">
        <v>0</v>
      </c>
      <c r="AK16" s="98">
        <v>0</v>
      </c>
      <c r="AL16" s="98">
        <v>1</v>
      </c>
      <c r="AM16" s="98">
        <v>1</v>
      </c>
      <c r="AN16" s="98">
        <v>1</v>
      </c>
      <c r="AO16" s="98">
        <v>0</v>
      </c>
      <c r="AP16" s="115">
        <v>10856375</v>
      </c>
      <c r="AQ16" s="115">
        <f t="shared" si="2"/>
        <v>0</v>
      </c>
      <c r="AR16" s="53">
        <v>1.0900000000000001</v>
      </c>
      <c r="AS16" s="52" t="s">
        <v>101</v>
      </c>
      <c r="AV16" s="39" t="s">
        <v>102</v>
      </c>
      <c r="AW16" s="39" t="s">
        <v>103</v>
      </c>
      <c r="AY16" s="97"/>
    </row>
    <row r="17" spans="1:51" x14ac:dyDescent="0.25">
      <c r="B17" s="40">
        <v>2.25</v>
      </c>
      <c r="C17" s="40">
        <v>0.29166666666666702</v>
      </c>
      <c r="D17" s="110">
        <v>8</v>
      </c>
      <c r="E17" s="41">
        <f t="shared" si="0"/>
        <v>5.6338028169014089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150</v>
      </c>
      <c r="P17" s="111">
        <v>140</v>
      </c>
      <c r="Q17" s="111">
        <v>3016443</v>
      </c>
      <c r="R17" s="46">
        <f t="shared" si="5"/>
        <v>5773</v>
      </c>
      <c r="S17" s="47">
        <f t="shared" si="6"/>
        <v>138.55199999999999</v>
      </c>
      <c r="T17" s="47">
        <f t="shared" si="7"/>
        <v>5.7729999999999997</v>
      </c>
      <c r="U17" s="112">
        <v>9.5</v>
      </c>
      <c r="V17" s="112">
        <f t="shared" si="1"/>
        <v>9.5</v>
      </c>
      <c r="W17" s="113" t="s">
        <v>190</v>
      </c>
      <c r="X17" s="115">
        <v>0</v>
      </c>
      <c r="Y17" s="115">
        <v>0</v>
      </c>
      <c r="Z17" s="115">
        <v>1187</v>
      </c>
      <c r="AA17" s="115">
        <v>1185</v>
      </c>
      <c r="AB17" s="115">
        <v>1187</v>
      </c>
      <c r="AC17" s="48" t="s">
        <v>90</v>
      </c>
      <c r="AD17" s="48" t="s">
        <v>90</v>
      </c>
      <c r="AE17" s="48" t="s">
        <v>90</v>
      </c>
      <c r="AF17" s="114" t="s">
        <v>90</v>
      </c>
      <c r="AG17" s="123">
        <v>46925172</v>
      </c>
      <c r="AH17" s="49">
        <f t="shared" si="9"/>
        <v>1232</v>
      </c>
      <c r="AI17" s="50">
        <f t="shared" si="8"/>
        <v>213.40724060280618</v>
      </c>
      <c r="AJ17" s="98">
        <v>0</v>
      </c>
      <c r="AK17" s="98">
        <v>0</v>
      </c>
      <c r="AL17" s="98">
        <v>1</v>
      </c>
      <c r="AM17" s="98">
        <v>1</v>
      </c>
      <c r="AN17" s="98">
        <v>1</v>
      </c>
      <c r="AO17" s="98">
        <v>0</v>
      </c>
      <c r="AP17" s="115">
        <v>10856375</v>
      </c>
      <c r="AQ17" s="115">
        <f t="shared" si="2"/>
        <v>0</v>
      </c>
      <c r="AR17" s="51"/>
      <c r="AS17" s="52" t="s">
        <v>101</v>
      </c>
      <c r="AT17" s="54"/>
      <c r="AV17" s="39" t="s">
        <v>104</v>
      </c>
      <c r="AW17" s="39" t="s">
        <v>105</v>
      </c>
      <c r="AY17" s="101"/>
    </row>
    <row r="18" spans="1:51" x14ac:dyDescent="0.25">
      <c r="B18" s="40">
        <v>2.2916666666666701</v>
      </c>
      <c r="C18" s="40">
        <v>0.33333333333333298</v>
      </c>
      <c r="D18" s="110">
        <v>8</v>
      </c>
      <c r="E18" s="41">
        <f t="shared" si="0"/>
        <v>5.6338028169014089</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141</v>
      </c>
      <c r="P18" s="111">
        <v>135</v>
      </c>
      <c r="Q18" s="111">
        <v>3022577</v>
      </c>
      <c r="R18" s="46">
        <f t="shared" si="5"/>
        <v>6134</v>
      </c>
      <c r="S18" s="47">
        <f t="shared" si="6"/>
        <v>147.21600000000001</v>
      </c>
      <c r="T18" s="47">
        <f t="shared" si="7"/>
        <v>6.1340000000000003</v>
      </c>
      <c r="U18" s="112">
        <v>9.3000000000000007</v>
      </c>
      <c r="V18" s="112">
        <f t="shared" si="1"/>
        <v>9.3000000000000007</v>
      </c>
      <c r="W18" s="113" t="s">
        <v>130</v>
      </c>
      <c r="X18" s="115">
        <v>0</v>
      </c>
      <c r="Y18" s="115">
        <v>975</v>
      </c>
      <c r="Z18" s="115">
        <v>1186</v>
      </c>
      <c r="AA18" s="115">
        <v>1185</v>
      </c>
      <c r="AB18" s="115">
        <v>1187</v>
      </c>
      <c r="AC18" s="48" t="s">
        <v>90</v>
      </c>
      <c r="AD18" s="48" t="s">
        <v>90</v>
      </c>
      <c r="AE18" s="48" t="s">
        <v>90</v>
      </c>
      <c r="AF18" s="114" t="s">
        <v>90</v>
      </c>
      <c r="AG18" s="123">
        <v>46926508</v>
      </c>
      <c r="AH18" s="49">
        <f t="shared" si="9"/>
        <v>1336</v>
      </c>
      <c r="AI18" s="50">
        <f t="shared" si="8"/>
        <v>217.80241278121943</v>
      </c>
      <c r="AJ18" s="98">
        <v>0</v>
      </c>
      <c r="AK18" s="98">
        <v>1</v>
      </c>
      <c r="AL18" s="98">
        <v>1</v>
      </c>
      <c r="AM18" s="98">
        <v>1</v>
      </c>
      <c r="AN18" s="98">
        <v>1</v>
      </c>
      <c r="AO18" s="98">
        <v>0</v>
      </c>
      <c r="AP18" s="115">
        <v>10856375</v>
      </c>
      <c r="AQ18" s="115">
        <f t="shared" si="2"/>
        <v>0</v>
      </c>
      <c r="AR18" s="51"/>
      <c r="AS18" s="52" t="s">
        <v>101</v>
      </c>
      <c r="AV18" s="39" t="s">
        <v>106</v>
      </c>
      <c r="AW18" s="39" t="s">
        <v>107</v>
      </c>
      <c r="AY18" s="101"/>
    </row>
    <row r="19" spans="1:51" x14ac:dyDescent="0.25">
      <c r="B19" s="40">
        <v>2.3333333333333299</v>
      </c>
      <c r="C19" s="40">
        <v>0.375</v>
      </c>
      <c r="D19" s="110">
        <v>7</v>
      </c>
      <c r="E19" s="41">
        <f t="shared" si="0"/>
        <v>4.9295774647887329</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136</v>
      </c>
      <c r="P19" s="111">
        <v>149</v>
      </c>
      <c r="Q19" s="111">
        <v>3028776</v>
      </c>
      <c r="R19" s="46">
        <f t="shared" si="5"/>
        <v>6199</v>
      </c>
      <c r="S19" s="47">
        <f t="shared" si="6"/>
        <v>148.77600000000001</v>
      </c>
      <c r="T19" s="47">
        <f t="shared" si="7"/>
        <v>6.1989999999999998</v>
      </c>
      <c r="U19" s="112">
        <v>9</v>
      </c>
      <c r="V19" s="112">
        <f t="shared" si="1"/>
        <v>9</v>
      </c>
      <c r="W19" s="113" t="s">
        <v>130</v>
      </c>
      <c r="X19" s="115">
        <v>0</v>
      </c>
      <c r="Y19" s="115">
        <v>1058</v>
      </c>
      <c r="Z19" s="115">
        <v>1187</v>
      </c>
      <c r="AA19" s="115">
        <v>1185</v>
      </c>
      <c r="AB19" s="115">
        <v>1187</v>
      </c>
      <c r="AC19" s="48" t="s">
        <v>90</v>
      </c>
      <c r="AD19" s="48" t="s">
        <v>90</v>
      </c>
      <c r="AE19" s="48" t="s">
        <v>90</v>
      </c>
      <c r="AF19" s="114" t="s">
        <v>90</v>
      </c>
      <c r="AG19" s="123">
        <v>46927876</v>
      </c>
      <c r="AH19" s="49">
        <f t="shared" si="9"/>
        <v>1368</v>
      </c>
      <c r="AI19" s="50">
        <f t="shared" si="8"/>
        <v>220.68075496047751</v>
      </c>
      <c r="AJ19" s="98">
        <v>0</v>
      </c>
      <c r="AK19" s="98">
        <v>1</v>
      </c>
      <c r="AL19" s="98">
        <v>1</v>
      </c>
      <c r="AM19" s="98">
        <v>1</v>
      </c>
      <c r="AN19" s="98">
        <v>1</v>
      </c>
      <c r="AO19" s="98">
        <v>0</v>
      </c>
      <c r="AP19" s="115">
        <v>10856375</v>
      </c>
      <c r="AQ19" s="115">
        <f t="shared" si="2"/>
        <v>0</v>
      </c>
      <c r="AR19" s="51"/>
      <c r="AS19" s="52" t="s">
        <v>101</v>
      </c>
      <c r="AV19" s="39" t="s">
        <v>108</v>
      </c>
      <c r="AW19" s="39" t="s">
        <v>109</v>
      </c>
      <c r="AY19" s="101"/>
    </row>
    <row r="20" spans="1:51" x14ac:dyDescent="0.25">
      <c r="B20" s="40">
        <v>2.375</v>
      </c>
      <c r="C20" s="40">
        <v>0.41666666666666669</v>
      </c>
      <c r="D20" s="110">
        <v>6</v>
      </c>
      <c r="E20" s="41">
        <f t="shared" si="0"/>
        <v>4.2253521126760569</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137</v>
      </c>
      <c r="P20" s="111">
        <v>142</v>
      </c>
      <c r="Q20" s="111">
        <v>3034992</v>
      </c>
      <c r="R20" s="46">
        <f t="shared" si="5"/>
        <v>6216</v>
      </c>
      <c r="S20" s="47">
        <f t="shared" si="6"/>
        <v>149.184</v>
      </c>
      <c r="T20" s="47">
        <f t="shared" si="7"/>
        <v>6.2160000000000002</v>
      </c>
      <c r="U20" s="112">
        <v>8.3000000000000007</v>
      </c>
      <c r="V20" s="112">
        <f t="shared" si="1"/>
        <v>8.3000000000000007</v>
      </c>
      <c r="W20" s="113" t="s">
        <v>130</v>
      </c>
      <c r="X20" s="115">
        <v>0</v>
      </c>
      <c r="Y20" s="115">
        <v>1057</v>
      </c>
      <c r="Z20" s="115">
        <v>1187</v>
      </c>
      <c r="AA20" s="115">
        <v>1185</v>
      </c>
      <c r="AB20" s="115">
        <v>1187</v>
      </c>
      <c r="AC20" s="48" t="s">
        <v>90</v>
      </c>
      <c r="AD20" s="48" t="s">
        <v>90</v>
      </c>
      <c r="AE20" s="48" t="s">
        <v>90</v>
      </c>
      <c r="AF20" s="114" t="s">
        <v>90</v>
      </c>
      <c r="AG20" s="123">
        <v>46929272</v>
      </c>
      <c r="AH20" s="49">
        <f t="shared" si="9"/>
        <v>1396</v>
      </c>
      <c r="AI20" s="50">
        <f t="shared" si="8"/>
        <v>224.58172458172459</v>
      </c>
      <c r="AJ20" s="98">
        <v>0</v>
      </c>
      <c r="AK20" s="98">
        <v>1</v>
      </c>
      <c r="AL20" s="98">
        <v>1</v>
      </c>
      <c r="AM20" s="98">
        <v>1</v>
      </c>
      <c r="AN20" s="98">
        <v>1</v>
      </c>
      <c r="AO20" s="98">
        <v>0</v>
      </c>
      <c r="AP20" s="115">
        <v>10856375</v>
      </c>
      <c r="AQ20" s="115">
        <f t="shared" si="2"/>
        <v>0</v>
      </c>
      <c r="AR20" s="53">
        <v>1.21</v>
      </c>
      <c r="AS20" s="52" t="s">
        <v>101</v>
      </c>
      <c r="AY20" s="101"/>
    </row>
    <row r="21" spans="1:51" x14ac:dyDescent="0.25">
      <c r="B21" s="40">
        <v>2.4166666666666701</v>
      </c>
      <c r="C21" s="40">
        <v>0.45833333333333298</v>
      </c>
      <c r="D21" s="110">
        <v>6</v>
      </c>
      <c r="E21" s="41">
        <f t="shared" si="0"/>
        <v>4.2253521126760569</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136</v>
      </c>
      <c r="P21" s="111">
        <v>146</v>
      </c>
      <c r="Q21" s="111">
        <v>3041050</v>
      </c>
      <c r="R21" s="46">
        <f t="shared" si="5"/>
        <v>6058</v>
      </c>
      <c r="S21" s="47">
        <f t="shared" si="6"/>
        <v>145.392</v>
      </c>
      <c r="T21" s="47">
        <f t="shared" si="7"/>
        <v>6.0579999999999998</v>
      </c>
      <c r="U21" s="112">
        <v>7.8</v>
      </c>
      <c r="V21" s="112">
        <f t="shared" si="1"/>
        <v>7.8</v>
      </c>
      <c r="W21" s="113" t="s">
        <v>130</v>
      </c>
      <c r="X21" s="115">
        <v>0</v>
      </c>
      <c r="Y21" s="115">
        <v>1047</v>
      </c>
      <c r="Z21" s="115">
        <v>1187</v>
      </c>
      <c r="AA21" s="115">
        <v>1185</v>
      </c>
      <c r="AB21" s="115">
        <v>1187</v>
      </c>
      <c r="AC21" s="48" t="s">
        <v>90</v>
      </c>
      <c r="AD21" s="48" t="s">
        <v>90</v>
      </c>
      <c r="AE21" s="48" t="s">
        <v>90</v>
      </c>
      <c r="AF21" s="114" t="s">
        <v>90</v>
      </c>
      <c r="AG21" s="123">
        <v>46930620</v>
      </c>
      <c r="AH21" s="49">
        <f t="shared" si="9"/>
        <v>1348</v>
      </c>
      <c r="AI21" s="50">
        <f t="shared" si="8"/>
        <v>222.51568174314957</v>
      </c>
      <c r="AJ21" s="98">
        <v>0</v>
      </c>
      <c r="AK21" s="98">
        <v>1</v>
      </c>
      <c r="AL21" s="98">
        <v>1</v>
      </c>
      <c r="AM21" s="98">
        <v>1</v>
      </c>
      <c r="AN21" s="98">
        <v>1</v>
      </c>
      <c r="AO21" s="98">
        <v>0</v>
      </c>
      <c r="AP21" s="115">
        <v>10856375</v>
      </c>
      <c r="AQ21" s="115">
        <f t="shared" si="2"/>
        <v>0</v>
      </c>
      <c r="AR21" s="51"/>
      <c r="AS21" s="52" t="s">
        <v>101</v>
      </c>
      <c r="AY21" s="101"/>
    </row>
    <row r="22" spans="1:51" x14ac:dyDescent="0.25">
      <c r="B22" s="40">
        <v>2.4583333333333299</v>
      </c>
      <c r="C22" s="40">
        <v>0.5</v>
      </c>
      <c r="D22" s="110">
        <v>5</v>
      </c>
      <c r="E22" s="41">
        <f t="shared" si="0"/>
        <v>3.5211267605633805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132</v>
      </c>
      <c r="P22" s="111">
        <v>145</v>
      </c>
      <c r="Q22" s="111">
        <v>3047092</v>
      </c>
      <c r="R22" s="46">
        <f t="shared" si="5"/>
        <v>6042</v>
      </c>
      <c r="S22" s="47">
        <f t="shared" si="6"/>
        <v>145.00800000000001</v>
      </c>
      <c r="T22" s="47">
        <f t="shared" si="7"/>
        <v>6.0419999999999998</v>
      </c>
      <c r="U22" s="112">
        <v>7.2</v>
      </c>
      <c r="V22" s="112">
        <f t="shared" si="1"/>
        <v>7.2</v>
      </c>
      <c r="W22" s="113" t="s">
        <v>130</v>
      </c>
      <c r="X22" s="115">
        <v>0</v>
      </c>
      <c r="Y22" s="115">
        <v>1058</v>
      </c>
      <c r="Z22" s="115">
        <v>1187</v>
      </c>
      <c r="AA22" s="115">
        <v>1185</v>
      </c>
      <c r="AB22" s="115">
        <v>1187</v>
      </c>
      <c r="AC22" s="48" t="s">
        <v>90</v>
      </c>
      <c r="AD22" s="48" t="s">
        <v>90</v>
      </c>
      <c r="AE22" s="48" t="s">
        <v>90</v>
      </c>
      <c r="AF22" s="114" t="s">
        <v>90</v>
      </c>
      <c r="AG22" s="123">
        <v>46931996</v>
      </c>
      <c r="AH22" s="49">
        <f t="shared" si="9"/>
        <v>1376</v>
      </c>
      <c r="AI22" s="50">
        <f t="shared" si="8"/>
        <v>227.73915921880172</v>
      </c>
      <c r="AJ22" s="98">
        <v>0</v>
      </c>
      <c r="AK22" s="98">
        <v>1</v>
      </c>
      <c r="AL22" s="98">
        <v>1</v>
      </c>
      <c r="AM22" s="98">
        <v>1</v>
      </c>
      <c r="AN22" s="98">
        <v>1</v>
      </c>
      <c r="AO22" s="98">
        <v>0</v>
      </c>
      <c r="AP22" s="115">
        <v>10856375</v>
      </c>
      <c r="AQ22" s="115">
        <f t="shared" si="2"/>
        <v>0</v>
      </c>
      <c r="AR22" s="51"/>
      <c r="AS22" s="52" t="s">
        <v>101</v>
      </c>
      <c r="AV22" s="55" t="s">
        <v>110</v>
      </c>
      <c r="AY22" s="101"/>
    </row>
    <row r="23" spans="1:51" x14ac:dyDescent="0.25">
      <c r="A23" s="97" t="s">
        <v>125</v>
      </c>
      <c r="B23" s="40">
        <v>2.5</v>
      </c>
      <c r="C23" s="40">
        <v>0.54166666666666696</v>
      </c>
      <c r="D23" s="110">
        <v>5</v>
      </c>
      <c r="E23" s="41">
        <f t="shared" si="0"/>
        <v>3.5211267605633805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134</v>
      </c>
      <c r="P23" s="111">
        <v>143</v>
      </c>
      <c r="Q23" s="111">
        <v>3053150</v>
      </c>
      <c r="R23" s="46">
        <f t="shared" si="5"/>
        <v>6058</v>
      </c>
      <c r="S23" s="47">
        <f t="shared" si="6"/>
        <v>145.392</v>
      </c>
      <c r="T23" s="47">
        <f t="shared" si="7"/>
        <v>6.0579999999999998</v>
      </c>
      <c r="U23" s="112">
        <v>6.7</v>
      </c>
      <c r="V23" s="112">
        <f t="shared" si="1"/>
        <v>6.7</v>
      </c>
      <c r="W23" s="113" t="s">
        <v>130</v>
      </c>
      <c r="X23" s="115">
        <v>0</v>
      </c>
      <c r="Y23" s="115">
        <v>1047</v>
      </c>
      <c r="Z23" s="115">
        <v>1186</v>
      </c>
      <c r="AA23" s="115">
        <v>1185</v>
      </c>
      <c r="AB23" s="115">
        <v>1187</v>
      </c>
      <c r="AC23" s="48" t="s">
        <v>90</v>
      </c>
      <c r="AD23" s="48" t="s">
        <v>90</v>
      </c>
      <c r="AE23" s="48" t="s">
        <v>90</v>
      </c>
      <c r="AF23" s="114" t="s">
        <v>90</v>
      </c>
      <c r="AG23" s="123">
        <v>46933368</v>
      </c>
      <c r="AH23" s="49">
        <f t="shared" si="9"/>
        <v>1372</v>
      </c>
      <c r="AI23" s="50">
        <f t="shared" si="8"/>
        <v>226.47738527566855</v>
      </c>
      <c r="AJ23" s="98">
        <v>0</v>
      </c>
      <c r="AK23" s="98">
        <v>1</v>
      </c>
      <c r="AL23" s="98">
        <v>1</v>
      </c>
      <c r="AM23" s="98">
        <v>1</v>
      </c>
      <c r="AN23" s="98">
        <v>1</v>
      </c>
      <c r="AO23" s="98">
        <v>0</v>
      </c>
      <c r="AP23" s="115">
        <v>10856375</v>
      </c>
      <c r="AQ23" s="115">
        <f t="shared" si="2"/>
        <v>0</v>
      </c>
      <c r="AR23" s="51"/>
      <c r="AS23" s="52" t="s">
        <v>113</v>
      </c>
      <c r="AT23" s="54"/>
      <c r="AV23" s="56" t="s">
        <v>111</v>
      </c>
      <c r="AW23" s="57" t="s">
        <v>112</v>
      </c>
      <c r="AY23" s="101"/>
    </row>
    <row r="24" spans="1:51" x14ac:dyDescent="0.25">
      <c r="B24" s="40">
        <v>2.5416666666666701</v>
      </c>
      <c r="C24" s="40">
        <v>0.58333333333333404</v>
      </c>
      <c r="D24" s="110">
        <v>5</v>
      </c>
      <c r="E24" s="41">
        <f t="shared" si="0"/>
        <v>3.5211267605633805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134</v>
      </c>
      <c r="P24" s="111">
        <v>149</v>
      </c>
      <c r="Q24" s="111">
        <v>3058956</v>
      </c>
      <c r="R24" s="46">
        <f t="shared" si="5"/>
        <v>5806</v>
      </c>
      <c r="S24" s="47">
        <f t="shared" si="6"/>
        <v>139.34399999999999</v>
      </c>
      <c r="T24" s="47">
        <f t="shared" si="7"/>
        <v>5.806</v>
      </c>
      <c r="U24" s="112">
        <v>6.1</v>
      </c>
      <c r="V24" s="112">
        <f t="shared" si="1"/>
        <v>6.1</v>
      </c>
      <c r="W24" s="113" t="s">
        <v>130</v>
      </c>
      <c r="X24" s="115">
        <v>0</v>
      </c>
      <c r="Y24" s="115">
        <v>1046</v>
      </c>
      <c r="Z24" s="115">
        <v>1187</v>
      </c>
      <c r="AA24" s="115">
        <v>1185</v>
      </c>
      <c r="AB24" s="115">
        <v>1187</v>
      </c>
      <c r="AC24" s="48" t="s">
        <v>90</v>
      </c>
      <c r="AD24" s="48" t="s">
        <v>90</v>
      </c>
      <c r="AE24" s="48" t="s">
        <v>90</v>
      </c>
      <c r="AF24" s="114" t="s">
        <v>90</v>
      </c>
      <c r="AG24" s="123">
        <v>46934712</v>
      </c>
      <c r="AH24" s="49">
        <f>IF(ISBLANK(AG24),"-",AG24-AG23)</f>
        <v>1344</v>
      </c>
      <c r="AI24" s="50">
        <f t="shared" si="8"/>
        <v>231.48467102996901</v>
      </c>
      <c r="AJ24" s="98">
        <v>0</v>
      </c>
      <c r="AK24" s="98">
        <v>1</v>
      </c>
      <c r="AL24" s="98">
        <v>1</v>
      </c>
      <c r="AM24" s="98">
        <v>1</v>
      </c>
      <c r="AN24" s="98">
        <v>1</v>
      </c>
      <c r="AO24" s="98">
        <v>0</v>
      </c>
      <c r="AP24" s="115">
        <v>10856375</v>
      </c>
      <c r="AQ24" s="115">
        <f t="shared" si="2"/>
        <v>0</v>
      </c>
      <c r="AR24" s="53">
        <v>1.18</v>
      </c>
      <c r="AS24" s="52" t="s">
        <v>113</v>
      </c>
      <c r="AV24" s="58" t="s">
        <v>29</v>
      </c>
      <c r="AW24" s="58">
        <v>14.7</v>
      </c>
      <c r="AY24" s="101"/>
    </row>
    <row r="25" spans="1:51" x14ac:dyDescent="0.25">
      <c r="B25" s="40">
        <v>2.5833333333333299</v>
      </c>
      <c r="C25" s="40">
        <v>0.625</v>
      </c>
      <c r="D25" s="110">
        <v>5</v>
      </c>
      <c r="E25" s="41">
        <f t="shared" si="0"/>
        <v>3.5211267605633805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136</v>
      </c>
      <c r="P25" s="111">
        <v>140</v>
      </c>
      <c r="Q25" s="111">
        <v>3065024</v>
      </c>
      <c r="R25" s="46">
        <f t="shared" si="5"/>
        <v>6068</v>
      </c>
      <c r="S25" s="47">
        <f t="shared" si="6"/>
        <v>145.63200000000001</v>
      </c>
      <c r="T25" s="47">
        <f t="shared" si="7"/>
        <v>6.0679999999999996</v>
      </c>
      <c r="U25" s="112">
        <v>5.6</v>
      </c>
      <c r="V25" s="112">
        <f t="shared" si="1"/>
        <v>5.6</v>
      </c>
      <c r="W25" s="113" t="s">
        <v>130</v>
      </c>
      <c r="X25" s="115">
        <v>0</v>
      </c>
      <c r="Y25" s="115">
        <v>1015</v>
      </c>
      <c r="Z25" s="115">
        <v>1187</v>
      </c>
      <c r="AA25" s="115">
        <v>1185</v>
      </c>
      <c r="AB25" s="115">
        <v>1187</v>
      </c>
      <c r="AC25" s="48" t="s">
        <v>90</v>
      </c>
      <c r="AD25" s="48" t="s">
        <v>90</v>
      </c>
      <c r="AE25" s="48" t="s">
        <v>90</v>
      </c>
      <c r="AF25" s="114" t="s">
        <v>90</v>
      </c>
      <c r="AG25" s="123">
        <v>46936068</v>
      </c>
      <c r="AH25" s="49">
        <f t="shared" si="9"/>
        <v>1356</v>
      </c>
      <c r="AI25" s="50">
        <f t="shared" si="8"/>
        <v>223.46736980883324</v>
      </c>
      <c r="AJ25" s="98">
        <v>0</v>
      </c>
      <c r="AK25" s="98">
        <v>1</v>
      </c>
      <c r="AL25" s="98">
        <v>1</v>
      </c>
      <c r="AM25" s="98">
        <v>1</v>
      </c>
      <c r="AN25" s="98">
        <v>1</v>
      </c>
      <c r="AO25" s="98">
        <v>0</v>
      </c>
      <c r="AP25" s="115">
        <v>10856375</v>
      </c>
      <c r="AQ25" s="115">
        <f t="shared" si="2"/>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134</v>
      </c>
      <c r="P26" s="111">
        <v>138</v>
      </c>
      <c r="Q26" s="111">
        <v>3070968</v>
      </c>
      <c r="R26" s="46">
        <f t="shared" si="5"/>
        <v>5944</v>
      </c>
      <c r="S26" s="47">
        <f t="shared" si="6"/>
        <v>142.65600000000001</v>
      </c>
      <c r="T26" s="47">
        <f t="shared" si="7"/>
        <v>5.944</v>
      </c>
      <c r="U26" s="112">
        <v>5.2</v>
      </c>
      <c r="V26" s="112">
        <f t="shared" si="1"/>
        <v>5.2</v>
      </c>
      <c r="W26" s="113" t="s">
        <v>130</v>
      </c>
      <c r="X26" s="115">
        <v>0</v>
      </c>
      <c r="Y26" s="115">
        <v>1015</v>
      </c>
      <c r="Z26" s="115">
        <v>1187</v>
      </c>
      <c r="AA26" s="115">
        <v>1185</v>
      </c>
      <c r="AB26" s="115">
        <v>1187</v>
      </c>
      <c r="AC26" s="48" t="s">
        <v>90</v>
      </c>
      <c r="AD26" s="48" t="s">
        <v>90</v>
      </c>
      <c r="AE26" s="48" t="s">
        <v>90</v>
      </c>
      <c r="AF26" s="114" t="s">
        <v>90</v>
      </c>
      <c r="AG26" s="123">
        <v>46937436</v>
      </c>
      <c r="AH26" s="49">
        <f t="shared" si="9"/>
        <v>1368</v>
      </c>
      <c r="AI26" s="50">
        <f t="shared" si="8"/>
        <v>230.14804845222073</v>
      </c>
      <c r="AJ26" s="98">
        <v>0</v>
      </c>
      <c r="AK26" s="98">
        <v>1</v>
      </c>
      <c r="AL26" s="98">
        <v>1</v>
      </c>
      <c r="AM26" s="98">
        <v>1</v>
      </c>
      <c r="AN26" s="98">
        <v>1</v>
      </c>
      <c r="AO26" s="98">
        <v>0</v>
      </c>
      <c r="AP26" s="115">
        <v>10856375</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135</v>
      </c>
      <c r="P27" s="111">
        <v>137</v>
      </c>
      <c r="Q27" s="111">
        <v>3076800</v>
      </c>
      <c r="R27" s="46">
        <f t="shared" si="5"/>
        <v>5832</v>
      </c>
      <c r="S27" s="47">
        <f t="shared" si="6"/>
        <v>139.96799999999999</v>
      </c>
      <c r="T27" s="47">
        <f t="shared" si="7"/>
        <v>5.8319999999999999</v>
      </c>
      <c r="U27" s="112">
        <v>4.9000000000000004</v>
      </c>
      <c r="V27" s="112">
        <f t="shared" si="1"/>
        <v>4.9000000000000004</v>
      </c>
      <c r="W27" s="113" t="s">
        <v>130</v>
      </c>
      <c r="X27" s="115">
        <v>0</v>
      </c>
      <c r="Y27" s="115">
        <v>1016</v>
      </c>
      <c r="Z27" s="115">
        <v>1187</v>
      </c>
      <c r="AA27" s="115">
        <v>1185</v>
      </c>
      <c r="AB27" s="115">
        <v>1187</v>
      </c>
      <c r="AC27" s="48" t="s">
        <v>90</v>
      </c>
      <c r="AD27" s="48" t="s">
        <v>90</v>
      </c>
      <c r="AE27" s="48" t="s">
        <v>90</v>
      </c>
      <c r="AF27" s="114" t="s">
        <v>90</v>
      </c>
      <c r="AG27" s="123">
        <v>46938776</v>
      </c>
      <c r="AH27" s="49">
        <f t="shared" si="9"/>
        <v>1340</v>
      </c>
      <c r="AI27" s="50">
        <f t="shared" si="8"/>
        <v>229.76680384087791</v>
      </c>
      <c r="AJ27" s="98">
        <v>0</v>
      </c>
      <c r="AK27" s="98">
        <v>1</v>
      </c>
      <c r="AL27" s="98">
        <v>1</v>
      </c>
      <c r="AM27" s="98">
        <v>1</v>
      </c>
      <c r="AN27" s="98">
        <v>1</v>
      </c>
      <c r="AO27" s="98">
        <v>0</v>
      </c>
      <c r="AP27" s="115">
        <v>10856375</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133</v>
      </c>
      <c r="P28" s="111">
        <v>133</v>
      </c>
      <c r="Q28" s="111">
        <v>3082522</v>
      </c>
      <c r="R28" s="46">
        <f t="shared" si="5"/>
        <v>5722</v>
      </c>
      <c r="S28" s="47">
        <f t="shared" si="6"/>
        <v>137.328</v>
      </c>
      <c r="T28" s="47">
        <f t="shared" si="7"/>
        <v>5.7220000000000004</v>
      </c>
      <c r="U28" s="112">
        <v>4.5</v>
      </c>
      <c r="V28" s="112">
        <f t="shared" si="1"/>
        <v>4.5</v>
      </c>
      <c r="W28" s="113" t="s">
        <v>130</v>
      </c>
      <c r="X28" s="115">
        <v>0</v>
      </c>
      <c r="Y28" s="115">
        <v>1014</v>
      </c>
      <c r="Z28" s="115">
        <v>1187</v>
      </c>
      <c r="AA28" s="115">
        <v>1185</v>
      </c>
      <c r="AB28" s="115">
        <v>1187</v>
      </c>
      <c r="AC28" s="48" t="s">
        <v>90</v>
      </c>
      <c r="AD28" s="48" t="s">
        <v>90</v>
      </c>
      <c r="AE28" s="48" t="s">
        <v>90</v>
      </c>
      <c r="AF28" s="114" t="s">
        <v>90</v>
      </c>
      <c r="AG28" s="123">
        <v>46940100</v>
      </c>
      <c r="AH28" s="49">
        <f t="shared" si="9"/>
        <v>1324</v>
      </c>
      <c r="AI28" s="50">
        <f t="shared" si="8"/>
        <v>231.38762670394965</v>
      </c>
      <c r="AJ28" s="98">
        <v>0</v>
      </c>
      <c r="AK28" s="98">
        <v>1</v>
      </c>
      <c r="AL28" s="98">
        <v>1</v>
      </c>
      <c r="AM28" s="98">
        <v>1</v>
      </c>
      <c r="AN28" s="98">
        <v>1</v>
      </c>
      <c r="AO28" s="98">
        <v>0</v>
      </c>
      <c r="AP28" s="115">
        <v>10856375</v>
      </c>
      <c r="AQ28" s="115">
        <f t="shared" si="2"/>
        <v>0</v>
      </c>
      <c r="AR28" s="53">
        <v>1.38</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133</v>
      </c>
      <c r="P29" s="111">
        <v>136</v>
      </c>
      <c r="Q29" s="111">
        <v>3088202</v>
      </c>
      <c r="R29" s="46">
        <f t="shared" si="5"/>
        <v>5680</v>
      </c>
      <c r="S29" s="47">
        <f t="shared" si="6"/>
        <v>136.32</v>
      </c>
      <c r="T29" s="47">
        <f t="shared" si="7"/>
        <v>5.68</v>
      </c>
      <c r="U29" s="112">
        <v>4.2</v>
      </c>
      <c r="V29" s="112">
        <f t="shared" si="1"/>
        <v>4.2</v>
      </c>
      <c r="W29" s="113" t="s">
        <v>130</v>
      </c>
      <c r="X29" s="115">
        <v>0</v>
      </c>
      <c r="Y29" s="115">
        <v>1016</v>
      </c>
      <c r="Z29" s="115">
        <v>1187</v>
      </c>
      <c r="AA29" s="115">
        <v>1185</v>
      </c>
      <c r="AB29" s="115">
        <v>1186</v>
      </c>
      <c r="AC29" s="48" t="s">
        <v>90</v>
      </c>
      <c r="AD29" s="48" t="s">
        <v>90</v>
      </c>
      <c r="AE29" s="48" t="s">
        <v>90</v>
      </c>
      <c r="AF29" s="114" t="s">
        <v>90</v>
      </c>
      <c r="AG29" s="123">
        <v>46941412</v>
      </c>
      <c r="AH29" s="49">
        <f t="shared" si="9"/>
        <v>1312</v>
      </c>
      <c r="AI29" s="50">
        <f t="shared" si="8"/>
        <v>230.98591549295776</v>
      </c>
      <c r="AJ29" s="98">
        <v>0</v>
      </c>
      <c r="AK29" s="98">
        <v>1</v>
      </c>
      <c r="AL29" s="98">
        <v>1</v>
      </c>
      <c r="AM29" s="98">
        <v>1</v>
      </c>
      <c r="AN29" s="98">
        <v>1</v>
      </c>
      <c r="AO29" s="98">
        <v>0</v>
      </c>
      <c r="AP29" s="115">
        <v>10856375</v>
      </c>
      <c r="AQ29" s="115">
        <f t="shared" si="2"/>
        <v>0</v>
      </c>
      <c r="AR29" s="51"/>
      <c r="AS29" s="52" t="s">
        <v>113</v>
      </c>
      <c r="AY29" s="101"/>
    </row>
    <row r="30" spans="1:51" x14ac:dyDescent="0.25">
      <c r="B30" s="40">
        <v>2.7916666666666701</v>
      </c>
      <c r="C30" s="40">
        <v>0.83333333333333703</v>
      </c>
      <c r="D30" s="110">
        <v>5</v>
      </c>
      <c r="E30" s="41">
        <f t="shared" si="0"/>
        <v>3.5211267605633805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115</v>
      </c>
      <c r="P30" s="111">
        <v>128</v>
      </c>
      <c r="Q30" s="111">
        <v>3093628</v>
      </c>
      <c r="R30" s="46">
        <f t="shared" si="5"/>
        <v>5426</v>
      </c>
      <c r="S30" s="47">
        <f t="shared" si="6"/>
        <v>130.22399999999999</v>
      </c>
      <c r="T30" s="47">
        <f t="shared" si="7"/>
        <v>5.4260000000000002</v>
      </c>
      <c r="U30" s="112">
        <v>3.5</v>
      </c>
      <c r="V30" s="112">
        <f t="shared" si="1"/>
        <v>3.5</v>
      </c>
      <c r="W30" s="113" t="s">
        <v>134</v>
      </c>
      <c r="X30" s="115">
        <v>0</v>
      </c>
      <c r="Y30" s="115">
        <v>1046</v>
      </c>
      <c r="Z30" s="115">
        <v>0</v>
      </c>
      <c r="AA30" s="115">
        <v>1185</v>
      </c>
      <c r="AB30" s="115">
        <v>1188</v>
      </c>
      <c r="AC30" s="48" t="s">
        <v>90</v>
      </c>
      <c r="AD30" s="48" t="s">
        <v>90</v>
      </c>
      <c r="AE30" s="48" t="s">
        <v>90</v>
      </c>
      <c r="AF30" s="114" t="s">
        <v>90</v>
      </c>
      <c r="AG30" s="123">
        <v>46942532</v>
      </c>
      <c r="AH30" s="49">
        <f t="shared" si="9"/>
        <v>1120</v>
      </c>
      <c r="AI30" s="50">
        <f t="shared" si="8"/>
        <v>206.41356431994103</v>
      </c>
      <c r="AJ30" s="98">
        <v>0</v>
      </c>
      <c r="AK30" s="98">
        <v>1</v>
      </c>
      <c r="AL30" s="98">
        <v>0</v>
      </c>
      <c r="AM30" s="98">
        <v>1</v>
      </c>
      <c r="AN30" s="98">
        <v>1</v>
      </c>
      <c r="AO30" s="98">
        <v>0</v>
      </c>
      <c r="AP30" s="115">
        <v>10856375</v>
      </c>
      <c r="AQ30" s="115">
        <f t="shared" si="2"/>
        <v>0</v>
      </c>
      <c r="AR30" s="51"/>
      <c r="AS30" s="52" t="s">
        <v>113</v>
      </c>
      <c r="AV30" s="273" t="s">
        <v>117</v>
      </c>
      <c r="AW30" s="273"/>
      <c r="AY30" s="101"/>
    </row>
    <row r="31" spans="1:51" x14ac:dyDescent="0.25">
      <c r="B31" s="40">
        <v>2.8333333333333299</v>
      </c>
      <c r="C31" s="40">
        <v>0.875000000000004</v>
      </c>
      <c r="D31" s="110">
        <v>5</v>
      </c>
      <c r="E31" s="41">
        <f t="shared" si="0"/>
        <v>3.5211267605633805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114</v>
      </c>
      <c r="P31" s="111">
        <v>131</v>
      </c>
      <c r="Q31" s="111">
        <v>3099112</v>
      </c>
      <c r="R31" s="46">
        <f t="shared" si="5"/>
        <v>5484</v>
      </c>
      <c r="S31" s="47">
        <f t="shared" si="6"/>
        <v>131.61600000000001</v>
      </c>
      <c r="T31" s="47">
        <f t="shared" si="7"/>
        <v>5.484</v>
      </c>
      <c r="U31" s="112">
        <v>2.7</v>
      </c>
      <c r="V31" s="112">
        <f t="shared" si="1"/>
        <v>2.7</v>
      </c>
      <c r="W31" s="113" t="s">
        <v>134</v>
      </c>
      <c r="X31" s="115">
        <v>0</v>
      </c>
      <c r="Y31" s="115">
        <v>1078</v>
      </c>
      <c r="Z31" s="115">
        <v>0</v>
      </c>
      <c r="AA31" s="115">
        <v>1185</v>
      </c>
      <c r="AB31" s="115">
        <v>1188</v>
      </c>
      <c r="AC31" s="48" t="s">
        <v>90</v>
      </c>
      <c r="AD31" s="48" t="s">
        <v>90</v>
      </c>
      <c r="AE31" s="48" t="s">
        <v>90</v>
      </c>
      <c r="AF31" s="114" t="s">
        <v>90</v>
      </c>
      <c r="AG31" s="123">
        <v>46943632</v>
      </c>
      <c r="AH31" s="49">
        <f t="shared" si="9"/>
        <v>1100</v>
      </c>
      <c r="AI31" s="50">
        <f t="shared" si="8"/>
        <v>200.58351568198395</v>
      </c>
      <c r="AJ31" s="98">
        <v>0</v>
      </c>
      <c r="AK31" s="98">
        <v>1</v>
      </c>
      <c r="AL31" s="98">
        <v>0</v>
      </c>
      <c r="AM31" s="98">
        <v>1</v>
      </c>
      <c r="AN31" s="98">
        <v>1</v>
      </c>
      <c r="AO31" s="98">
        <v>0</v>
      </c>
      <c r="AP31" s="115">
        <v>10856375</v>
      </c>
      <c r="AQ31" s="115">
        <f t="shared" si="2"/>
        <v>0</v>
      </c>
      <c r="AR31" s="51"/>
      <c r="AS31" s="52" t="s">
        <v>113</v>
      </c>
      <c r="AV31" s="59" t="s">
        <v>29</v>
      </c>
      <c r="AW31" s="59" t="s">
        <v>74</v>
      </c>
      <c r="AY31" s="101"/>
    </row>
    <row r="32" spans="1:51" x14ac:dyDescent="0.25">
      <c r="B32" s="40">
        <v>2.875</v>
      </c>
      <c r="C32" s="40">
        <v>0.91666666666667096</v>
      </c>
      <c r="D32" s="110">
        <v>5</v>
      </c>
      <c r="E32" s="41">
        <f t="shared" si="0"/>
        <v>3.5211267605633805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139</v>
      </c>
      <c r="P32" s="111">
        <v>120</v>
      </c>
      <c r="Q32" s="111">
        <v>3104314</v>
      </c>
      <c r="R32" s="46">
        <f t="shared" si="5"/>
        <v>5202</v>
      </c>
      <c r="S32" s="47">
        <f t="shared" si="6"/>
        <v>124.848</v>
      </c>
      <c r="T32" s="47">
        <f t="shared" si="7"/>
        <v>5.202</v>
      </c>
      <c r="U32" s="112">
        <v>2.5</v>
      </c>
      <c r="V32" s="112">
        <f t="shared" si="1"/>
        <v>2.5</v>
      </c>
      <c r="W32" s="113" t="s">
        <v>134</v>
      </c>
      <c r="X32" s="115">
        <v>0</v>
      </c>
      <c r="Y32" s="115">
        <v>1048</v>
      </c>
      <c r="Z32" s="115">
        <v>0</v>
      </c>
      <c r="AA32" s="115">
        <v>1185</v>
      </c>
      <c r="AB32" s="115">
        <v>1187</v>
      </c>
      <c r="AC32" s="48" t="s">
        <v>90</v>
      </c>
      <c r="AD32" s="48" t="s">
        <v>90</v>
      </c>
      <c r="AE32" s="48" t="s">
        <v>90</v>
      </c>
      <c r="AF32" s="114" t="s">
        <v>90</v>
      </c>
      <c r="AG32" s="123">
        <v>46944700</v>
      </c>
      <c r="AH32" s="49">
        <f t="shared" si="9"/>
        <v>1068</v>
      </c>
      <c r="AI32" s="50">
        <f t="shared" si="8"/>
        <v>205.30565167243367</v>
      </c>
      <c r="AJ32" s="98">
        <v>0</v>
      </c>
      <c r="AK32" s="98">
        <v>1</v>
      </c>
      <c r="AL32" s="98">
        <v>0</v>
      </c>
      <c r="AM32" s="98">
        <v>1</v>
      </c>
      <c r="AN32" s="98">
        <v>1</v>
      </c>
      <c r="AO32" s="98">
        <v>0</v>
      </c>
      <c r="AP32" s="115">
        <v>10856375</v>
      </c>
      <c r="AQ32" s="115">
        <f t="shared" si="2"/>
        <v>0</v>
      </c>
      <c r="AR32" s="53">
        <v>1.1599999999999999</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5</v>
      </c>
      <c r="E33" s="41">
        <f t="shared" si="0"/>
        <v>3.5211267605633805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141</v>
      </c>
      <c r="P33" s="111">
        <v>122</v>
      </c>
      <c r="Q33" s="111">
        <v>3109471</v>
      </c>
      <c r="R33" s="46">
        <f t="shared" si="5"/>
        <v>5157</v>
      </c>
      <c r="S33" s="47">
        <f t="shared" si="6"/>
        <v>123.768</v>
      </c>
      <c r="T33" s="47">
        <f t="shared" si="7"/>
        <v>5.157</v>
      </c>
      <c r="U33" s="112">
        <v>3.9</v>
      </c>
      <c r="V33" s="112">
        <f t="shared" si="1"/>
        <v>3.9</v>
      </c>
      <c r="W33" s="113" t="s">
        <v>190</v>
      </c>
      <c r="X33" s="115">
        <v>0</v>
      </c>
      <c r="Y33" s="115">
        <v>0</v>
      </c>
      <c r="Z33" s="115">
        <v>1047</v>
      </c>
      <c r="AA33" s="115">
        <v>1185</v>
      </c>
      <c r="AB33" s="115">
        <v>1047</v>
      </c>
      <c r="AC33" s="48" t="s">
        <v>90</v>
      </c>
      <c r="AD33" s="48" t="s">
        <v>90</v>
      </c>
      <c r="AE33" s="48" t="s">
        <v>90</v>
      </c>
      <c r="AF33" s="114" t="s">
        <v>90</v>
      </c>
      <c r="AG33" s="123">
        <v>46945844</v>
      </c>
      <c r="AH33" s="49">
        <f t="shared" si="9"/>
        <v>1144</v>
      </c>
      <c r="AI33" s="50">
        <f t="shared" si="8"/>
        <v>221.83439984487106</v>
      </c>
      <c r="AJ33" s="98">
        <v>0</v>
      </c>
      <c r="AK33" s="98">
        <v>0</v>
      </c>
      <c r="AL33" s="98">
        <v>1</v>
      </c>
      <c r="AM33" s="98">
        <v>1</v>
      </c>
      <c r="AN33" s="98">
        <v>1</v>
      </c>
      <c r="AO33" s="98">
        <v>0.75</v>
      </c>
      <c r="AP33" s="115">
        <v>10857296</v>
      </c>
      <c r="AQ33" s="115">
        <f t="shared" si="2"/>
        <v>921</v>
      </c>
      <c r="AR33" s="51"/>
      <c r="AS33" s="52" t="s">
        <v>113</v>
      </c>
      <c r="AY33" s="101"/>
    </row>
    <row r="34" spans="1:51" x14ac:dyDescent="0.25">
      <c r="B34" s="40">
        <v>2.9583333333333299</v>
      </c>
      <c r="C34" s="40">
        <v>1</v>
      </c>
      <c r="D34" s="110">
        <v>5</v>
      </c>
      <c r="E34" s="41">
        <f t="shared" si="0"/>
        <v>3.5211267605633805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145</v>
      </c>
      <c r="P34" s="111">
        <v>115</v>
      </c>
      <c r="Q34" s="111">
        <v>3114320</v>
      </c>
      <c r="R34" s="46">
        <f t="shared" si="5"/>
        <v>4849</v>
      </c>
      <c r="S34" s="47">
        <f t="shared" si="6"/>
        <v>116.376</v>
      </c>
      <c r="T34" s="47">
        <f t="shared" si="7"/>
        <v>4.8490000000000002</v>
      </c>
      <c r="U34" s="112">
        <v>4.8</v>
      </c>
      <c r="V34" s="112">
        <f t="shared" si="1"/>
        <v>4.8</v>
      </c>
      <c r="W34" s="113" t="s">
        <v>190</v>
      </c>
      <c r="X34" s="115">
        <v>0</v>
      </c>
      <c r="Y34" s="115">
        <v>0</v>
      </c>
      <c r="Z34" s="115">
        <v>1047</v>
      </c>
      <c r="AA34" s="115">
        <v>1185</v>
      </c>
      <c r="AB34" s="115">
        <v>147</v>
      </c>
      <c r="AC34" s="48" t="s">
        <v>90</v>
      </c>
      <c r="AD34" s="48" t="s">
        <v>90</v>
      </c>
      <c r="AE34" s="48" t="s">
        <v>90</v>
      </c>
      <c r="AF34" s="114" t="s">
        <v>90</v>
      </c>
      <c r="AG34" s="123">
        <v>46946912</v>
      </c>
      <c r="AH34" s="49">
        <f t="shared" si="9"/>
        <v>1068</v>
      </c>
      <c r="AI34" s="50">
        <f t="shared" si="8"/>
        <v>220.25159826768405</v>
      </c>
      <c r="AJ34" s="98">
        <v>0</v>
      </c>
      <c r="AK34" s="98">
        <v>0</v>
      </c>
      <c r="AL34" s="98">
        <v>1</v>
      </c>
      <c r="AM34" s="98">
        <v>1</v>
      </c>
      <c r="AN34" s="98">
        <v>1</v>
      </c>
      <c r="AO34" s="98">
        <v>0.75</v>
      </c>
      <c r="AP34" s="115">
        <v>10857905</v>
      </c>
      <c r="AQ34" s="115">
        <f t="shared" si="2"/>
        <v>609</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131088</v>
      </c>
      <c r="S35" s="65">
        <f>AVERAGE(S11:S34)</f>
        <v>131.08800000000002</v>
      </c>
      <c r="T35" s="65">
        <f>SUM(T11:T34)</f>
        <v>131.08799999999999</v>
      </c>
      <c r="U35" s="112"/>
      <c r="V35" s="94"/>
      <c r="W35" s="57"/>
      <c r="X35" s="88"/>
      <c r="Y35" s="89"/>
      <c r="Z35" s="89"/>
      <c r="AA35" s="89"/>
      <c r="AB35" s="90"/>
      <c r="AC35" s="88"/>
      <c r="AD35" s="89"/>
      <c r="AE35" s="90"/>
      <c r="AF35" s="91"/>
      <c r="AG35" s="66">
        <f>AG34-AG10</f>
        <v>29204</v>
      </c>
      <c r="AH35" s="67">
        <f>SUM(AH11:AH34)</f>
        <v>29204</v>
      </c>
      <c r="AI35" s="68">
        <f>$AH$35/$T35</f>
        <v>222.7816428658611</v>
      </c>
      <c r="AJ35" s="98"/>
      <c r="AK35" s="98"/>
      <c r="AL35" s="98"/>
      <c r="AM35" s="98"/>
      <c r="AN35" s="98"/>
      <c r="AO35" s="69"/>
      <c r="AP35" s="70"/>
      <c r="AQ35" s="71">
        <f>SUM(AQ11:AQ34)</f>
        <v>4687</v>
      </c>
      <c r="AR35" s="72">
        <f>AVERAGE(AR11:AR34)</f>
        <v>1.1733333333333333</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212</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170</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189</v>
      </c>
      <c r="C41" s="137"/>
      <c r="D41" s="225"/>
      <c r="E41" s="124"/>
      <c r="F41" s="124"/>
      <c r="G41" s="124"/>
      <c r="H41" s="105"/>
      <c r="I41" s="106"/>
      <c r="J41" s="106"/>
      <c r="K41" s="106"/>
      <c r="L41" s="106"/>
      <c r="M41" s="106"/>
      <c r="N41" s="106"/>
      <c r="O41" s="106"/>
      <c r="P41" s="106"/>
      <c r="Q41" s="106"/>
      <c r="R41" s="106"/>
      <c r="S41" s="107"/>
      <c r="T41" s="107"/>
      <c r="U41" s="107"/>
      <c r="V41" s="107"/>
      <c r="W41" s="102"/>
      <c r="X41" s="102"/>
      <c r="Y41" s="102"/>
      <c r="Z41" s="102"/>
      <c r="AA41" s="102"/>
      <c r="AB41" s="102"/>
      <c r="AC41" s="102"/>
      <c r="AD41" s="102"/>
      <c r="AE41" s="102"/>
      <c r="AM41" s="103"/>
      <c r="AN41" s="103"/>
      <c r="AO41" s="103"/>
      <c r="AP41" s="103"/>
      <c r="AQ41" s="103"/>
      <c r="AR41" s="103"/>
      <c r="AS41" s="104"/>
      <c r="AV41" s="101"/>
      <c r="AW41" s="97"/>
      <c r="AX41" s="97"/>
      <c r="AY41" s="97"/>
    </row>
    <row r="42" spans="1:51" x14ac:dyDescent="0.25">
      <c r="B42" s="171" t="s">
        <v>127</v>
      </c>
      <c r="C42" s="137"/>
      <c r="D42" s="137"/>
      <c r="E42" s="109"/>
      <c r="F42" s="109"/>
      <c r="G42" s="109"/>
      <c r="H42" s="105"/>
      <c r="I42" s="106"/>
      <c r="J42" s="106"/>
      <c r="K42" s="106"/>
      <c r="L42" s="106"/>
      <c r="M42" s="106"/>
      <c r="N42" s="106"/>
      <c r="O42" s="106"/>
      <c r="P42" s="106"/>
      <c r="Q42" s="106"/>
      <c r="R42" s="106"/>
      <c r="S42" s="108"/>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A43" s="121"/>
      <c r="B43" s="171" t="s">
        <v>142</v>
      </c>
      <c r="C43" s="137"/>
      <c r="D43" s="225"/>
      <c r="E43" s="124"/>
      <c r="F43" s="124"/>
      <c r="G43" s="124"/>
      <c r="H43" s="124"/>
      <c r="I43" s="124"/>
      <c r="J43" s="125"/>
      <c r="K43" s="125"/>
      <c r="L43" s="125"/>
      <c r="M43" s="125"/>
      <c r="N43" s="125"/>
      <c r="O43" s="125"/>
      <c r="P43" s="125"/>
      <c r="Q43" s="125"/>
      <c r="R43" s="125"/>
      <c r="S43" s="125"/>
      <c r="T43" s="126"/>
      <c r="U43" s="126"/>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33" t="s">
        <v>194</v>
      </c>
      <c r="C44" s="226"/>
      <c r="D44" s="227"/>
      <c r="E44" s="228"/>
      <c r="F44" s="228"/>
      <c r="G44" s="228"/>
      <c r="H44" s="228"/>
      <c r="I44" s="228"/>
      <c r="J44" s="135"/>
      <c r="K44" s="135"/>
      <c r="L44" s="135"/>
      <c r="M44" s="135"/>
      <c r="N44" s="135"/>
      <c r="O44" s="135"/>
      <c r="P44" s="135"/>
      <c r="Q44" s="135"/>
      <c r="R44" s="135"/>
      <c r="S44" s="135"/>
      <c r="T44" s="135"/>
      <c r="U44" s="135"/>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71" t="s">
        <v>257</v>
      </c>
      <c r="C45" s="136"/>
      <c r="D45" s="229"/>
      <c r="E45" s="135"/>
      <c r="F45" s="135"/>
      <c r="G45" s="135"/>
      <c r="H45" s="135"/>
      <c r="I45" s="135"/>
      <c r="J45" s="135"/>
      <c r="K45" s="135"/>
      <c r="L45" s="135"/>
      <c r="M45" s="135"/>
      <c r="N45" s="135"/>
      <c r="O45" s="135"/>
      <c r="P45" s="135"/>
      <c r="Q45" s="135"/>
      <c r="R45" s="135"/>
      <c r="S45" s="135"/>
      <c r="T45" s="135"/>
      <c r="U45" s="135"/>
      <c r="V45" s="79"/>
      <c r="W45" s="102"/>
      <c r="X45" s="102"/>
      <c r="Y45" s="102"/>
      <c r="Z45" s="80"/>
      <c r="AA45" s="102"/>
      <c r="AB45" s="102"/>
      <c r="AC45" s="102"/>
      <c r="AD45" s="102"/>
      <c r="AE45" s="102"/>
      <c r="AM45" s="103"/>
      <c r="AN45" s="103"/>
      <c r="AO45" s="103"/>
      <c r="AP45" s="103"/>
      <c r="AQ45" s="103"/>
      <c r="AR45" s="103"/>
      <c r="AS45" s="104"/>
      <c r="AV45" s="101"/>
      <c r="AW45" s="97"/>
      <c r="AX45" s="97"/>
      <c r="AY45" s="97"/>
    </row>
    <row r="46" spans="1:51" x14ac:dyDescent="0.25">
      <c r="B46" s="171" t="s">
        <v>137</v>
      </c>
      <c r="C46" s="137"/>
      <c r="D46" s="230"/>
      <c r="E46" s="124"/>
      <c r="F46" s="124"/>
      <c r="G46" s="124"/>
      <c r="H46" s="124"/>
      <c r="I46" s="124"/>
      <c r="J46" s="125"/>
      <c r="K46" s="125"/>
      <c r="L46" s="125"/>
      <c r="M46" s="125"/>
      <c r="N46" s="125"/>
      <c r="O46" s="125"/>
      <c r="P46" s="125"/>
      <c r="Q46" s="125"/>
      <c r="R46" s="125"/>
      <c r="S46" s="125"/>
      <c r="T46" s="126"/>
      <c r="U46" s="126"/>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138</v>
      </c>
      <c r="C47" s="105"/>
      <c r="D47" s="197"/>
      <c r="E47" s="124"/>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34" t="s">
        <v>186</v>
      </c>
      <c r="C48" s="105"/>
      <c r="D48" s="197"/>
      <c r="E48" s="124"/>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71" t="s">
        <v>139</v>
      </c>
      <c r="C49" s="105"/>
      <c r="D49" s="197"/>
      <c r="E49" s="105"/>
      <c r="F49" s="105"/>
      <c r="G49" s="105"/>
      <c r="H49" s="105"/>
      <c r="I49" s="105"/>
      <c r="J49" s="203"/>
      <c r="K49" s="203"/>
      <c r="L49" s="203"/>
      <c r="M49" s="203"/>
      <c r="N49" s="203"/>
      <c r="O49" s="203"/>
      <c r="P49" s="203"/>
      <c r="Q49" s="203"/>
      <c r="R49" s="203"/>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223</v>
      </c>
      <c r="C50" s="105"/>
      <c r="D50" s="197"/>
      <c r="E50" s="124"/>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230</v>
      </c>
      <c r="C51" s="105"/>
      <c r="D51" s="197"/>
      <c r="E51" s="124"/>
      <c r="F51" s="124"/>
      <c r="G51" s="124"/>
      <c r="H51" s="124"/>
      <c r="I51" s="124"/>
      <c r="J51" s="125"/>
      <c r="K51" s="125"/>
      <c r="L51" s="125"/>
      <c r="M51" s="125"/>
      <c r="N51" s="125"/>
      <c r="O51" s="125"/>
      <c r="P51" s="125"/>
      <c r="Q51" s="125"/>
      <c r="R51" s="125"/>
      <c r="S51" s="125"/>
      <c r="T51" s="237"/>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209" t="s">
        <v>205</v>
      </c>
      <c r="C52" s="210"/>
      <c r="D52" s="211"/>
      <c r="E52" s="212"/>
      <c r="F52" s="212"/>
      <c r="G52" s="212"/>
      <c r="H52" s="212"/>
      <c r="I52" s="212"/>
      <c r="J52" s="213"/>
      <c r="K52" s="213"/>
      <c r="L52" s="213"/>
      <c r="M52" s="213"/>
      <c r="N52" s="213"/>
      <c r="O52" s="213"/>
      <c r="P52" s="213"/>
      <c r="Q52" s="213"/>
      <c r="R52" s="213"/>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71" t="s">
        <v>207</v>
      </c>
      <c r="C53" s="105"/>
      <c r="D53" s="197"/>
      <c r="E53" s="124"/>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t="s">
        <v>241</v>
      </c>
      <c r="C54" s="105"/>
      <c r="D54" s="197"/>
      <c r="E54" s="148"/>
      <c r="F54" s="137"/>
      <c r="G54" s="137"/>
      <c r="H54" s="124"/>
      <c r="I54" s="124"/>
      <c r="J54" s="124"/>
      <c r="K54" s="125"/>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71"/>
      <c r="C55" s="105"/>
      <c r="D55" s="197"/>
      <c r="E55" s="145"/>
      <c r="F55" s="137"/>
      <c r="G55" s="137"/>
      <c r="H55" s="137"/>
      <c r="I55" s="135"/>
      <c r="J55" s="135"/>
      <c r="K55" s="135"/>
      <c r="L55" s="135"/>
      <c r="M55" s="135"/>
      <c r="N55" s="135"/>
      <c r="O55" s="135"/>
      <c r="P55" s="135"/>
      <c r="Q55" s="135"/>
      <c r="R55" s="135"/>
      <c r="S55" s="135"/>
      <c r="T55" s="135"/>
      <c r="U55" s="135"/>
      <c r="V55" s="135"/>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3"/>
      <c r="C56" s="134"/>
      <c r="D56" s="105"/>
      <c r="E56" s="156"/>
      <c r="F56" s="124"/>
      <c r="G56" s="124"/>
      <c r="H56" s="124"/>
      <c r="I56" s="135"/>
      <c r="J56" s="135"/>
      <c r="K56" s="135"/>
      <c r="L56" s="135"/>
      <c r="M56" s="135"/>
      <c r="N56" s="135"/>
      <c r="O56" s="135"/>
      <c r="P56" s="135"/>
      <c r="Q56" s="135"/>
      <c r="R56" s="135"/>
      <c r="S56" s="135"/>
      <c r="T56" s="135"/>
      <c r="U56" s="135"/>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B57" s="134"/>
      <c r="C57" s="171"/>
      <c r="D57" s="135"/>
      <c r="E57" s="153"/>
      <c r="F57" s="135"/>
      <c r="G57" s="135"/>
      <c r="H57" s="135"/>
      <c r="I57" s="124"/>
      <c r="J57" s="124"/>
      <c r="K57" s="124"/>
      <c r="L57" s="124"/>
      <c r="M57" s="124"/>
      <c r="N57" s="124"/>
      <c r="O57" s="124"/>
      <c r="P57" s="124"/>
      <c r="Q57" s="124"/>
      <c r="R57" s="124"/>
      <c r="S57" s="124"/>
      <c r="T57" s="124"/>
      <c r="U57" s="124"/>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A58" s="102"/>
      <c r="B58" s="171"/>
      <c r="C58" s="154"/>
      <c r="D58" s="153"/>
      <c r="E58" s="154"/>
      <c r="F58" s="135"/>
      <c r="G58" s="135"/>
      <c r="H58" s="13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54"/>
      <c r="D59" s="153"/>
      <c r="E59" s="154"/>
      <c r="F59" s="135"/>
      <c r="G59" s="124"/>
      <c r="H59" s="124"/>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71"/>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33"/>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71"/>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34"/>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71"/>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3"/>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71"/>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3"/>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6"/>
      <c r="C71" s="134"/>
      <c r="D71" s="117"/>
      <c r="E71" s="134"/>
      <c r="F71" s="134"/>
      <c r="G71" s="105"/>
      <c r="H71" s="105"/>
      <c r="I71" s="105"/>
      <c r="J71" s="106"/>
      <c r="K71" s="106"/>
      <c r="L71" s="106"/>
      <c r="M71" s="106"/>
      <c r="N71" s="106"/>
      <c r="O71" s="106"/>
      <c r="P71" s="106"/>
      <c r="Q71" s="106"/>
      <c r="R71" s="106"/>
      <c r="S71" s="106"/>
      <c r="T71" s="108"/>
      <c r="U71" s="79"/>
      <c r="V71" s="79"/>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R78" s="99"/>
      <c r="S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T81" s="99"/>
      <c r="AS81" s="97"/>
      <c r="AT81" s="97"/>
      <c r="AU81" s="97"/>
      <c r="AV81" s="97"/>
      <c r="AW81" s="97"/>
      <c r="AX81" s="97"/>
      <c r="AY81" s="97"/>
    </row>
    <row r="82" spans="15:51" x14ac:dyDescent="0.25">
      <c r="O82" s="99"/>
      <c r="Q82" s="99"/>
      <c r="R82" s="99"/>
      <c r="S82" s="99"/>
      <c r="AS82" s="97"/>
      <c r="AT82" s="97"/>
      <c r="AU82" s="97"/>
      <c r="AV82" s="97"/>
      <c r="AW82" s="97"/>
      <c r="AX82" s="97"/>
      <c r="AY82" s="97"/>
    </row>
    <row r="83" spans="15:51" x14ac:dyDescent="0.25">
      <c r="O83" s="12"/>
      <c r="P83" s="99"/>
      <c r="Q83" s="99"/>
      <c r="R83" s="99"/>
      <c r="S83" s="99"/>
      <c r="T83" s="99"/>
      <c r="AS83" s="97"/>
      <c r="AT83" s="97"/>
      <c r="AU83" s="97"/>
      <c r="AV83" s="97"/>
      <c r="AW83" s="97"/>
      <c r="AX83" s="97"/>
      <c r="AY83" s="97"/>
    </row>
    <row r="84" spans="15:51" x14ac:dyDescent="0.25">
      <c r="O84" s="12"/>
      <c r="P84" s="99"/>
      <c r="Q84" s="99"/>
      <c r="R84" s="99"/>
      <c r="S84" s="99"/>
      <c r="T84" s="99"/>
      <c r="U84" s="99"/>
      <c r="AS84" s="97"/>
      <c r="AT84" s="97"/>
      <c r="AU84" s="97"/>
      <c r="AV84" s="97"/>
      <c r="AW84" s="97"/>
      <c r="AX84" s="97"/>
      <c r="AY84" s="97"/>
    </row>
    <row r="85" spans="15:51" x14ac:dyDescent="0.25">
      <c r="O85" s="12"/>
      <c r="P85" s="99"/>
      <c r="T85" s="99"/>
      <c r="U85" s="99"/>
      <c r="AS85" s="97"/>
      <c r="AT85" s="97"/>
      <c r="AU85" s="97"/>
      <c r="AV85" s="97"/>
      <c r="AW85" s="97"/>
      <c r="AX85" s="97"/>
      <c r="AY85" s="97"/>
    </row>
    <row r="97" spans="45:51" x14ac:dyDescent="0.25">
      <c r="AS97" s="97"/>
      <c r="AT97" s="97"/>
      <c r="AU97" s="97"/>
      <c r="AV97" s="97"/>
      <c r="AW97" s="97"/>
      <c r="AX97" s="97"/>
      <c r="AY97" s="97"/>
    </row>
  </sheetData>
  <protectedRanges>
    <protectedRange sqref="S58:T74" name="Range2_12_5_1_1"/>
    <protectedRange sqref="L10 AD8 AF8 AJ8:AR8 AF10 L24:N31 N32:N34 N10:N23 G11:G34 AC11:AF34 R11:T34 E11:E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3:AA55 Z56:Z57 Z45:Z52" name="Range2_2_1_10_1_1_1_2"/>
    <protectedRange sqref="N58:R74" name="Range2_12_1_6_1_1"/>
    <protectedRange sqref="L58:M74" name="Range2_2_12_1_7_1_1"/>
    <protectedRange sqref="AS11:AS15" name="Range1_4_1_1_1_1"/>
    <protectedRange sqref="J11:J15 J26:J34" name="Range1_1_2_1_10_1_1_1_1"/>
    <protectedRange sqref="T41" name="Range2_12_5_1_1_4"/>
    <protectedRange sqref="H41" name="Range2_2_12_1_7_1_1_1"/>
    <protectedRange sqref="S38:S40" name="Range2_12_3_1_1_1_1"/>
    <protectedRange sqref="D38:H38 N38:R40" name="Range2_12_1_3_1_1_1_1"/>
    <protectedRange sqref="I38:M38 E39:M40" name="Range2_2_12_1_6_1_1_1_1"/>
    <protectedRange sqref="D39:D40" name="Range2_1_1_1_1_11_1_1_1_1_1_1"/>
    <protectedRange sqref="C39:C40" name="Range2_1_2_1_1_1_1_1"/>
    <protectedRange sqref="C38" name="Range2_3_1_1_1_1_1"/>
    <protectedRange sqref="S41" name="Range2_12_5_1_1_4_1"/>
    <protectedRange sqref="Q41:R41" name="Range2_12_1_5_1_1_1_1_1"/>
    <protectedRange sqref="N41:P41" name="Range2_12_1_2_2_1_1_1_1_1"/>
    <protectedRange sqref="K41:M41" name="Range2_2_12_1_4_2_1_1_1_1_1"/>
    <protectedRange sqref="I41:J41" name="Range2_2_12_1_4_2_1_1_1_2_1_1"/>
    <protectedRange sqref="Q10 AP10 AG10" name="Range1_16_3_1_1_1_1_1"/>
    <protectedRange sqref="F11:F22" name="Range1_16_3_1_1_2_1_1_1_2_1"/>
    <protectedRange sqref="Q35" name="Range1_16_3_1_1_1_1_1_2"/>
    <protectedRange sqref="P35" name="Range1_16_3_1_1_2"/>
    <protectedRange sqref="U35 X11:AB34 V11:V34" name="Range1_16_3_1_1_3"/>
    <protectedRange sqref="AR11 AR25:AR34" name="Range1_16_3_1_1_5"/>
    <protectedRange sqref="L6 D6 D8 O8:U8" name="Range1_16_3_1_1_7"/>
    <protectedRange sqref="J58:K74" name="Range2_2_12_1_4_1_1_1_1_1_1_1_1_1_1_1_1_1_1_1"/>
    <protectedRange sqref="I58:I74" name="Range2_2_12_1_7_1_1_2_2_1_2"/>
    <protectedRange sqref="F60:H74" name="Range2_2_12_1_3_1_2_1_1_1_1_2_1_1_1_1_1_1_1_1_1_1_1"/>
    <protectedRange sqref="E60: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5:V55 G57:H57 F58:G59" name="Range2_12_5_1_1_1_2_2_1_1_1_1_1_1_1_1_1_1_1_2_1_1_1_2_1_1_1_1_1_1_1_1_1_1_1_1_1_1_1_1_2_1_1_1_1_1_1_1_1_1_2_1_1_3_1_1_1_3_1_1_1_1_1_1_1_1_1_1_1_1_1_1_1_1_1_1_1_1_1_1_2_1_1_1_1_1_1_1_1_1_1_1_2_2_1_2_1_1_1_1_1_1_1_1_1_1_1_1_1"/>
    <protectedRange sqref="T53:U54 S46:T52" name="Range2_12_5_1_1_2_1_1_1_2_1_1_1_1_1_1_1_1_1_1_1_1_1"/>
    <protectedRange sqref="O53:S54 N46:R52" name="Range2_12_1_6_1_1_2_1_1_1_2_1_1_1_1_1_1_1_1_1_1_1_1_1"/>
    <protectedRange sqref="M53:N54 L46:M52" name="Range2_2_12_1_7_1_1_3_1_1_1_2_1_1_1_1_1_1_1_1_1_1_1_1_1"/>
    <protectedRange sqref="K53:L54 J46:K52" name="Range2_2_12_1_4_1_1_1_1_1_1_1_1_1_1_1_1_1_1_1_2_1_1_1_2_1_1_1_1_1_1_1_1_1_1_1_1_1"/>
    <protectedRange sqref="J53:J54 I46:I52" name="Range2_2_12_1_7_1_1_2_2_1_2_2_1_1_1_2_1_1_1_1_1_1_1_1_1_1_1_1_1"/>
    <protectedRange sqref="I53:I54 H55:H56 G46:H54" name="Range2_2_12_1_3_1_2_1_1_1_1_2_1_1_1_1_1_1_1_1_1_1_1_2_1_1_1_2_1_1_1_1_1_1_1_1_1_1_1_1_1"/>
    <protectedRange sqref="G55:G56 F46:F54" name="Range2_2_12_1_3_1_2_1_1_1_1_2_1_1_1_1_1_1_1_1_1_1_1_2_2_1_1_2_1_1_1_1_1_1_1_1_1_1_1_1_1"/>
    <protectedRange sqref="F55:F56 E46:E55"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2" name="Range2_12_5_1_1_2_1_1_1_1_1_1_1_1_1_1_1_1_1_1_1_1"/>
    <protectedRange sqref="S42" name="Range2_12_4_1_1_1_4_2_2_1_1_1_1_1_1_1_1_1_1_1_1_1_1_1_1"/>
    <protectedRange sqref="G42:H42" name="Range2_2_12_1_3_1_1_1_1_1_4_1_1_1_1_1_1_1_1_1_1_2_1_1_1_1_1_1_1_1_1_1_1_1"/>
    <protectedRange sqref="Q42:R42" name="Range2_12_1_6_1_1_1_1_2_1_1_1_1_1_1_1_1_1_2_1_1_1_1_1_1_1_1_1_1_1"/>
    <protectedRange sqref="N42:P42" name="Range2_12_1_2_3_1_1_1_1_2_1_1_1_1_1_1_1_1_1_2_1_1_1_1_1_1_1_1_1_1_1"/>
    <protectedRange sqref="I42:M42" name="Range2_2_12_1_4_3_1_1_1_1_2_1_1_1_1_1_1_1_1_1_2_1_1_1_1_1_1_1_1_1_1_1"/>
    <protectedRange sqref="F44:U44" name="Range2_12_5_1_1_1_2_2_1_1_1_1_1_1_1_1_1_1_1_2_1_1_1_2_1_1_1_1_1_1_1_1_1_1_1_1_1_1_1_1_2_1_1_1_1_1_1_1_1_1_2_1_1_3_1_1_1_3_1_1_1_1_1_1_1_1_1_1_1_1_1_1_1_1_1_1_1_1_1_1_2_1_1_1_1_1_1_1_1_1_1_1_2_2_1_1_1_1_1_1_1_1_1_1"/>
    <protectedRange sqref="S43:T43" name="Range2_12_5_1_1_2_1_1_1_1_1_2_1_1_1_1_1_1"/>
    <protectedRange sqref="N43:R43" name="Range2_12_1_6_1_1_2_1_1_1_1_1_2_1_1_1_1_1_1"/>
    <protectedRange sqref="L43:M43" name="Range2_2_12_1_7_1_1_3_1_1_1_1_1_2_1_1_1_1_1_1"/>
    <protectedRange sqref="J43:K43" name="Range2_2_12_1_4_1_1_1_1_1_1_1_1_1_1_1_1_1_1_1_2_1_1_1_1_1_2_1_1_1_1_1_1"/>
    <protectedRange sqref="I43" name="Range2_2_12_1_7_1_1_2_2_1_2_2_1_1_1_1_1_2_1_1_1_1_1_1"/>
    <protectedRange sqref="G43:H43 G41" name="Range2_2_12_1_3_1_2_1_1_1_1_2_1_1_1_1_1_1_1_1_1_1_1_2_1_1_1_1_1_2_1_1_1_1_1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7" name="Range2_12_5_1_1_1_2_2_1_1_1_1_1_1_1_1_1_1_1_2_1_1_1_1_1_1_1_1_1_3_1_3_1_2_1_1_1_1_1_1_1_1_1_1_1_1_1_2_1_1_1_1_1_2_1_1_1_1_1_1_1_1_2_1_1_3_1_1_1_2_1_1_1_1_1_1_1_1_1_1_1_1_1_1_1_1_1_2_1_1_1_1_1_1_1_1_1_1_1_1_1_1_1_1_1_1_1_2_3_1_2_1_1_1_2_2_1_3"/>
    <protectedRange sqref="B58" name="Range2_12_5_1_1_1_1_1_2_1_1_2_1_1_1_1_1_1_1_1_1_1_1_1_1_1_1_1_1_2_1_1_1_1_1_1_1_1_1_1_1_1_1_1_3_1_1_1_2_1_1_1_1_1_1_1_1_1_2_1_1_1_1_1_1_1_1_1_1_1_1_1_1_1_1_1_1_1_1_1_1_1_1_1_1_2_1_1_1_2_2_1_3"/>
    <protectedRange sqref="B59" name="Range2_12_5_1_1_1_2_2_1_1_1_1_1_1_1_1_1_1_1_2_1_1_1_2_1_1_1_1_1_1_1_1_1_1_1_1_1_1_1_1_2_1_1_1_1_1_1_1_1_1_2_1_1_3_1_1_1_3_1_1_1_1_1_1_1_1_1_1_1_1_1_1_1_1_1_1_1_1_1_1_2_1_1_1_1_1_1_1_1_1_2_2_1_1_1_2_2_1"/>
    <protectedRange sqref="B60" name="Range2_12_5_1_1_1_1_1_2_1_2_1_1_1_2_1_1_1_1_1_1_1_1_1_1_2_1_1_1_1_1_2_1_1_1_1_1_1_1_2_1_1_3_1_1_1_2_1_1_1_1_1_1_1_1_1_1_1_1_1_1_1_1_1_1_1_1_1_1_1_1_1_1_1_1_1_1_1_1_2_2_1_1_1_1_2_1"/>
    <protectedRange sqref="B42" name="Range2_12_5_1_1_1_1_1_2_1_1_1_1"/>
    <protectedRange sqref="B55" name="Range2_12_5_1_1_1_1_1_2_1_2_1_1_1_2_1_1_1_1_1_1_1_1_1_1_2_1_1_1_1_1_2_1_1_1_1_1_1_1_2_1_1_3_1_1_1_2_1_1_1_1_1_1_1_1_1_1_1_1_1_1_1_1_1_1_1_1_1_1_1_1_1_1_1_1_1_1_1_1_2_2_1_1_1_1_2_1_1_2_1_1_1_1_1_1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5"/>
    <protectedRange sqref="B47" name="Range2_12_5_1_1_1_1_1_2_1_1_1_1_1_1_1_1_1_1_1_1_1_1_1_1_1_1_1_1_2_1_1_1_1_1_1_1_1_1_1_1_1_1_3_1_1_1_2_1_1_1_1_1_1_1_1_1_1_1_1_2_1_1_1_1_1_1_1_1_1_1_1_1_1_1_1_1_1_1_1_1_1_1_1_1_1_1_1_1_3_1_2_1_1_1_2_2_1_1_1_2_2_1_1_1_1_1_1_1_1_1_1_1_1"/>
    <protectedRange sqref="B49" name="Range2_12_5_1_1_1_1_1_2_1_1_2_1_1_1_1_1_1_1_1_1_1_1_1_1_1_1_1_1_2_1_1_1_1_1_1_1_1_1_1_1_1_1_1_3_1_1_1_2_1_1_1_1_1_1_1_1_1_2_1_1_1_1_1_1_1_1_1_1_1_1_1_1_1_1_1_1_1_1_1_1_1_1_1_1_2_1_1_1_2_2_1_1_1_1_1_1_1_1_1_1_1"/>
    <protectedRange sqref="B48" name="Range2_12_5_1_1_1_2_2_1_1_1_1_1_1_1_1_1_1_1_2_1_1_1_1_1_1_1_1_1_3_1_3_1_2_1_1_1_1_1_1_1_1_1_1_1_1_1_2_1_1_1_1_1_2_1_1_1_1_1_1_1_1_2_1_1_3_1_1_1_2_1_1_1_1_1_1_1_1_1_1_1_1_1_1_1_1_1_2_1_1_1_1_1_1_1_1_1_1_1_1_1_1_1_1_1_1_1_2_3_1_2_1_1_1_2_2_1_1_1_1_1_2"/>
    <protectedRange sqref="B50" name="Range2_12_5_1_1_1_2_2_1_1_1_1_1_1_1_1_1_1_1_2_1_1_1_1_1_1_1_1_1_3_1_3_1_2_1_1_1_1_1_1_1_1_1_1_1_1_1_2_1_1_1_1_1_2_1_1_1_1_1_1_1_1_2_1_1_3_1_1_1_2_1_1_1_1_1_1_1_1_1_1_1_1_1_1_1_1_1_2_1_1_1_1_1_1_1_1_1_1_1_1_1_1_1_1_1_1_1_2_3_1_2_1_1_1_2_2_1_1_1_3_1_1_1__2"/>
    <protectedRange sqref="B52"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53" name="Range2_12_5_1_1_1_1_1_2_1_2_1_1_1_2_1_1_1_1_1_1_1_1_1_1_2_1_1_1_1_1_2_1_1_1_1_1_1_1_2_1_1_3_1_1_1_2_1_1_1_1_1_1_1_1_1_1_1_1_1_1_1_1_1_1_1_1_1_1_1_1_1_1_1_1_1_1_1_1_2_2_1_1_1_1_2_1_1_2_1_1_1_1_1_1_1_1_1_1"/>
    <protectedRange sqref="B51" name="Range2_12_5_1_1_1_2_2_1_1_1_1_1_1_1_1_1_1_1_2_1_1_1_2_1_1_1_1_1_1_1_1_1_1_1_1_1_1_1_1_2_1_1_1_1_1_1_1_1_1_2_1_1_3_1_1_1_3_1_1_1_1_1_1_1_1_1_1_1_1_1_1_1_1_1_1_1_1_1_1_2_1_1_1_1_1_1_1_1_1_2_2_1_1_1_2_2_1_1_1_1_1_1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14 X11:Y14 X15:AB34">
    <cfRule type="containsText" dxfId="350" priority="104" operator="containsText" text="N/A">
      <formula>NOT(ISERROR(SEARCH("N/A",X11)))</formula>
    </cfRule>
    <cfRule type="cellIs" dxfId="349" priority="117" operator="equal">
      <formula>0</formula>
    </cfRule>
  </conditionalFormatting>
  <conditionalFormatting sqref="AC11:AE34 AA11:AA14 X11:Y14 X15:AB34">
    <cfRule type="cellIs" dxfId="348" priority="116" operator="greaterThanOrEqual">
      <formula>1185</formula>
    </cfRule>
  </conditionalFormatting>
  <conditionalFormatting sqref="AC11:AE34 AA11:AA14 X11:Y14 X15:AB34">
    <cfRule type="cellIs" dxfId="347" priority="115" operator="between">
      <formula>0.1</formula>
      <formula>1184</formula>
    </cfRule>
  </conditionalFormatting>
  <conditionalFormatting sqref="X8">
    <cfRule type="cellIs" dxfId="346" priority="114" operator="equal">
      <formula>0</formula>
    </cfRule>
  </conditionalFormatting>
  <conditionalFormatting sqref="X8">
    <cfRule type="cellIs" dxfId="345" priority="113" operator="greaterThan">
      <formula>1179</formula>
    </cfRule>
  </conditionalFormatting>
  <conditionalFormatting sqref="X8">
    <cfRule type="cellIs" dxfId="344" priority="112" operator="greaterThan">
      <formula>99</formula>
    </cfRule>
  </conditionalFormatting>
  <conditionalFormatting sqref="X8">
    <cfRule type="cellIs" dxfId="343" priority="111" operator="greaterThan">
      <formula>0.99</formula>
    </cfRule>
  </conditionalFormatting>
  <conditionalFormatting sqref="AB8">
    <cfRule type="cellIs" dxfId="342" priority="110" operator="equal">
      <formula>0</formula>
    </cfRule>
  </conditionalFormatting>
  <conditionalFormatting sqref="AB8">
    <cfRule type="cellIs" dxfId="341" priority="109" operator="greaterThan">
      <formula>1179</formula>
    </cfRule>
  </conditionalFormatting>
  <conditionalFormatting sqref="AB8">
    <cfRule type="cellIs" dxfId="340" priority="108" operator="greaterThan">
      <formula>99</formula>
    </cfRule>
  </conditionalFormatting>
  <conditionalFormatting sqref="AB8">
    <cfRule type="cellIs" dxfId="339" priority="107" operator="greaterThan">
      <formula>0.99</formula>
    </cfRule>
  </conditionalFormatting>
  <conditionalFormatting sqref="AH11:AH31">
    <cfRule type="cellIs" dxfId="338" priority="105" operator="greaterThan">
      <formula>$AH$8</formula>
    </cfRule>
    <cfRule type="cellIs" dxfId="337" priority="106" operator="greaterThan">
      <formula>$AH$8</formula>
    </cfRule>
  </conditionalFormatting>
  <conditionalFormatting sqref="AN11:AN35 AO11:AO34">
    <cfRule type="cellIs" dxfId="336" priority="103" operator="equal">
      <formula>0</formula>
    </cfRule>
  </conditionalFormatting>
  <conditionalFormatting sqref="AN11:AN35 AO11:AO34">
    <cfRule type="cellIs" dxfId="335" priority="102" operator="greaterThan">
      <formula>1179</formula>
    </cfRule>
  </conditionalFormatting>
  <conditionalFormatting sqref="AN11:AN35 AO11:AO34">
    <cfRule type="cellIs" dxfId="334" priority="101" operator="greaterThan">
      <formula>99</formula>
    </cfRule>
  </conditionalFormatting>
  <conditionalFormatting sqref="AN11:AN35 AO11:AO34">
    <cfRule type="cellIs" dxfId="333" priority="100" operator="greaterThan">
      <formula>0.99</formula>
    </cfRule>
  </conditionalFormatting>
  <conditionalFormatting sqref="AQ11:AQ34">
    <cfRule type="cellIs" dxfId="332" priority="99" operator="equal">
      <formula>0</formula>
    </cfRule>
  </conditionalFormatting>
  <conditionalFormatting sqref="AQ11:AQ34">
    <cfRule type="cellIs" dxfId="331" priority="98" operator="greaterThan">
      <formula>1179</formula>
    </cfRule>
  </conditionalFormatting>
  <conditionalFormatting sqref="AQ11:AQ34">
    <cfRule type="cellIs" dxfId="330" priority="97" operator="greaterThan">
      <formula>99</formula>
    </cfRule>
  </conditionalFormatting>
  <conditionalFormatting sqref="AQ11:AQ34">
    <cfRule type="cellIs" dxfId="329" priority="96" operator="greaterThan">
      <formula>0.99</formula>
    </cfRule>
  </conditionalFormatting>
  <conditionalFormatting sqref="AJ11:AN35">
    <cfRule type="cellIs" dxfId="328" priority="95" operator="equal">
      <formula>0</formula>
    </cfRule>
  </conditionalFormatting>
  <conditionalFormatting sqref="AJ11:AN35">
    <cfRule type="cellIs" dxfId="327" priority="94" operator="greaterThan">
      <formula>1179</formula>
    </cfRule>
  </conditionalFormatting>
  <conditionalFormatting sqref="AJ11:AN35">
    <cfRule type="cellIs" dxfId="326" priority="93" operator="greaterThan">
      <formula>99</formula>
    </cfRule>
  </conditionalFormatting>
  <conditionalFormatting sqref="AJ11:AN35">
    <cfRule type="cellIs" dxfId="325" priority="92" operator="greaterThan">
      <formula>0.99</formula>
    </cfRule>
  </conditionalFormatting>
  <conditionalFormatting sqref="AP11:AP34">
    <cfRule type="cellIs" dxfId="324" priority="91" operator="equal">
      <formula>0</formula>
    </cfRule>
  </conditionalFormatting>
  <conditionalFormatting sqref="AP11:AP34">
    <cfRule type="cellIs" dxfId="323" priority="90" operator="greaterThan">
      <formula>1179</formula>
    </cfRule>
  </conditionalFormatting>
  <conditionalFormatting sqref="AP11:AP34">
    <cfRule type="cellIs" dxfId="322" priority="89" operator="greaterThan">
      <formula>99</formula>
    </cfRule>
  </conditionalFormatting>
  <conditionalFormatting sqref="AP11:AP34">
    <cfRule type="cellIs" dxfId="321" priority="88" operator="greaterThan">
      <formula>0.99</formula>
    </cfRule>
  </conditionalFormatting>
  <conditionalFormatting sqref="AH32:AH34">
    <cfRule type="cellIs" dxfId="320" priority="86" operator="greaterThan">
      <formula>$AH$8</formula>
    </cfRule>
    <cfRule type="cellIs" dxfId="319" priority="87" operator="greaterThan">
      <formula>$AH$8</formula>
    </cfRule>
  </conditionalFormatting>
  <conditionalFormatting sqref="AI11:AI34">
    <cfRule type="cellIs" dxfId="318" priority="85" operator="greaterThan">
      <formula>$AI$8</formula>
    </cfRule>
  </conditionalFormatting>
  <conditionalFormatting sqref="AL11:AL34">
    <cfRule type="cellIs" dxfId="317" priority="84" operator="equal">
      <formula>0</formula>
    </cfRule>
  </conditionalFormatting>
  <conditionalFormatting sqref="AL11:AL34">
    <cfRule type="cellIs" dxfId="316" priority="83" operator="greaterThan">
      <formula>1179</formula>
    </cfRule>
  </conditionalFormatting>
  <conditionalFormatting sqref="AL11:AL34">
    <cfRule type="cellIs" dxfId="315" priority="82" operator="greaterThan">
      <formula>99</formula>
    </cfRule>
  </conditionalFormatting>
  <conditionalFormatting sqref="AL11:AL34">
    <cfRule type="cellIs" dxfId="314" priority="81" operator="greaterThan">
      <formula>0.99</formula>
    </cfRule>
  </conditionalFormatting>
  <conditionalFormatting sqref="AM16:AM34">
    <cfRule type="cellIs" dxfId="313" priority="80" operator="equal">
      <formula>0</formula>
    </cfRule>
  </conditionalFormatting>
  <conditionalFormatting sqref="AM16:AM34">
    <cfRule type="cellIs" dxfId="312" priority="79" operator="greaterThan">
      <formula>1179</formula>
    </cfRule>
  </conditionalFormatting>
  <conditionalFormatting sqref="AM16:AM34">
    <cfRule type="cellIs" dxfId="311" priority="78" operator="greaterThan">
      <formula>99</formula>
    </cfRule>
  </conditionalFormatting>
  <conditionalFormatting sqref="AM16:AM34">
    <cfRule type="cellIs" dxfId="310" priority="77" operator="greaterThan">
      <formula>0.99</formula>
    </cfRule>
  </conditionalFormatting>
  <conditionalFormatting sqref="AL11:AL34">
    <cfRule type="cellIs" dxfId="309" priority="76" operator="equal">
      <formula>0</formula>
    </cfRule>
  </conditionalFormatting>
  <conditionalFormatting sqref="AL11:AL34">
    <cfRule type="cellIs" dxfId="308" priority="75" operator="greaterThan">
      <formula>1179</formula>
    </cfRule>
  </conditionalFormatting>
  <conditionalFormatting sqref="AL11:AL34">
    <cfRule type="cellIs" dxfId="307" priority="74" operator="greaterThan">
      <formula>99</formula>
    </cfRule>
  </conditionalFormatting>
  <conditionalFormatting sqref="AL11:AL34">
    <cfRule type="cellIs" dxfId="306" priority="73" operator="greaterThan">
      <formula>0.99</formula>
    </cfRule>
  </conditionalFormatting>
  <conditionalFormatting sqref="AN11:AN34">
    <cfRule type="cellIs" dxfId="305" priority="72" operator="equal">
      <formula>0</formula>
    </cfRule>
  </conditionalFormatting>
  <conditionalFormatting sqref="AN11:AN34">
    <cfRule type="cellIs" dxfId="304" priority="71" operator="greaterThan">
      <formula>1179</formula>
    </cfRule>
  </conditionalFormatting>
  <conditionalFormatting sqref="AN11:AN34">
    <cfRule type="cellIs" dxfId="303" priority="70" operator="greaterThan">
      <formula>99</formula>
    </cfRule>
  </conditionalFormatting>
  <conditionalFormatting sqref="AN11:AN34">
    <cfRule type="cellIs" dxfId="302" priority="69" operator="greaterThan">
      <formula>0.99</formula>
    </cfRule>
  </conditionalFormatting>
  <conditionalFormatting sqref="AN11:AN34">
    <cfRule type="cellIs" dxfId="301" priority="68" operator="equal">
      <formula>0</formula>
    </cfRule>
  </conditionalFormatting>
  <conditionalFormatting sqref="AN11:AN34">
    <cfRule type="cellIs" dxfId="300" priority="67" operator="greaterThan">
      <formula>1179</formula>
    </cfRule>
  </conditionalFormatting>
  <conditionalFormatting sqref="AN11:AN34">
    <cfRule type="cellIs" dxfId="299" priority="66" operator="greaterThan">
      <formula>99</formula>
    </cfRule>
  </conditionalFormatting>
  <conditionalFormatting sqref="AN11:AN34">
    <cfRule type="cellIs" dxfId="298" priority="65" operator="greaterThan">
      <formula>0.99</formula>
    </cfRule>
  </conditionalFormatting>
  <conditionalFormatting sqref="Z11:Z14">
    <cfRule type="containsText" dxfId="297" priority="61" operator="containsText" text="N/A">
      <formula>NOT(ISERROR(SEARCH("N/A",Z11)))</formula>
    </cfRule>
    <cfRule type="cellIs" dxfId="296" priority="64" operator="equal">
      <formula>0</formula>
    </cfRule>
  </conditionalFormatting>
  <conditionalFormatting sqref="Z11:Z14">
    <cfRule type="cellIs" dxfId="295" priority="63" operator="greaterThanOrEqual">
      <formula>1185</formula>
    </cfRule>
  </conditionalFormatting>
  <conditionalFormatting sqref="Z11:Z14">
    <cfRule type="cellIs" dxfId="294" priority="62" operator="between">
      <formula>0.1</formula>
      <formula>1184</formula>
    </cfRule>
  </conditionalFormatting>
  <conditionalFormatting sqref="AL11:AL34">
    <cfRule type="cellIs" dxfId="293" priority="60" operator="equal">
      <formula>0</formula>
    </cfRule>
  </conditionalFormatting>
  <conditionalFormatting sqref="AL11:AL34">
    <cfRule type="cellIs" dxfId="292" priority="59" operator="greaterThan">
      <formula>1179</formula>
    </cfRule>
  </conditionalFormatting>
  <conditionalFormatting sqref="AL11:AL34">
    <cfRule type="cellIs" dxfId="291" priority="58" operator="greaterThan">
      <formula>99</formula>
    </cfRule>
  </conditionalFormatting>
  <conditionalFormatting sqref="AL11:AL34">
    <cfRule type="cellIs" dxfId="290" priority="57" operator="greaterThan">
      <formula>0.99</formula>
    </cfRule>
  </conditionalFormatting>
  <conditionalFormatting sqref="AL11:AL34">
    <cfRule type="cellIs" dxfId="289" priority="56" operator="equal">
      <formula>0</formula>
    </cfRule>
  </conditionalFormatting>
  <conditionalFormatting sqref="AL11:AL34">
    <cfRule type="cellIs" dxfId="288" priority="55" operator="greaterThan">
      <formula>1179</formula>
    </cfRule>
  </conditionalFormatting>
  <conditionalFormatting sqref="AL11:AL34">
    <cfRule type="cellIs" dxfId="287" priority="54" operator="greaterThan">
      <formula>99</formula>
    </cfRule>
  </conditionalFormatting>
  <conditionalFormatting sqref="AL11:AL34">
    <cfRule type="cellIs" dxfId="286" priority="53" operator="greaterThan">
      <formula>0.99</formula>
    </cfRule>
  </conditionalFormatting>
  <conditionalFormatting sqref="AL11:AL34">
    <cfRule type="cellIs" dxfId="285" priority="52" operator="equal">
      <formula>0</formula>
    </cfRule>
  </conditionalFormatting>
  <conditionalFormatting sqref="AL11:AL34">
    <cfRule type="cellIs" dxfId="284" priority="51" operator="greaterThan">
      <formula>1179</formula>
    </cfRule>
  </conditionalFormatting>
  <conditionalFormatting sqref="AL11:AL34">
    <cfRule type="cellIs" dxfId="283" priority="50" operator="greaterThan">
      <formula>99</formula>
    </cfRule>
  </conditionalFormatting>
  <conditionalFormatting sqref="AL11:AL34">
    <cfRule type="cellIs" dxfId="282" priority="49" operator="greaterThan">
      <formula>0.99</formula>
    </cfRule>
  </conditionalFormatting>
  <conditionalFormatting sqref="AN11:AN34">
    <cfRule type="cellIs" dxfId="281" priority="48" operator="equal">
      <formula>0</formula>
    </cfRule>
  </conditionalFormatting>
  <conditionalFormatting sqref="AN11:AN34">
    <cfRule type="cellIs" dxfId="280" priority="47" operator="greaterThan">
      <formula>1179</formula>
    </cfRule>
  </conditionalFormatting>
  <conditionalFormatting sqref="AN11:AN34">
    <cfRule type="cellIs" dxfId="279" priority="46" operator="greaterThan">
      <formula>99</formula>
    </cfRule>
  </conditionalFormatting>
  <conditionalFormatting sqref="AN11:AN34">
    <cfRule type="cellIs" dxfId="278" priority="45" operator="greaterThan">
      <formula>0.99</formula>
    </cfRule>
  </conditionalFormatting>
  <conditionalFormatting sqref="AN11:AN34">
    <cfRule type="cellIs" dxfId="277" priority="44" operator="equal">
      <formula>0</formula>
    </cfRule>
  </conditionalFormatting>
  <conditionalFormatting sqref="AN11:AN34">
    <cfRule type="cellIs" dxfId="276" priority="43" operator="greaterThan">
      <formula>1179</formula>
    </cfRule>
  </conditionalFormatting>
  <conditionalFormatting sqref="AN11:AN34">
    <cfRule type="cellIs" dxfId="275" priority="42" operator="greaterThan">
      <formula>99</formula>
    </cfRule>
  </conditionalFormatting>
  <conditionalFormatting sqref="AN11:AN34">
    <cfRule type="cellIs" dxfId="274" priority="41" operator="greaterThan">
      <formula>0.99</formula>
    </cfRule>
  </conditionalFormatting>
  <conditionalFormatting sqref="AN11:AN34">
    <cfRule type="cellIs" dxfId="273" priority="40" operator="equal">
      <formula>0</formula>
    </cfRule>
  </conditionalFormatting>
  <conditionalFormatting sqref="AN11:AN34">
    <cfRule type="cellIs" dxfId="272" priority="39" operator="greaterThan">
      <formula>1179</formula>
    </cfRule>
  </conditionalFormatting>
  <conditionalFormatting sqref="AN11:AN34">
    <cfRule type="cellIs" dxfId="271" priority="38" operator="greaterThan">
      <formula>99</formula>
    </cfRule>
  </conditionalFormatting>
  <conditionalFormatting sqref="AN11:AN34">
    <cfRule type="cellIs" dxfId="270" priority="37" operator="greaterThan">
      <formula>0.99</formula>
    </cfRule>
  </conditionalFormatting>
  <conditionalFormatting sqref="AN11:AN34">
    <cfRule type="cellIs" dxfId="269" priority="36" operator="equal">
      <formula>0</formula>
    </cfRule>
  </conditionalFormatting>
  <conditionalFormatting sqref="AN11:AN34">
    <cfRule type="cellIs" dxfId="268" priority="35" operator="greaterThan">
      <formula>1179</formula>
    </cfRule>
  </conditionalFormatting>
  <conditionalFormatting sqref="AN11:AN34">
    <cfRule type="cellIs" dxfId="267" priority="34" operator="greaterThan">
      <formula>99</formula>
    </cfRule>
  </conditionalFormatting>
  <conditionalFormatting sqref="AN11:AN34">
    <cfRule type="cellIs" dxfId="266" priority="33" operator="greaterThan">
      <formula>0.99</formula>
    </cfRule>
  </conditionalFormatting>
  <conditionalFormatting sqref="AN11:AN34">
    <cfRule type="cellIs" dxfId="265" priority="32" operator="equal">
      <formula>0</formula>
    </cfRule>
  </conditionalFormatting>
  <conditionalFormatting sqref="AN11:AN34">
    <cfRule type="cellIs" dxfId="264" priority="31" operator="greaterThan">
      <formula>1179</formula>
    </cfRule>
  </conditionalFormatting>
  <conditionalFormatting sqref="AN11:AN34">
    <cfRule type="cellIs" dxfId="263" priority="30" operator="greaterThan">
      <formula>99</formula>
    </cfRule>
  </conditionalFormatting>
  <conditionalFormatting sqref="AN11:AN34">
    <cfRule type="cellIs" dxfId="262" priority="29" operator="greaterThan">
      <formula>0.99</formula>
    </cfRule>
  </conditionalFormatting>
  <conditionalFormatting sqref="AB11:AB14">
    <cfRule type="containsText" dxfId="261" priority="25" operator="containsText" text="N/A">
      <formula>NOT(ISERROR(SEARCH("N/A",AB11)))</formula>
    </cfRule>
    <cfRule type="cellIs" dxfId="260" priority="28" operator="equal">
      <formula>0</formula>
    </cfRule>
  </conditionalFormatting>
  <conditionalFormatting sqref="AB11:AB14">
    <cfRule type="cellIs" dxfId="259" priority="27" operator="greaterThanOrEqual">
      <formula>1185</formula>
    </cfRule>
  </conditionalFormatting>
  <conditionalFormatting sqref="AB11:AB14">
    <cfRule type="cellIs" dxfId="258" priority="26" operator="between">
      <formula>0.1</formula>
      <formula>1184</formula>
    </cfRule>
  </conditionalFormatting>
  <conditionalFormatting sqref="AN11:AN34">
    <cfRule type="cellIs" dxfId="257" priority="24" operator="equal">
      <formula>0</formula>
    </cfRule>
  </conditionalFormatting>
  <conditionalFormatting sqref="AN11:AN34">
    <cfRule type="cellIs" dxfId="256" priority="23" operator="greaterThan">
      <formula>1179</formula>
    </cfRule>
  </conditionalFormatting>
  <conditionalFormatting sqref="AN11:AN34">
    <cfRule type="cellIs" dxfId="255" priority="22" operator="greaterThan">
      <formula>99</formula>
    </cfRule>
  </conditionalFormatting>
  <conditionalFormatting sqref="AN11:AN34">
    <cfRule type="cellIs" dxfId="254" priority="21" operator="greaterThan">
      <formula>0.99</formula>
    </cfRule>
  </conditionalFormatting>
  <conditionalFormatting sqref="AN11:AN34">
    <cfRule type="cellIs" dxfId="253" priority="20" operator="equal">
      <formula>0</formula>
    </cfRule>
  </conditionalFormatting>
  <conditionalFormatting sqref="AN11:AN34">
    <cfRule type="cellIs" dxfId="252" priority="19" operator="greaterThan">
      <formula>1179</formula>
    </cfRule>
  </conditionalFormatting>
  <conditionalFormatting sqref="AN11:AN34">
    <cfRule type="cellIs" dxfId="251" priority="18" operator="greaterThan">
      <formula>99</formula>
    </cfRule>
  </conditionalFormatting>
  <conditionalFormatting sqref="AN11:AN34">
    <cfRule type="cellIs" dxfId="250" priority="17" operator="greaterThan">
      <formula>0.99</formula>
    </cfRule>
  </conditionalFormatting>
  <conditionalFormatting sqref="AN11:AN34">
    <cfRule type="cellIs" dxfId="249" priority="16" operator="equal">
      <formula>0</formula>
    </cfRule>
  </conditionalFormatting>
  <conditionalFormatting sqref="AN11:AN34">
    <cfRule type="cellIs" dxfId="248" priority="15" operator="greaterThan">
      <formula>1179</formula>
    </cfRule>
  </conditionalFormatting>
  <conditionalFormatting sqref="AN11:AN34">
    <cfRule type="cellIs" dxfId="247" priority="14" operator="greaterThan">
      <formula>99</formula>
    </cfRule>
  </conditionalFormatting>
  <conditionalFormatting sqref="AN11:AN34">
    <cfRule type="cellIs" dxfId="246" priority="13" operator="greaterThan">
      <formula>0.99</formula>
    </cfRule>
  </conditionalFormatting>
  <conditionalFormatting sqref="AN11:AN34">
    <cfRule type="cellIs" dxfId="245" priority="12" operator="equal">
      <formula>0</formula>
    </cfRule>
  </conditionalFormatting>
  <conditionalFormatting sqref="AN11:AN34">
    <cfRule type="cellIs" dxfId="244" priority="11" operator="greaterThan">
      <formula>1179</formula>
    </cfRule>
  </conditionalFormatting>
  <conditionalFormatting sqref="AN11:AN34">
    <cfRule type="cellIs" dxfId="243" priority="10" operator="greaterThan">
      <formula>99</formula>
    </cfRule>
  </conditionalFormatting>
  <conditionalFormatting sqref="AN11:AN34">
    <cfRule type="cellIs" dxfId="242" priority="9" operator="greaterThan">
      <formula>0.99</formula>
    </cfRule>
  </conditionalFormatting>
  <conditionalFormatting sqref="AN11:AN34">
    <cfRule type="cellIs" dxfId="241" priority="8" operator="equal">
      <formula>0</formula>
    </cfRule>
  </conditionalFormatting>
  <conditionalFormatting sqref="AN11:AN34">
    <cfRule type="cellIs" dxfId="240" priority="7" operator="greaterThan">
      <formula>1179</formula>
    </cfRule>
  </conditionalFormatting>
  <conditionalFormatting sqref="AN11:AN34">
    <cfRule type="cellIs" dxfId="239" priority="6" operator="greaterThan">
      <formula>99</formula>
    </cfRule>
  </conditionalFormatting>
  <conditionalFormatting sqref="AN11:AN34">
    <cfRule type="cellIs" dxfId="238" priority="5" operator="greaterThan">
      <formula>0.99</formula>
    </cfRule>
  </conditionalFormatting>
  <conditionalFormatting sqref="AL16:AL34">
    <cfRule type="cellIs" dxfId="237" priority="4" operator="equal">
      <formula>0</formula>
    </cfRule>
  </conditionalFormatting>
  <conditionalFormatting sqref="AL16:AL34">
    <cfRule type="cellIs" dxfId="236" priority="3" operator="greaterThan">
      <formula>1179</formula>
    </cfRule>
  </conditionalFormatting>
  <conditionalFormatting sqref="AL16:AL34">
    <cfRule type="cellIs" dxfId="235" priority="2" operator="greaterThan">
      <formula>99</formula>
    </cfRule>
  </conditionalFormatting>
  <conditionalFormatting sqref="AL16:AL34">
    <cfRule type="cellIs" dxfId="234"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topLeftCell="A19" zoomScaleNormal="100" workbookViewId="0">
      <selection activeCell="R15" sqref="R15"/>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133</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126</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170"/>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67" t="s">
        <v>10</v>
      </c>
      <c r="I7" s="116" t="s">
        <v>11</v>
      </c>
      <c r="J7" s="116" t="s">
        <v>12</v>
      </c>
      <c r="K7" s="116" t="s">
        <v>13</v>
      </c>
      <c r="L7" s="12"/>
      <c r="M7" s="12"/>
      <c r="N7" s="12"/>
      <c r="O7" s="167"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42493</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28788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172" t="s">
        <v>51</v>
      </c>
      <c r="V9" s="172" t="s">
        <v>52</v>
      </c>
      <c r="W9" s="283" t="s">
        <v>53</v>
      </c>
      <c r="X9" s="284" t="s">
        <v>54</v>
      </c>
      <c r="Y9" s="285"/>
      <c r="Z9" s="285"/>
      <c r="AA9" s="285"/>
      <c r="AB9" s="285"/>
      <c r="AC9" s="285"/>
      <c r="AD9" s="285"/>
      <c r="AE9" s="286"/>
      <c r="AF9" s="169" t="s">
        <v>55</v>
      </c>
      <c r="AG9" s="169" t="s">
        <v>56</v>
      </c>
      <c r="AH9" s="272" t="s">
        <v>57</v>
      </c>
      <c r="AI9" s="287" t="s">
        <v>58</v>
      </c>
      <c r="AJ9" s="172" t="s">
        <v>59</v>
      </c>
      <c r="AK9" s="172" t="s">
        <v>60</v>
      </c>
      <c r="AL9" s="172" t="s">
        <v>61</v>
      </c>
      <c r="AM9" s="172" t="s">
        <v>62</v>
      </c>
      <c r="AN9" s="172" t="s">
        <v>63</v>
      </c>
      <c r="AO9" s="172" t="s">
        <v>64</v>
      </c>
      <c r="AP9" s="172" t="s">
        <v>65</v>
      </c>
      <c r="AQ9" s="270" t="s">
        <v>66</v>
      </c>
      <c r="AR9" s="172" t="s">
        <v>67</v>
      </c>
      <c r="AS9" s="272" t="s">
        <v>68</v>
      </c>
      <c r="AV9" s="35" t="s">
        <v>69</v>
      </c>
      <c r="AW9" s="35" t="s">
        <v>70</v>
      </c>
      <c r="AY9" s="36" t="s">
        <v>71</v>
      </c>
    </row>
    <row r="10" spans="2:51" x14ac:dyDescent="0.25">
      <c r="B10" s="172" t="s">
        <v>72</v>
      </c>
      <c r="C10" s="172" t="s">
        <v>73</v>
      </c>
      <c r="D10" s="172" t="s">
        <v>74</v>
      </c>
      <c r="E10" s="172" t="s">
        <v>75</v>
      </c>
      <c r="F10" s="172" t="s">
        <v>74</v>
      </c>
      <c r="G10" s="172" t="s">
        <v>75</v>
      </c>
      <c r="H10" s="266"/>
      <c r="I10" s="172" t="s">
        <v>75</v>
      </c>
      <c r="J10" s="172" t="s">
        <v>75</v>
      </c>
      <c r="K10" s="172" t="s">
        <v>75</v>
      </c>
      <c r="L10" s="28" t="s">
        <v>29</v>
      </c>
      <c r="M10" s="269"/>
      <c r="N10" s="28" t="s">
        <v>29</v>
      </c>
      <c r="O10" s="271"/>
      <c r="P10" s="271"/>
      <c r="Q10" s="1">
        <f>'MAY 2'!Q34</f>
        <v>80660115</v>
      </c>
      <c r="R10" s="280"/>
      <c r="S10" s="281"/>
      <c r="T10" s="282"/>
      <c r="U10" s="172" t="s">
        <v>75</v>
      </c>
      <c r="V10" s="172" t="s">
        <v>75</v>
      </c>
      <c r="W10" s="283"/>
      <c r="X10" s="37" t="s">
        <v>76</v>
      </c>
      <c r="Y10" s="37" t="s">
        <v>77</v>
      </c>
      <c r="Z10" s="37" t="s">
        <v>78</v>
      </c>
      <c r="AA10" s="37" t="s">
        <v>79</v>
      </c>
      <c r="AB10" s="37" t="s">
        <v>80</v>
      </c>
      <c r="AC10" s="37" t="s">
        <v>81</v>
      </c>
      <c r="AD10" s="37" t="s">
        <v>82</v>
      </c>
      <c r="AE10" s="37" t="s">
        <v>83</v>
      </c>
      <c r="AF10" s="38"/>
      <c r="AG10" s="1">
        <f>'MAY 2'!AG34</f>
        <v>46157772</v>
      </c>
      <c r="AH10" s="272"/>
      <c r="AI10" s="288"/>
      <c r="AJ10" s="172" t="s">
        <v>84</v>
      </c>
      <c r="AK10" s="172" t="s">
        <v>84</v>
      </c>
      <c r="AL10" s="172" t="s">
        <v>84</v>
      </c>
      <c r="AM10" s="172" t="s">
        <v>84</v>
      </c>
      <c r="AN10" s="172" t="s">
        <v>84</v>
      </c>
      <c r="AO10" s="172" t="s">
        <v>84</v>
      </c>
      <c r="AP10" s="1">
        <f>'MAY 2'!AP34</f>
        <v>10744813</v>
      </c>
      <c r="AQ10" s="271"/>
      <c r="AR10" s="168" t="s">
        <v>85</v>
      </c>
      <c r="AS10" s="272"/>
      <c r="AV10" s="39" t="s">
        <v>86</v>
      </c>
      <c r="AW10" s="39" t="s">
        <v>87</v>
      </c>
      <c r="AY10" s="81" t="s">
        <v>129</v>
      </c>
    </row>
    <row r="11" spans="2:51" x14ac:dyDescent="0.25">
      <c r="B11" s="40">
        <v>2</v>
      </c>
      <c r="C11" s="40">
        <v>4.1666666666666664E-2</v>
      </c>
      <c r="D11" s="110">
        <v>4</v>
      </c>
      <c r="E11" s="41">
        <f t="shared" ref="E11:E34" si="0">D11/1.42</f>
        <v>2.8169014084507045</v>
      </c>
      <c r="F11" s="100">
        <v>75</v>
      </c>
      <c r="G11" s="41">
        <f>F11/1.42</f>
        <v>52.816901408450704</v>
      </c>
      <c r="H11" s="42" t="s">
        <v>88</v>
      </c>
      <c r="I11" s="42">
        <f>J11-(2/1.42)</f>
        <v>47.887323943661976</v>
      </c>
      <c r="J11" s="43">
        <f>(F11-5)/1.42</f>
        <v>49.295774647887328</v>
      </c>
      <c r="K11" s="42">
        <f>J11+(6/1.42)</f>
        <v>53.521126760563384</v>
      </c>
      <c r="L11" s="44">
        <v>14</v>
      </c>
      <c r="M11" s="45" t="s">
        <v>89</v>
      </c>
      <c r="N11" s="45">
        <v>11.4</v>
      </c>
      <c r="O11" s="111">
        <v>138</v>
      </c>
      <c r="P11" s="111">
        <v>110</v>
      </c>
      <c r="Q11" s="111">
        <v>80664926</v>
      </c>
      <c r="R11" s="46">
        <f>IF(ISBLANK(Q11),"-",Q11-Q10)</f>
        <v>4811</v>
      </c>
      <c r="S11" s="47">
        <f>R11*24/1000</f>
        <v>115.464</v>
      </c>
      <c r="T11" s="47">
        <f>R11/1000</f>
        <v>4.8109999999999999</v>
      </c>
      <c r="U11" s="112">
        <v>3.6</v>
      </c>
      <c r="V11" s="112">
        <f t="shared" ref="V11:V34" si="1">U11</f>
        <v>3.6</v>
      </c>
      <c r="W11" s="113" t="s">
        <v>124</v>
      </c>
      <c r="X11" s="115">
        <v>0</v>
      </c>
      <c r="Y11" s="115">
        <v>0</v>
      </c>
      <c r="Z11" s="115">
        <v>0</v>
      </c>
      <c r="AA11" s="115">
        <v>1185</v>
      </c>
      <c r="AB11" s="115">
        <v>1188</v>
      </c>
      <c r="AC11" s="48" t="s">
        <v>90</v>
      </c>
      <c r="AD11" s="48" t="s">
        <v>90</v>
      </c>
      <c r="AE11" s="48" t="s">
        <v>90</v>
      </c>
      <c r="AF11" s="114" t="s">
        <v>90</v>
      </c>
      <c r="AG11" s="123">
        <v>46158716</v>
      </c>
      <c r="AH11" s="49">
        <f>IF(ISBLANK(AG11),"-",AG11-AG10)</f>
        <v>944</v>
      </c>
      <c r="AI11" s="50">
        <f>AH11/T11</f>
        <v>196.21700270214092</v>
      </c>
      <c r="AJ11" s="98">
        <v>0</v>
      </c>
      <c r="AK11" s="98">
        <v>0</v>
      </c>
      <c r="AL11" s="98">
        <v>0</v>
      </c>
      <c r="AM11" s="98">
        <v>1</v>
      </c>
      <c r="AN11" s="98">
        <v>1</v>
      </c>
      <c r="AO11" s="98">
        <v>0.9</v>
      </c>
      <c r="AP11" s="115">
        <v>10745695</v>
      </c>
      <c r="AQ11" s="115">
        <f t="shared" ref="AQ11:AQ34" si="2">AP11-AP10</f>
        <v>882</v>
      </c>
      <c r="AR11" s="51"/>
      <c r="AS11" s="52" t="s">
        <v>113</v>
      </c>
      <c r="AV11" s="39" t="s">
        <v>88</v>
      </c>
      <c r="AW11" s="39" t="s">
        <v>91</v>
      </c>
      <c r="AY11" s="81" t="s">
        <v>128</v>
      </c>
    </row>
    <row r="12" spans="2:51" x14ac:dyDescent="0.25">
      <c r="B12" s="40">
        <v>2.0416666666666701</v>
      </c>
      <c r="C12" s="40">
        <v>8.3333333333333329E-2</v>
      </c>
      <c r="D12" s="110">
        <v>5</v>
      </c>
      <c r="E12" s="41">
        <f t="shared" si="0"/>
        <v>3.5211267605633805</v>
      </c>
      <c r="F12" s="100">
        <v>75</v>
      </c>
      <c r="G12" s="41">
        <f t="shared" ref="G12:G34" si="3">F12/1.42</f>
        <v>52.816901408450704</v>
      </c>
      <c r="H12" s="42" t="s">
        <v>88</v>
      </c>
      <c r="I12" s="42">
        <f t="shared" ref="I12:I34" si="4">J12-(2/1.42)</f>
        <v>47.887323943661976</v>
      </c>
      <c r="J12" s="43">
        <f>(F12-5)/1.42</f>
        <v>49.295774647887328</v>
      </c>
      <c r="K12" s="42">
        <f>J12+(6/1.42)</f>
        <v>53.521126760563384</v>
      </c>
      <c r="L12" s="44">
        <v>14</v>
      </c>
      <c r="M12" s="45" t="s">
        <v>89</v>
      </c>
      <c r="N12" s="45">
        <v>11.2</v>
      </c>
      <c r="O12" s="111">
        <v>137</v>
      </c>
      <c r="P12" s="111">
        <v>109</v>
      </c>
      <c r="Q12" s="111">
        <v>80669856</v>
      </c>
      <c r="R12" s="46">
        <f t="shared" ref="R12:R34" si="5">IF(ISBLANK(Q12),"-",Q12-Q11)</f>
        <v>4930</v>
      </c>
      <c r="S12" s="47">
        <f t="shared" ref="S12:S34" si="6">R12*24/1000</f>
        <v>118.32</v>
      </c>
      <c r="T12" s="47">
        <f t="shared" ref="T12:T34" si="7">R12/1000</f>
        <v>4.93</v>
      </c>
      <c r="U12" s="112">
        <v>4.7</v>
      </c>
      <c r="V12" s="112">
        <f t="shared" si="1"/>
        <v>4.7</v>
      </c>
      <c r="W12" s="113" t="s">
        <v>124</v>
      </c>
      <c r="X12" s="115">
        <v>0</v>
      </c>
      <c r="Y12" s="115">
        <v>0</v>
      </c>
      <c r="Z12" s="115">
        <v>0</v>
      </c>
      <c r="AA12" s="115">
        <v>1185</v>
      </c>
      <c r="AB12" s="115">
        <v>1188</v>
      </c>
      <c r="AC12" s="48" t="s">
        <v>90</v>
      </c>
      <c r="AD12" s="48" t="s">
        <v>90</v>
      </c>
      <c r="AE12" s="48" t="s">
        <v>90</v>
      </c>
      <c r="AF12" s="114" t="s">
        <v>90</v>
      </c>
      <c r="AG12" s="123">
        <v>46159628</v>
      </c>
      <c r="AH12" s="49">
        <f>IF(ISBLANK(AG12),"-",AG12-AG11)</f>
        <v>912</v>
      </c>
      <c r="AI12" s="50">
        <f t="shared" ref="AI12:AI34" si="8">AH12/T12</f>
        <v>184.9898580121704</v>
      </c>
      <c r="AJ12" s="98">
        <v>0</v>
      </c>
      <c r="AK12" s="98">
        <v>0</v>
      </c>
      <c r="AL12" s="98">
        <v>0</v>
      </c>
      <c r="AM12" s="98">
        <v>1</v>
      </c>
      <c r="AN12" s="98">
        <v>1</v>
      </c>
      <c r="AO12" s="98">
        <v>0.9</v>
      </c>
      <c r="AP12" s="115">
        <v>10746666</v>
      </c>
      <c r="AQ12" s="115">
        <f t="shared" si="2"/>
        <v>971</v>
      </c>
      <c r="AR12" s="118">
        <v>1.27</v>
      </c>
      <c r="AS12" s="52" t="s">
        <v>113</v>
      </c>
      <c r="AV12" s="39" t="s">
        <v>92</v>
      </c>
      <c r="AW12" s="39" t="s">
        <v>93</v>
      </c>
      <c r="AY12" s="81" t="s">
        <v>126</v>
      </c>
    </row>
    <row r="13" spans="2:51" x14ac:dyDescent="0.25">
      <c r="B13" s="40">
        <v>2.0833333333333299</v>
      </c>
      <c r="C13" s="40">
        <v>0.125</v>
      </c>
      <c r="D13" s="110">
        <v>6</v>
      </c>
      <c r="E13" s="41">
        <f t="shared" si="0"/>
        <v>4.2253521126760569</v>
      </c>
      <c r="F13" s="100">
        <v>75</v>
      </c>
      <c r="G13" s="41">
        <f t="shared" si="3"/>
        <v>52.816901408450704</v>
      </c>
      <c r="H13" s="42" t="s">
        <v>88</v>
      </c>
      <c r="I13" s="42">
        <f t="shared" si="4"/>
        <v>47.887323943661976</v>
      </c>
      <c r="J13" s="43">
        <f>(F13-5)/1.42</f>
        <v>49.295774647887328</v>
      </c>
      <c r="K13" s="42">
        <f>J13+(6/1.42)</f>
        <v>53.521126760563384</v>
      </c>
      <c r="L13" s="44">
        <v>14</v>
      </c>
      <c r="M13" s="45" t="s">
        <v>89</v>
      </c>
      <c r="N13" s="45">
        <v>11.2</v>
      </c>
      <c r="O13" s="111">
        <v>129</v>
      </c>
      <c r="P13" s="111">
        <v>107</v>
      </c>
      <c r="Q13" s="111">
        <v>80674667</v>
      </c>
      <c r="R13" s="46">
        <f t="shared" si="5"/>
        <v>4811</v>
      </c>
      <c r="S13" s="47">
        <f t="shared" si="6"/>
        <v>115.464</v>
      </c>
      <c r="T13" s="47">
        <f t="shared" si="7"/>
        <v>4.8109999999999999</v>
      </c>
      <c r="U13" s="112">
        <v>5.7</v>
      </c>
      <c r="V13" s="112">
        <f t="shared" si="1"/>
        <v>5.7</v>
      </c>
      <c r="W13" s="113" t="s">
        <v>124</v>
      </c>
      <c r="X13" s="115">
        <v>0</v>
      </c>
      <c r="Y13" s="115">
        <v>0</v>
      </c>
      <c r="Z13" s="115">
        <v>0</v>
      </c>
      <c r="AA13" s="115">
        <v>1185</v>
      </c>
      <c r="AB13" s="115">
        <v>1188</v>
      </c>
      <c r="AC13" s="48" t="s">
        <v>90</v>
      </c>
      <c r="AD13" s="48" t="s">
        <v>90</v>
      </c>
      <c r="AE13" s="48" t="s">
        <v>90</v>
      </c>
      <c r="AF13" s="114" t="s">
        <v>90</v>
      </c>
      <c r="AG13" s="123">
        <v>46160548</v>
      </c>
      <c r="AH13" s="49">
        <f>IF(ISBLANK(AG13),"-",AG13-AG12)</f>
        <v>920</v>
      </c>
      <c r="AI13" s="50">
        <f t="shared" si="8"/>
        <v>191.22843483683226</v>
      </c>
      <c r="AJ13" s="98">
        <v>0</v>
      </c>
      <c r="AK13" s="98">
        <v>0</v>
      </c>
      <c r="AL13" s="98">
        <v>0</v>
      </c>
      <c r="AM13" s="98">
        <v>1</v>
      </c>
      <c r="AN13" s="98">
        <v>1</v>
      </c>
      <c r="AO13" s="98">
        <v>0.9</v>
      </c>
      <c r="AP13" s="115">
        <v>10747653</v>
      </c>
      <c r="AQ13" s="115">
        <f t="shared" si="2"/>
        <v>987</v>
      </c>
      <c r="AR13" s="51"/>
      <c r="AS13" s="52" t="s">
        <v>113</v>
      </c>
      <c r="AV13" s="39" t="s">
        <v>94</v>
      </c>
      <c r="AW13" s="39" t="s">
        <v>95</v>
      </c>
      <c r="AY13" s="81" t="s">
        <v>133</v>
      </c>
    </row>
    <row r="14" spans="2:51" x14ac:dyDescent="0.25">
      <c r="B14" s="40">
        <v>2.125</v>
      </c>
      <c r="C14" s="40">
        <v>0.16666666666666699</v>
      </c>
      <c r="D14" s="110">
        <v>6</v>
      </c>
      <c r="E14" s="41">
        <f t="shared" si="0"/>
        <v>4.2253521126760569</v>
      </c>
      <c r="F14" s="100">
        <v>75</v>
      </c>
      <c r="G14" s="41">
        <f t="shared" si="3"/>
        <v>52.816901408450704</v>
      </c>
      <c r="H14" s="42" t="s">
        <v>88</v>
      </c>
      <c r="I14" s="42">
        <f t="shared" si="4"/>
        <v>47.887323943661976</v>
      </c>
      <c r="J14" s="43">
        <f>(F14-5)/1.42</f>
        <v>49.295774647887328</v>
      </c>
      <c r="K14" s="42">
        <f>J14+(6/1.42)</f>
        <v>53.521126760563384</v>
      </c>
      <c r="L14" s="44">
        <v>14</v>
      </c>
      <c r="M14" s="45" t="s">
        <v>89</v>
      </c>
      <c r="N14" s="45">
        <v>12.8</v>
      </c>
      <c r="O14" s="111">
        <v>122</v>
      </c>
      <c r="P14" s="111">
        <v>86</v>
      </c>
      <c r="Q14" s="111">
        <v>80679578</v>
      </c>
      <c r="R14" s="46">
        <f t="shared" si="5"/>
        <v>4911</v>
      </c>
      <c r="S14" s="47">
        <f t="shared" si="6"/>
        <v>117.864</v>
      </c>
      <c r="T14" s="47">
        <f t="shared" si="7"/>
        <v>4.9109999999999996</v>
      </c>
      <c r="U14" s="112">
        <v>7.7</v>
      </c>
      <c r="V14" s="112">
        <f t="shared" si="1"/>
        <v>7.7</v>
      </c>
      <c r="W14" s="113" t="s">
        <v>124</v>
      </c>
      <c r="X14" s="115">
        <v>0</v>
      </c>
      <c r="Y14" s="115">
        <v>0</v>
      </c>
      <c r="Z14" s="115">
        <v>0</v>
      </c>
      <c r="AA14" s="115">
        <v>1185</v>
      </c>
      <c r="AB14" s="115">
        <v>1188</v>
      </c>
      <c r="AC14" s="48" t="s">
        <v>90</v>
      </c>
      <c r="AD14" s="48" t="s">
        <v>90</v>
      </c>
      <c r="AE14" s="48" t="s">
        <v>90</v>
      </c>
      <c r="AF14" s="114" t="s">
        <v>90</v>
      </c>
      <c r="AG14" s="123">
        <v>46161524</v>
      </c>
      <c r="AH14" s="49">
        <f t="shared" ref="AH14:AH34" si="9">IF(ISBLANK(AG14),"-",AG14-AG13)</f>
        <v>976</v>
      </c>
      <c r="AI14" s="50">
        <f t="shared" si="8"/>
        <v>198.73752799837101</v>
      </c>
      <c r="AJ14" s="98">
        <v>0</v>
      </c>
      <c r="AK14" s="98">
        <v>0</v>
      </c>
      <c r="AL14" s="98">
        <v>0</v>
      </c>
      <c r="AM14" s="98">
        <v>1</v>
      </c>
      <c r="AN14" s="98">
        <v>1</v>
      </c>
      <c r="AO14" s="98">
        <v>0.9</v>
      </c>
      <c r="AP14" s="115">
        <v>10747666</v>
      </c>
      <c r="AQ14" s="115">
        <f t="shared" si="2"/>
        <v>13</v>
      </c>
      <c r="AR14" s="51"/>
      <c r="AS14" s="52" t="s">
        <v>113</v>
      </c>
      <c r="AT14" s="54"/>
      <c r="AV14" s="39" t="s">
        <v>96</v>
      </c>
      <c r="AW14" s="39" t="s">
        <v>97</v>
      </c>
      <c r="AY14" s="81"/>
    </row>
    <row r="15" spans="2:51" ht="14.25" customHeight="1" x14ac:dyDescent="0.25">
      <c r="B15" s="40">
        <v>2.1666666666666701</v>
      </c>
      <c r="C15" s="40">
        <v>0.20833333333333301</v>
      </c>
      <c r="D15" s="110">
        <v>7</v>
      </c>
      <c r="E15" s="41">
        <f t="shared" si="0"/>
        <v>4.9295774647887329</v>
      </c>
      <c r="F15" s="100">
        <v>75</v>
      </c>
      <c r="G15" s="41">
        <f t="shared" si="3"/>
        <v>52.816901408450704</v>
      </c>
      <c r="H15" s="42" t="s">
        <v>88</v>
      </c>
      <c r="I15" s="42">
        <f t="shared" si="4"/>
        <v>47.887323943661976</v>
      </c>
      <c r="J15" s="43">
        <f>(F15-5)/1.42</f>
        <v>49.295774647887328</v>
      </c>
      <c r="K15" s="42">
        <f>J15+(6/1.42)</f>
        <v>53.521126760563384</v>
      </c>
      <c r="L15" s="44">
        <v>18</v>
      </c>
      <c r="M15" s="45" t="s">
        <v>89</v>
      </c>
      <c r="N15" s="45">
        <v>13.1</v>
      </c>
      <c r="O15" s="111">
        <v>132</v>
      </c>
      <c r="P15" s="111">
        <v>89</v>
      </c>
      <c r="Q15" s="111">
        <v>80685389</v>
      </c>
      <c r="R15" s="46">
        <f t="shared" si="5"/>
        <v>5811</v>
      </c>
      <c r="S15" s="47">
        <f t="shared" si="6"/>
        <v>139.464</v>
      </c>
      <c r="T15" s="47">
        <f t="shared" si="7"/>
        <v>5.8109999999999999</v>
      </c>
      <c r="U15" s="112">
        <v>8.8000000000000007</v>
      </c>
      <c r="V15" s="112">
        <f t="shared" si="1"/>
        <v>8.8000000000000007</v>
      </c>
      <c r="W15" s="113" t="s">
        <v>124</v>
      </c>
      <c r="X15" s="115">
        <v>0</v>
      </c>
      <c r="Y15" s="115">
        <v>0</v>
      </c>
      <c r="Z15" s="115">
        <v>0</v>
      </c>
      <c r="AA15" s="115">
        <v>1185</v>
      </c>
      <c r="AB15" s="115">
        <v>1188</v>
      </c>
      <c r="AC15" s="48" t="s">
        <v>90</v>
      </c>
      <c r="AD15" s="48" t="s">
        <v>90</v>
      </c>
      <c r="AE15" s="48" t="s">
        <v>90</v>
      </c>
      <c r="AF15" s="114" t="s">
        <v>90</v>
      </c>
      <c r="AG15" s="123">
        <v>46162476</v>
      </c>
      <c r="AH15" s="49">
        <f t="shared" si="9"/>
        <v>952</v>
      </c>
      <c r="AI15" s="50">
        <f t="shared" si="8"/>
        <v>163.82722422990881</v>
      </c>
      <c r="AJ15" s="98">
        <v>0</v>
      </c>
      <c r="AK15" s="98">
        <v>0</v>
      </c>
      <c r="AL15" s="98">
        <v>0</v>
      </c>
      <c r="AM15" s="98">
        <v>1</v>
      </c>
      <c r="AN15" s="98">
        <v>10</v>
      </c>
      <c r="AO15" s="98">
        <v>0</v>
      </c>
      <c r="AP15" s="115">
        <v>10747666</v>
      </c>
      <c r="AQ15" s="115">
        <f t="shared" si="2"/>
        <v>0</v>
      </c>
      <c r="AR15" s="51"/>
      <c r="AS15" s="52" t="s">
        <v>113</v>
      </c>
      <c r="AV15" s="39" t="s">
        <v>98</v>
      </c>
      <c r="AW15" s="39" t="s">
        <v>99</v>
      </c>
      <c r="AY15" s="97"/>
    </row>
    <row r="16" spans="2:51" x14ac:dyDescent="0.25">
      <c r="B16" s="40">
        <v>2.2083333333333299</v>
      </c>
      <c r="C16" s="40">
        <v>0.25</v>
      </c>
      <c r="D16" s="110">
        <v>8</v>
      </c>
      <c r="E16" s="41">
        <f t="shared" si="0"/>
        <v>5.6338028169014089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131</v>
      </c>
      <c r="P16" s="111">
        <v>120</v>
      </c>
      <c r="Q16" s="111">
        <v>80691430</v>
      </c>
      <c r="R16" s="46">
        <f t="shared" si="5"/>
        <v>6041</v>
      </c>
      <c r="S16" s="47">
        <f t="shared" si="6"/>
        <v>144.98400000000001</v>
      </c>
      <c r="T16" s="47">
        <f t="shared" si="7"/>
        <v>6.0410000000000004</v>
      </c>
      <c r="U16" s="112">
        <v>9.5</v>
      </c>
      <c r="V16" s="112">
        <f t="shared" si="1"/>
        <v>9.5</v>
      </c>
      <c r="W16" s="113" t="s">
        <v>124</v>
      </c>
      <c r="X16" s="115">
        <v>0</v>
      </c>
      <c r="Y16" s="115">
        <v>0</v>
      </c>
      <c r="Z16" s="115">
        <v>0</v>
      </c>
      <c r="AA16" s="115">
        <v>1185</v>
      </c>
      <c r="AB16" s="115">
        <v>1188</v>
      </c>
      <c r="AC16" s="48" t="s">
        <v>90</v>
      </c>
      <c r="AD16" s="48" t="s">
        <v>90</v>
      </c>
      <c r="AE16" s="48" t="s">
        <v>90</v>
      </c>
      <c r="AF16" s="114" t="s">
        <v>90</v>
      </c>
      <c r="AG16" s="123">
        <v>46163448</v>
      </c>
      <c r="AH16" s="49">
        <f t="shared" si="9"/>
        <v>972</v>
      </c>
      <c r="AI16" s="50">
        <f t="shared" si="8"/>
        <v>160.90051316007282</v>
      </c>
      <c r="AJ16" s="98">
        <v>0</v>
      </c>
      <c r="AK16" s="98">
        <v>0</v>
      </c>
      <c r="AL16" s="98">
        <v>0</v>
      </c>
      <c r="AM16" s="98">
        <v>1</v>
      </c>
      <c r="AN16" s="98">
        <v>1</v>
      </c>
      <c r="AO16" s="98">
        <v>0</v>
      </c>
      <c r="AP16" s="115">
        <v>10747666</v>
      </c>
      <c r="AQ16" s="115">
        <f t="shared" si="2"/>
        <v>0</v>
      </c>
      <c r="AR16" s="53">
        <v>1.1599999999999999</v>
      </c>
      <c r="AS16" s="52" t="s">
        <v>101</v>
      </c>
      <c r="AV16" s="39" t="s">
        <v>102</v>
      </c>
      <c r="AW16" s="39" t="s">
        <v>103</v>
      </c>
      <c r="AY16" s="97"/>
    </row>
    <row r="17" spans="1:51" x14ac:dyDescent="0.25">
      <c r="B17" s="40">
        <v>2.25</v>
      </c>
      <c r="C17" s="40">
        <v>0.29166666666666702</v>
      </c>
      <c r="D17" s="110">
        <v>5</v>
      </c>
      <c r="E17" s="41">
        <f t="shared" si="0"/>
        <v>3.5211267605633805</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136</v>
      </c>
      <c r="P17" s="111">
        <v>115</v>
      </c>
      <c r="Q17" s="111">
        <v>80697578</v>
      </c>
      <c r="R17" s="46">
        <f t="shared" si="5"/>
        <v>6148</v>
      </c>
      <c r="S17" s="47">
        <f t="shared" si="6"/>
        <v>147.55199999999999</v>
      </c>
      <c r="T17" s="47">
        <f t="shared" si="7"/>
        <v>6.1479999999999997</v>
      </c>
      <c r="U17" s="112">
        <v>9.1999999999999993</v>
      </c>
      <c r="V17" s="112">
        <f t="shared" si="1"/>
        <v>9.1999999999999993</v>
      </c>
      <c r="W17" s="113" t="s">
        <v>130</v>
      </c>
      <c r="X17" s="115">
        <v>1099</v>
      </c>
      <c r="Y17" s="115">
        <v>0</v>
      </c>
      <c r="Z17" s="115">
        <v>1187</v>
      </c>
      <c r="AA17" s="115">
        <v>1185</v>
      </c>
      <c r="AB17" s="115">
        <v>1187</v>
      </c>
      <c r="AC17" s="48" t="s">
        <v>90</v>
      </c>
      <c r="AD17" s="48" t="s">
        <v>90</v>
      </c>
      <c r="AE17" s="48" t="s">
        <v>90</v>
      </c>
      <c r="AF17" s="114" t="s">
        <v>90</v>
      </c>
      <c r="AG17" s="123">
        <v>46164803</v>
      </c>
      <c r="AH17" s="49">
        <f t="shared" si="9"/>
        <v>1355</v>
      </c>
      <c r="AI17" s="50">
        <f t="shared" si="8"/>
        <v>220.39687703318154</v>
      </c>
      <c r="AJ17" s="98">
        <v>1</v>
      </c>
      <c r="AK17" s="98">
        <v>0</v>
      </c>
      <c r="AL17" s="98">
        <v>1</v>
      </c>
      <c r="AM17" s="98">
        <v>1</v>
      </c>
      <c r="AN17" s="98">
        <v>1</v>
      </c>
      <c r="AO17" s="98">
        <v>0</v>
      </c>
      <c r="AP17" s="115">
        <v>10747666</v>
      </c>
      <c r="AQ17" s="115">
        <f t="shared" si="2"/>
        <v>0</v>
      </c>
      <c r="AR17" s="51"/>
      <c r="AS17" s="52" t="s">
        <v>101</v>
      </c>
      <c r="AT17" s="54"/>
      <c r="AV17" s="39" t="s">
        <v>104</v>
      </c>
      <c r="AW17" s="39" t="s">
        <v>105</v>
      </c>
      <c r="AY17" s="101"/>
    </row>
    <row r="18" spans="1:51" x14ac:dyDescent="0.25">
      <c r="B18" s="40">
        <v>2.2916666666666701</v>
      </c>
      <c r="C18" s="40">
        <v>0.33333333333333298</v>
      </c>
      <c r="D18" s="110">
        <v>5</v>
      </c>
      <c r="E18" s="41">
        <f t="shared" si="0"/>
        <v>3.5211267605633805</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136</v>
      </c>
      <c r="P18" s="111">
        <v>135</v>
      </c>
      <c r="Q18" s="111">
        <v>80703766</v>
      </c>
      <c r="R18" s="46">
        <f t="shared" si="5"/>
        <v>6188</v>
      </c>
      <c r="S18" s="47">
        <f t="shared" si="6"/>
        <v>148.512</v>
      </c>
      <c r="T18" s="47">
        <f t="shared" si="7"/>
        <v>6.1879999999999997</v>
      </c>
      <c r="U18" s="112">
        <v>8.6999999999999993</v>
      </c>
      <c r="V18" s="112">
        <f t="shared" si="1"/>
        <v>8.6999999999999993</v>
      </c>
      <c r="W18" s="113" t="s">
        <v>130</v>
      </c>
      <c r="X18" s="115">
        <v>1077</v>
      </c>
      <c r="Y18" s="115">
        <v>0</v>
      </c>
      <c r="Z18" s="115">
        <v>1187</v>
      </c>
      <c r="AA18" s="115">
        <v>1185</v>
      </c>
      <c r="AB18" s="115">
        <v>1187</v>
      </c>
      <c r="AC18" s="48" t="s">
        <v>90</v>
      </c>
      <c r="AD18" s="48" t="s">
        <v>90</v>
      </c>
      <c r="AE18" s="48" t="s">
        <v>90</v>
      </c>
      <c r="AF18" s="114" t="s">
        <v>90</v>
      </c>
      <c r="AG18" s="123">
        <v>46166194</v>
      </c>
      <c r="AH18" s="49">
        <f t="shared" si="9"/>
        <v>1391</v>
      </c>
      <c r="AI18" s="50">
        <f t="shared" si="8"/>
        <v>224.78991596638656</v>
      </c>
      <c r="AJ18" s="98">
        <v>1</v>
      </c>
      <c r="AK18" s="98">
        <v>0</v>
      </c>
      <c r="AL18" s="98">
        <v>1</v>
      </c>
      <c r="AM18" s="98">
        <v>1</v>
      </c>
      <c r="AN18" s="98">
        <v>1</v>
      </c>
      <c r="AO18" s="98">
        <v>0</v>
      </c>
      <c r="AP18" s="115">
        <v>10747666</v>
      </c>
      <c r="AQ18" s="115">
        <f t="shared" si="2"/>
        <v>0</v>
      </c>
      <c r="AR18" s="51"/>
      <c r="AS18" s="52" t="s">
        <v>101</v>
      </c>
      <c r="AV18" s="39" t="s">
        <v>106</v>
      </c>
      <c r="AW18" s="39" t="s">
        <v>107</v>
      </c>
      <c r="AY18" s="101"/>
    </row>
    <row r="19" spans="1:51" x14ac:dyDescent="0.25">
      <c r="B19" s="40">
        <v>2.3333333333333299</v>
      </c>
      <c r="C19" s="40">
        <v>0.375</v>
      </c>
      <c r="D19" s="110">
        <v>5</v>
      </c>
      <c r="E19" s="41">
        <f t="shared" si="0"/>
        <v>3.5211267605633805</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138</v>
      </c>
      <c r="P19" s="111">
        <v>141</v>
      </c>
      <c r="Q19" s="111">
        <v>80709974</v>
      </c>
      <c r="R19" s="46">
        <f t="shared" si="5"/>
        <v>6208</v>
      </c>
      <c r="S19" s="47">
        <f t="shared" si="6"/>
        <v>148.99199999999999</v>
      </c>
      <c r="T19" s="47">
        <f t="shared" si="7"/>
        <v>6.2080000000000002</v>
      </c>
      <c r="U19" s="112">
        <v>8.1</v>
      </c>
      <c r="V19" s="112">
        <f t="shared" si="1"/>
        <v>8.1</v>
      </c>
      <c r="W19" s="113" t="s">
        <v>130</v>
      </c>
      <c r="X19" s="115">
        <v>1077</v>
      </c>
      <c r="Y19" s="115">
        <v>0</v>
      </c>
      <c r="Z19" s="115">
        <v>1188</v>
      </c>
      <c r="AA19" s="115">
        <v>1185</v>
      </c>
      <c r="AB19" s="115">
        <v>1187</v>
      </c>
      <c r="AC19" s="48" t="s">
        <v>90</v>
      </c>
      <c r="AD19" s="48" t="s">
        <v>90</v>
      </c>
      <c r="AE19" s="48" t="s">
        <v>90</v>
      </c>
      <c r="AF19" s="114" t="s">
        <v>90</v>
      </c>
      <c r="AG19" s="123">
        <v>46167544</v>
      </c>
      <c r="AH19" s="49">
        <f t="shared" si="9"/>
        <v>1350</v>
      </c>
      <c r="AI19" s="50">
        <f t="shared" si="8"/>
        <v>217.46134020618555</v>
      </c>
      <c r="AJ19" s="98">
        <v>1</v>
      </c>
      <c r="AK19" s="98">
        <v>0</v>
      </c>
      <c r="AL19" s="98">
        <v>1</v>
      </c>
      <c r="AM19" s="98">
        <v>1</v>
      </c>
      <c r="AN19" s="98">
        <v>1</v>
      </c>
      <c r="AO19" s="98">
        <v>0</v>
      </c>
      <c r="AP19" s="115">
        <v>10747666</v>
      </c>
      <c r="AQ19" s="115">
        <f t="shared" si="2"/>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138</v>
      </c>
      <c r="P20" s="111">
        <v>101</v>
      </c>
      <c r="Q20" s="111">
        <v>80716162</v>
      </c>
      <c r="R20" s="46">
        <f t="shared" si="5"/>
        <v>6188</v>
      </c>
      <c r="S20" s="47">
        <f t="shared" si="6"/>
        <v>148.512</v>
      </c>
      <c r="T20" s="47">
        <f t="shared" si="7"/>
        <v>6.1879999999999997</v>
      </c>
      <c r="U20" s="112">
        <v>7.5</v>
      </c>
      <c r="V20" s="112">
        <f t="shared" si="1"/>
        <v>7.5</v>
      </c>
      <c r="W20" s="113" t="s">
        <v>130</v>
      </c>
      <c r="X20" s="115">
        <v>1048</v>
      </c>
      <c r="Y20" s="115">
        <v>0</v>
      </c>
      <c r="Z20" s="115">
        <v>1187</v>
      </c>
      <c r="AA20" s="115">
        <v>1185</v>
      </c>
      <c r="AB20" s="115">
        <v>1187</v>
      </c>
      <c r="AC20" s="48" t="s">
        <v>90</v>
      </c>
      <c r="AD20" s="48" t="s">
        <v>90</v>
      </c>
      <c r="AE20" s="48" t="s">
        <v>90</v>
      </c>
      <c r="AF20" s="114" t="s">
        <v>90</v>
      </c>
      <c r="AG20" s="123">
        <v>46168920</v>
      </c>
      <c r="AH20" s="49">
        <f t="shared" si="9"/>
        <v>1376</v>
      </c>
      <c r="AI20" s="50">
        <f t="shared" si="8"/>
        <v>222.36586942469296</v>
      </c>
      <c r="AJ20" s="98">
        <v>1</v>
      </c>
      <c r="AK20" s="98">
        <v>0</v>
      </c>
      <c r="AL20" s="98">
        <v>1</v>
      </c>
      <c r="AM20" s="98">
        <v>1</v>
      </c>
      <c r="AN20" s="98">
        <v>1</v>
      </c>
      <c r="AO20" s="98">
        <v>0</v>
      </c>
      <c r="AP20" s="115">
        <v>10747666</v>
      </c>
      <c r="AQ20" s="115">
        <f t="shared" si="2"/>
        <v>0</v>
      </c>
      <c r="AR20" s="53">
        <v>1.21</v>
      </c>
      <c r="AS20" s="52" t="s">
        <v>135</v>
      </c>
      <c r="AY20" s="101"/>
    </row>
    <row r="21" spans="1:51" x14ac:dyDescent="0.25">
      <c r="B21" s="40">
        <v>2.4166666666666701</v>
      </c>
      <c r="C21" s="40">
        <v>0.45833333333333298</v>
      </c>
      <c r="D21" s="110">
        <v>5</v>
      </c>
      <c r="E21" s="41">
        <f t="shared" si="0"/>
        <v>3.5211267605633805</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138</v>
      </c>
      <c r="P21" s="111">
        <v>142</v>
      </c>
      <c r="Q21" s="111">
        <v>80722210</v>
      </c>
      <c r="R21" s="46">
        <f t="shared" si="5"/>
        <v>6048</v>
      </c>
      <c r="S21" s="47">
        <f t="shared" si="6"/>
        <v>145.15199999999999</v>
      </c>
      <c r="T21" s="47">
        <f t="shared" si="7"/>
        <v>6.048</v>
      </c>
      <c r="U21" s="112">
        <v>6.9</v>
      </c>
      <c r="V21" s="112">
        <f t="shared" si="1"/>
        <v>6.9</v>
      </c>
      <c r="W21" s="113" t="s">
        <v>130</v>
      </c>
      <c r="X21" s="115">
        <v>1057</v>
      </c>
      <c r="Y21" s="115">
        <v>0</v>
      </c>
      <c r="Z21" s="115">
        <v>1187</v>
      </c>
      <c r="AA21" s="115">
        <v>1185</v>
      </c>
      <c r="AB21" s="115">
        <v>1188</v>
      </c>
      <c r="AC21" s="48" t="s">
        <v>90</v>
      </c>
      <c r="AD21" s="48" t="s">
        <v>90</v>
      </c>
      <c r="AE21" s="48" t="s">
        <v>90</v>
      </c>
      <c r="AF21" s="114" t="s">
        <v>90</v>
      </c>
      <c r="AG21" s="123">
        <v>46170248</v>
      </c>
      <c r="AH21" s="49">
        <f t="shared" si="9"/>
        <v>1328</v>
      </c>
      <c r="AI21" s="50">
        <f t="shared" si="8"/>
        <v>219.57671957671957</v>
      </c>
      <c r="AJ21" s="98">
        <v>1</v>
      </c>
      <c r="AK21" s="98">
        <v>0</v>
      </c>
      <c r="AL21" s="98">
        <v>1</v>
      </c>
      <c r="AM21" s="98">
        <v>1</v>
      </c>
      <c r="AN21" s="98">
        <v>1</v>
      </c>
      <c r="AO21" s="98">
        <v>0</v>
      </c>
      <c r="AP21" s="115">
        <v>10747666</v>
      </c>
      <c r="AQ21" s="115">
        <f t="shared" si="2"/>
        <v>0</v>
      </c>
      <c r="AR21" s="51"/>
      <c r="AS21" s="52" t="s">
        <v>101</v>
      </c>
      <c r="AY21" s="101"/>
    </row>
    <row r="22" spans="1:51" x14ac:dyDescent="0.25">
      <c r="B22" s="40">
        <v>2.4583333333333299</v>
      </c>
      <c r="C22" s="40">
        <v>0.5</v>
      </c>
      <c r="D22" s="110">
        <v>4</v>
      </c>
      <c r="E22" s="41">
        <f t="shared" si="0"/>
        <v>2.8169014084507045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132</v>
      </c>
      <c r="P22" s="111">
        <v>105</v>
      </c>
      <c r="Q22" s="111">
        <v>80728228</v>
      </c>
      <c r="R22" s="46">
        <f t="shared" si="5"/>
        <v>6018</v>
      </c>
      <c r="S22" s="47">
        <f t="shared" si="6"/>
        <v>144.43199999999999</v>
      </c>
      <c r="T22" s="47">
        <f t="shared" si="7"/>
        <v>6.0179999999999998</v>
      </c>
      <c r="U22" s="112">
        <v>6.3</v>
      </c>
      <c r="V22" s="112">
        <f t="shared" si="1"/>
        <v>6.3</v>
      </c>
      <c r="W22" s="113" t="s">
        <v>130</v>
      </c>
      <c r="X22" s="115">
        <v>1078</v>
      </c>
      <c r="Y22" s="115">
        <v>0</v>
      </c>
      <c r="Z22" s="115">
        <v>1187</v>
      </c>
      <c r="AA22" s="115">
        <v>1185</v>
      </c>
      <c r="AB22" s="115">
        <v>1187</v>
      </c>
      <c r="AC22" s="48" t="s">
        <v>90</v>
      </c>
      <c r="AD22" s="48" t="s">
        <v>90</v>
      </c>
      <c r="AE22" s="48" t="s">
        <v>90</v>
      </c>
      <c r="AF22" s="114" t="s">
        <v>90</v>
      </c>
      <c r="AG22" s="123">
        <v>46171676</v>
      </c>
      <c r="AH22" s="49">
        <f t="shared" si="9"/>
        <v>1428</v>
      </c>
      <c r="AI22" s="50">
        <f t="shared" si="8"/>
        <v>237.28813559322035</v>
      </c>
      <c r="AJ22" s="98">
        <v>1</v>
      </c>
      <c r="AK22" s="98">
        <v>0</v>
      </c>
      <c r="AL22" s="98">
        <v>1</v>
      </c>
      <c r="AM22" s="98">
        <v>1</v>
      </c>
      <c r="AN22" s="98">
        <v>1</v>
      </c>
      <c r="AO22" s="98">
        <v>0</v>
      </c>
      <c r="AP22" s="115">
        <v>10747666</v>
      </c>
      <c r="AQ22" s="115">
        <f t="shared" si="2"/>
        <v>0</v>
      </c>
      <c r="AR22" s="51"/>
      <c r="AS22" s="52" t="s">
        <v>101</v>
      </c>
      <c r="AV22" s="55" t="s">
        <v>110</v>
      </c>
      <c r="AY22" s="101"/>
    </row>
    <row r="23" spans="1:51" x14ac:dyDescent="0.25">
      <c r="A23" s="97" t="s">
        <v>125</v>
      </c>
      <c r="B23" s="40">
        <v>2.5</v>
      </c>
      <c r="C23" s="40">
        <v>0.54166666666666696</v>
      </c>
      <c r="D23" s="110">
        <v>4</v>
      </c>
      <c r="E23" s="41">
        <f t="shared" si="0"/>
        <v>2.8169014084507045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139</v>
      </c>
      <c r="P23" s="111">
        <v>114</v>
      </c>
      <c r="Q23" s="111">
        <v>80734376</v>
      </c>
      <c r="R23" s="46">
        <f t="shared" si="5"/>
        <v>6148</v>
      </c>
      <c r="S23" s="47">
        <f t="shared" si="6"/>
        <v>147.55199999999999</v>
      </c>
      <c r="T23" s="47">
        <f t="shared" si="7"/>
        <v>6.1479999999999997</v>
      </c>
      <c r="U23" s="112">
        <v>5.6</v>
      </c>
      <c r="V23" s="112">
        <f t="shared" si="1"/>
        <v>5.6</v>
      </c>
      <c r="W23" s="113" t="s">
        <v>130</v>
      </c>
      <c r="X23" s="115">
        <v>1076</v>
      </c>
      <c r="Y23" s="115">
        <v>0</v>
      </c>
      <c r="Z23" s="115">
        <v>1187</v>
      </c>
      <c r="AA23" s="115">
        <v>1185</v>
      </c>
      <c r="AB23" s="115">
        <v>1187</v>
      </c>
      <c r="AC23" s="48" t="s">
        <v>90</v>
      </c>
      <c r="AD23" s="48" t="s">
        <v>90</v>
      </c>
      <c r="AE23" s="48" t="s">
        <v>90</v>
      </c>
      <c r="AF23" s="114" t="s">
        <v>90</v>
      </c>
      <c r="AG23" s="123">
        <v>46173044</v>
      </c>
      <c r="AH23" s="49">
        <f t="shared" si="9"/>
        <v>1368</v>
      </c>
      <c r="AI23" s="50">
        <f t="shared" si="8"/>
        <v>222.51138581652572</v>
      </c>
      <c r="AJ23" s="98">
        <v>1</v>
      </c>
      <c r="AK23" s="98">
        <v>0</v>
      </c>
      <c r="AL23" s="98">
        <v>1</v>
      </c>
      <c r="AM23" s="98">
        <v>1</v>
      </c>
      <c r="AN23" s="98">
        <v>1</v>
      </c>
      <c r="AO23" s="98">
        <v>0</v>
      </c>
      <c r="AP23" s="115">
        <v>10747666</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134</v>
      </c>
      <c r="P24" s="111">
        <v>86</v>
      </c>
      <c r="Q24" s="111">
        <v>80740612</v>
      </c>
      <c r="R24" s="46">
        <f t="shared" si="5"/>
        <v>6236</v>
      </c>
      <c r="S24" s="47">
        <f t="shared" si="6"/>
        <v>149.66399999999999</v>
      </c>
      <c r="T24" s="47">
        <f t="shared" si="7"/>
        <v>6.2359999999999998</v>
      </c>
      <c r="U24" s="112">
        <v>4.8</v>
      </c>
      <c r="V24" s="112">
        <f t="shared" si="1"/>
        <v>4.8</v>
      </c>
      <c r="W24" s="113" t="s">
        <v>130</v>
      </c>
      <c r="X24" s="115">
        <v>1078</v>
      </c>
      <c r="Y24" s="115">
        <v>0</v>
      </c>
      <c r="Z24" s="115">
        <v>1188</v>
      </c>
      <c r="AA24" s="115">
        <v>1185</v>
      </c>
      <c r="AB24" s="115">
        <v>1188</v>
      </c>
      <c r="AC24" s="48" t="s">
        <v>90</v>
      </c>
      <c r="AD24" s="48" t="s">
        <v>90</v>
      </c>
      <c r="AE24" s="48" t="s">
        <v>90</v>
      </c>
      <c r="AF24" s="114" t="s">
        <v>90</v>
      </c>
      <c r="AG24" s="123">
        <v>46174492</v>
      </c>
      <c r="AH24" s="49">
        <f>IF(ISBLANK(AG24),"-",AG24-AG23)</f>
        <v>1448</v>
      </c>
      <c r="AI24" s="50">
        <f t="shared" si="8"/>
        <v>232.2001282873637</v>
      </c>
      <c r="AJ24" s="98">
        <v>1</v>
      </c>
      <c r="AK24" s="98">
        <v>0</v>
      </c>
      <c r="AL24" s="98">
        <v>1</v>
      </c>
      <c r="AM24" s="98">
        <v>1</v>
      </c>
      <c r="AN24" s="98">
        <v>1</v>
      </c>
      <c r="AO24" s="98">
        <v>0</v>
      </c>
      <c r="AP24" s="115">
        <v>10747666</v>
      </c>
      <c r="AQ24" s="115">
        <f t="shared" si="2"/>
        <v>0</v>
      </c>
      <c r="AR24" s="53">
        <v>1.3</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138</v>
      </c>
      <c r="P25" s="111">
        <v>109</v>
      </c>
      <c r="Q25" s="111">
        <v>80746748</v>
      </c>
      <c r="R25" s="46">
        <f t="shared" si="5"/>
        <v>6136</v>
      </c>
      <c r="S25" s="47">
        <f t="shared" si="6"/>
        <v>147.26400000000001</v>
      </c>
      <c r="T25" s="47">
        <f t="shared" si="7"/>
        <v>6.1360000000000001</v>
      </c>
      <c r="U25" s="112">
        <v>4.4000000000000004</v>
      </c>
      <c r="V25" s="112">
        <f t="shared" si="1"/>
        <v>4.4000000000000004</v>
      </c>
      <c r="W25" s="113" t="s">
        <v>130</v>
      </c>
      <c r="X25" s="115">
        <v>1016</v>
      </c>
      <c r="Y25" s="115">
        <v>0</v>
      </c>
      <c r="Z25" s="115">
        <v>1187</v>
      </c>
      <c r="AA25" s="115">
        <v>1185</v>
      </c>
      <c r="AB25" s="115">
        <v>1189</v>
      </c>
      <c r="AC25" s="48" t="s">
        <v>90</v>
      </c>
      <c r="AD25" s="48" t="s">
        <v>90</v>
      </c>
      <c r="AE25" s="48" t="s">
        <v>90</v>
      </c>
      <c r="AF25" s="114" t="s">
        <v>90</v>
      </c>
      <c r="AG25" s="123">
        <v>46175844</v>
      </c>
      <c r="AH25" s="49">
        <f t="shared" si="9"/>
        <v>1352</v>
      </c>
      <c r="AI25" s="50">
        <f t="shared" si="8"/>
        <v>220.33898305084745</v>
      </c>
      <c r="AJ25" s="98">
        <v>1</v>
      </c>
      <c r="AK25" s="98">
        <v>0</v>
      </c>
      <c r="AL25" s="98">
        <v>1</v>
      </c>
      <c r="AM25" s="98">
        <v>1</v>
      </c>
      <c r="AN25" s="98">
        <v>1</v>
      </c>
      <c r="AO25" s="98">
        <v>0</v>
      </c>
      <c r="AP25" s="115">
        <v>10747666</v>
      </c>
      <c r="AQ25" s="115">
        <f t="shared" si="2"/>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137</v>
      </c>
      <c r="P26" s="111">
        <v>104</v>
      </c>
      <c r="Q26" s="111">
        <v>80752684</v>
      </c>
      <c r="R26" s="46">
        <f t="shared" si="5"/>
        <v>5936</v>
      </c>
      <c r="S26" s="47">
        <f t="shared" si="6"/>
        <v>142.464</v>
      </c>
      <c r="T26" s="47">
        <f t="shared" si="7"/>
        <v>5.9359999999999999</v>
      </c>
      <c r="U26" s="112">
        <v>4</v>
      </c>
      <c r="V26" s="112">
        <f t="shared" si="1"/>
        <v>4</v>
      </c>
      <c r="W26" s="113" t="s">
        <v>130</v>
      </c>
      <c r="X26" s="115">
        <v>1015</v>
      </c>
      <c r="Y26" s="115">
        <v>0</v>
      </c>
      <c r="Z26" s="115">
        <v>1188</v>
      </c>
      <c r="AA26" s="115">
        <v>1185</v>
      </c>
      <c r="AB26" s="115">
        <v>1188</v>
      </c>
      <c r="AC26" s="48" t="s">
        <v>90</v>
      </c>
      <c r="AD26" s="48" t="s">
        <v>90</v>
      </c>
      <c r="AE26" s="48" t="s">
        <v>90</v>
      </c>
      <c r="AF26" s="114" t="s">
        <v>90</v>
      </c>
      <c r="AG26" s="123">
        <v>46177140</v>
      </c>
      <c r="AH26" s="49">
        <f t="shared" si="9"/>
        <v>1296</v>
      </c>
      <c r="AI26" s="50">
        <f t="shared" si="8"/>
        <v>218.3288409703504</v>
      </c>
      <c r="AJ26" s="98">
        <v>1</v>
      </c>
      <c r="AK26" s="98">
        <v>0</v>
      </c>
      <c r="AL26" s="98">
        <v>1</v>
      </c>
      <c r="AM26" s="98">
        <v>1</v>
      </c>
      <c r="AN26" s="98">
        <v>1</v>
      </c>
      <c r="AO26" s="98">
        <v>0</v>
      </c>
      <c r="AP26" s="115">
        <v>10747666</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139</v>
      </c>
      <c r="P27" s="111">
        <v>89</v>
      </c>
      <c r="Q27" s="111">
        <v>80758720</v>
      </c>
      <c r="R27" s="46">
        <f t="shared" si="5"/>
        <v>6036</v>
      </c>
      <c r="S27" s="47">
        <f t="shared" si="6"/>
        <v>144.864</v>
      </c>
      <c r="T27" s="47">
        <f t="shared" si="7"/>
        <v>6.0359999999999996</v>
      </c>
      <c r="U27" s="112">
        <v>3.6</v>
      </c>
      <c r="V27" s="112">
        <f t="shared" si="1"/>
        <v>3.6</v>
      </c>
      <c r="W27" s="113" t="s">
        <v>130</v>
      </c>
      <c r="X27" s="115">
        <v>1015</v>
      </c>
      <c r="Y27" s="115">
        <v>0</v>
      </c>
      <c r="Z27" s="115">
        <v>1187</v>
      </c>
      <c r="AA27" s="115">
        <v>1185</v>
      </c>
      <c r="AB27" s="115">
        <v>1188</v>
      </c>
      <c r="AC27" s="48" t="s">
        <v>90</v>
      </c>
      <c r="AD27" s="48" t="s">
        <v>90</v>
      </c>
      <c r="AE27" s="48" t="s">
        <v>90</v>
      </c>
      <c r="AF27" s="114" t="s">
        <v>90</v>
      </c>
      <c r="AG27" s="123">
        <v>46178500</v>
      </c>
      <c r="AH27" s="49">
        <f t="shared" si="9"/>
        <v>1360</v>
      </c>
      <c r="AI27" s="50">
        <f t="shared" si="8"/>
        <v>225.31477799867463</v>
      </c>
      <c r="AJ27" s="98">
        <v>1</v>
      </c>
      <c r="AK27" s="98">
        <v>0</v>
      </c>
      <c r="AL27" s="98">
        <v>1</v>
      </c>
      <c r="AM27" s="98">
        <v>1</v>
      </c>
      <c r="AN27" s="98">
        <v>1</v>
      </c>
      <c r="AO27" s="98">
        <v>0</v>
      </c>
      <c r="AP27" s="115">
        <v>10747666</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138</v>
      </c>
      <c r="P28" s="111">
        <v>108</v>
      </c>
      <c r="Q28" s="111">
        <v>80764766</v>
      </c>
      <c r="R28" s="46">
        <f t="shared" si="5"/>
        <v>6046</v>
      </c>
      <c r="S28" s="47">
        <f t="shared" si="6"/>
        <v>145.10400000000001</v>
      </c>
      <c r="T28" s="47">
        <f t="shared" si="7"/>
        <v>6.0460000000000003</v>
      </c>
      <c r="U28" s="112">
        <v>3.3</v>
      </c>
      <c r="V28" s="112">
        <f t="shared" si="1"/>
        <v>3.3</v>
      </c>
      <c r="W28" s="113" t="s">
        <v>130</v>
      </c>
      <c r="X28" s="115">
        <v>1017</v>
      </c>
      <c r="Y28" s="115">
        <v>0</v>
      </c>
      <c r="Z28" s="115">
        <v>1187</v>
      </c>
      <c r="AA28" s="115">
        <v>1185</v>
      </c>
      <c r="AB28" s="115">
        <v>1187</v>
      </c>
      <c r="AC28" s="48" t="s">
        <v>90</v>
      </c>
      <c r="AD28" s="48" t="s">
        <v>90</v>
      </c>
      <c r="AE28" s="48" t="s">
        <v>90</v>
      </c>
      <c r="AF28" s="114" t="s">
        <v>90</v>
      </c>
      <c r="AG28" s="123">
        <v>46179860</v>
      </c>
      <c r="AH28" s="49">
        <f t="shared" si="9"/>
        <v>1360</v>
      </c>
      <c r="AI28" s="50">
        <f t="shared" si="8"/>
        <v>224.9421104862719</v>
      </c>
      <c r="AJ28" s="98">
        <v>1</v>
      </c>
      <c r="AK28" s="98">
        <v>0</v>
      </c>
      <c r="AL28" s="98">
        <v>1</v>
      </c>
      <c r="AM28" s="98">
        <v>1</v>
      </c>
      <c r="AN28" s="98">
        <v>1</v>
      </c>
      <c r="AO28" s="98">
        <v>0</v>
      </c>
      <c r="AP28" s="115">
        <v>10747666</v>
      </c>
      <c r="AQ28" s="115">
        <f t="shared" si="2"/>
        <v>0</v>
      </c>
      <c r="AR28" s="53">
        <v>1.21</v>
      </c>
      <c r="AS28" s="52" t="s">
        <v>113</v>
      </c>
      <c r="AV28" s="58" t="s">
        <v>116</v>
      </c>
      <c r="AW28" s="58">
        <v>101.325</v>
      </c>
      <c r="AY28" s="101"/>
    </row>
    <row r="29" spans="1:51" x14ac:dyDescent="0.25">
      <c r="A29" s="97" t="s">
        <v>135</v>
      </c>
      <c r="B29" s="40">
        <v>2.75</v>
      </c>
      <c r="C29" s="40">
        <v>0.79166666666666896</v>
      </c>
      <c r="D29" s="110">
        <v>3</v>
      </c>
      <c r="E29" s="41">
        <f t="shared" si="0"/>
        <v>2.1126760563380285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137</v>
      </c>
      <c r="P29" s="111">
        <v>119</v>
      </c>
      <c r="Q29" s="111">
        <v>80770711</v>
      </c>
      <c r="R29" s="46">
        <f t="shared" si="5"/>
        <v>5945</v>
      </c>
      <c r="S29" s="47">
        <f t="shared" si="6"/>
        <v>142.68</v>
      </c>
      <c r="T29" s="47">
        <f t="shared" si="7"/>
        <v>5.9450000000000003</v>
      </c>
      <c r="U29" s="112">
        <v>2.9</v>
      </c>
      <c r="V29" s="112">
        <f t="shared" si="1"/>
        <v>2.9</v>
      </c>
      <c r="W29" s="113" t="s">
        <v>130</v>
      </c>
      <c r="X29" s="115">
        <v>1016</v>
      </c>
      <c r="Y29" s="115">
        <v>0</v>
      </c>
      <c r="Z29" s="115">
        <v>1187</v>
      </c>
      <c r="AA29" s="115">
        <v>1185</v>
      </c>
      <c r="AB29" s="115">
        <v>1187</v>
      </c>
      <c r="AC29" s="48" t="s">
        <v>90</v>
      </c>
      <c r="AD29" s="48" t="s">
        <v>90</v>
      </c>
      <c r="AE29" s="48" t="s">
        <v>90</v>
      </c>
      <c r="AF29" s="114" t="s">
        <v>90</v>
      </c>
      <c r="AG29" s="123">
        <v>46181220</v>
      </c>
      <c r="AH29" s="49">
        <f t="shared" si="9"/>
        <v>1360</v>
      </c>
      <c r="AI29" s="50">
        <f t="shared" si="8"/>
        <v>228.76366694701429</v>
      </c>
      <c r="AJ29" s="98">
        <v>1</v>
      </c>
      <c r="AK29" s="98">
        <v>0</v>
      </c>
      <c r="AL29" s="98">
        <v>1</v>
      </c>
      <c r="AM29" s="98">
        <v>1</v>
      </c>
      <c r="AN29" s="98">
        <v>1</v>
      </c>
      <c r="AO29" s="98">
        <v>0</v>
      </c>
      <c r="AP29" s="115">
        <v>10747666</v>
      </c>
      <c r="AQ29" s="115">
        <f t="shared" si="2"/>
        <v>0</v>
      </c>
      <c r="AR29" s="51"/>
      <c r="AS29" s="52" t="s">
        <v>113</v>
      </c>
      <c r="AY29" s="101"/>
    </row>
    <row r="30" spans="1:51" x14ac:dyDescent="0.25">
      <c r="B30" s="40">
        <v>2.7916666666666701</v>
      </c>
      <c r="C30" s="40">
        <v>0.83333333333333703</v>
      </c>
      <c r="D30" s="110">
        <v>3</v>
      </c>
      <c r="E30" s="41">
        <f t="shared" si="0"/>
        <v>2.1126760563380285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136</v>
      </c>
      <c r="P30" s="111">
        <v>100</v>
      </c>
      <c r="Q30" s="111">
        <v>80776552</v>
      </c>
      <c r="R30" s="46">
        <f t="shared" si="5"/>
        <v>5841</v>
      </c>
      <c r="S30" s="47">
        <f t="shared" si="6"/>
        <v>140.184</v>
      </c>
      <c r="T30" s="47">
        <f t="shared" si="7"/>
        <v>5.8410000000000002</v>
      </c>
      <c r="U30" s="112">
        <v>2.6</v>
      </c>
      <c r="V30" s="112">
        <f t="shared" si="1"/>
        <v>2.6</v>
      </c>
      <c r="W30" s="113" t="s">
        <v>130</v>
      </c>
      <c r="X30" s="115">
        <v>1015</v>
      </c>
      <c r="Y30" s="115">
        <v>0</v>
      </c>
      <c r="Z30" s="115">
        <v>1186</v>
      </c>
      <c r="AA30" s="115">
        <v>1185</v>
      </c>
      <c r="AB30" s="115">
        <v>1187</v>
      </c>
      <c r="AC30" s="48" t="s">
        <v>90</v>
      </c>
      <c r="AD30" s="48" t="s">
        <v>90</v>
      </c>
      <c r="AE30" s="48" t="s">
        <v>90</v>
      </c>
      <c r="AF30" s="114" t="s">
        <v>90</v>
      </c>
      <c r="AG30" s="123">
        <v>46182524</v>
      </c>
      <c r="AH30" s="49">
        <f t="shared" si="9"/>
        <v>1304</v>
      </c>
      <c r="AI30" s="50">
        <f t="shared" si="8"/>
        <v>223.24944358842663</v>
      </c>
      <c r="AJ30" s="98">
        <v>1</v>
      </c>
      <c r="AK30" s="98">
        <v>0</v>
      </c>
      <c r="AL30" s="98">
        <v>1</v>
      </c>
      <c r="AM30" s="98">
        <v>1</v>
      </c>
      <c r="AN30" s="98">
        <v>1</v>
      </c>
      <c r="AO30" s="98">
        <v>0</v>
      </c>
      <c r="AP30" s="115">
        <v>10747666</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116</v>
      </c>
      <c r="P31" s="111">
        <v>130</v>
      </c>
      <c r="Q31" s="111">
        <v>80782283</v>
      </c>
      <c r="R31" s="46">
        <f t="shared" si="5"/>
        <v>5731</v>
      </c>
      <c r="S31" s="47">
        <f t="shared" si="6"/>
        <v>137.54400000000001</v>
      </c>
      <c r="T31" s="47">
        <f t="shared" si="7"/>
        <v>5.7309999999999999</v>
      </c>
      <c r="U31" s="112">
        <v>1.9</v>
      </c>
      <c r="V31" s="112">
        <f t="shared" si="1"/>
        <v>1.9</v>
      </c>
      <c r="W31" s="113" t="s">
        <v>134</v>
      </c>
      <c r="X31" s="115">
        <v>1088</v>
      </c>
      <c r="Y31" s="115">
        <v>0</v>
      </c>
      <c r="Z31" s="115">
        <v>1187</v>
      </c>
      <c r="AA31" s="115">
        <v>1185</v>
      </c>
      <c r="AB31" s="115">
        <v>0</v>
      </c>
      <c r="AC31" s="48" t="s">
        <v>90</v>
      </c>
      <c r="AD31" s="48" t="s">
        <v>90</v>
      </c>
      <c r="AE31" s="48" t="s">
        <v>90</v>
      </c>
      <c r="AF31" s="114" t="s">
        <v>90</v>
      </c>
      <c r="AG31" s="123">
        <v>46183644</v>
      </c>
      <c r="AH31" s="49">
        <f t="shared" si="9"/>
        <v>1120</v>
      </c>
      <c r="AI31" s="50">
        <f t="shared" si="8"/>
        <v>195.42837201186529</v>
      </c>
      <c r="AJ31" s="98">
        <v>1</v>
      </c>
      <c r="AK31" s="98">
        <v>0</v>
      </c>
      <c r="AL31" s="98">
        <v>1</v>
      </c>
      <c r="AM31" s="98">
        <v>1</v>
      </c>
      <c r="AN31" s="98">
        <v>0</v>
      </c>
      <c r="AO31" s="98">
        <v>0</v>
      </c>
      <c r="AP31" s="115">
        <v>10747666</v>
      </c>
      <c r="AQ31" s="115">
        <f t="shared" si="2"/>
        <v>0</v>
      </c>
      <c r="AR31" s="51"/>
      <c r="AS31" s="52" t="s">
        <v>113</v>
      </c>
      <c r="AV31" s="59" t="s">
        <v>29</v>
      </c>
      <c r="AW31" s="59" t="s">
        <v>74</v>
      </c>
      <c r="AY31" s="101"/>
    </row>
    <row r="32" spans="1:51" x14ac:dyDescent="0.25">
      <c r="B32" s="40">
        <v>2.875</v>
      </c>
      <c r="C32" s="40">
        <v>0.91666666666667096</v>
      </c>
      <c r="D32" s="110">
        <v>4</v>
      </c>
      <c r="E32" s="41">
        <f t="shared" si="0"/>
        <v>2.8169014084507045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123</v>
      </c>
      <c r="P32" s="111">
        <v>122</v>
      </c>
      <c r="Q32" s="111">
        <v>80787794</v>
      </c>
      <c r="R32" s="46">
        <f t="shared" si="5"/>
        <v>5511</v>
      </c>
      <c r="S32" s="47">
        <f t="shared" si="6"/>
        <v>132.26400000000001</v>
      </c>
      <c r="T32" s="47">
        <f t="shared" si="7"/>
        <v>5.5110000000000001</v>
      </c>
      <c r="U32" s="112">
        <v>1.3</v>
      </c>
      <c r="V32" s="112">
        <f t="shared" si="1"/>
        <v>1.3</v>
      </c>
      <c r="W32" s="113" t="s">
        <v>124</v>
      </c>
      <c r="X32" s="115"/>
      <c r="Y32" s="115">
        <v>0</v>
      </c>
      <c r="Z32" s="115">
        <v>1187</v>
      </c>
      <c r="AA32" s="115">
        <v>1185</v>
      </c>
      <c r="AB32" s="115">
        <v>0</v>
      </c>
      <c r="AC32" s="48" t="s">
        <v>90</v>
      </c>
      <c r="AD32" s="48" t="s">
        <v>90</v>
      </c>
      <c r="AE32" s="48" t="s">
        <v>90</v>
      </c>
      <c r="AF32" s="114" t="s">
        <v>90</v>
      </c>
      <c r="AG32" s="123">
        <v>46184692</v>
      </c>
      <c r="AH32" s="49">
        <f t="shared" si="9"/>
        <v>1048</v>
      </c>
      <c r="AI32" s="50">
        <f t="shared" si="8"/>
        <v>190.16512429686082</v>
      </c>
      <c r="AJ32" s="98">
        <v>0</v>
      </c>
      <c r="AK32" s="98">
        <v>0</v>
      </c>
      <c r="AL32" s="98">
        <v>1</v>
      </c>
      <c r="AM32" s="98">
        <v>1</v>
      </c>
      <c r="AN32" s="98">
        <v>0</v>
      </c>
      <c r="AO32" s="98">
        <v>0</v>
      </c>
      <c r="AP32" s="115">
        <v>10747666</v>
      </c>
      <c r="AQ32" s="115">
        <f t="shared" si="2"/>
        <v>0</v>
      </c>
      <c r="AR32" s="53">
        <v>1.18</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75</v>
      </c>
      <c r="G33" s="41">
        <f t="shared" si="3"/>
        <v>52.816901408450704</v>
      </c>
      <c r="H33" s="42" t="s">
        <v>88</v>
      </c>
      <c r="I33" s="42">
        <f>J33-(2/1.42)</f>
        <v>47.887323943661976</v>
      </c>
      <c r="J33" s="43">
        <f>(F33-5)/1.42</f>
        <v>49.295774647887328</v>
      </c>
      <c r="K33" s="42">
        <f t="shared" si="12"/>
        <v>53.521126760563384</v>
      </c>
      <c r="L33" s="44">
        <v>14</v>
      </c>
      <c r="M33" s="45" t="s">
        <v>118</v>
      </c>
      <c r="N33" s="45">
        <v>11.9</v>
      </c>
      <c r="O33" s="111">
        <v>134</v>
      </c>
      <c r="P33" s="111">
        <v>78</v>
      </c>
      <c r="Q33" s="111">
        <v>80792205</v>
      </c>
      <c r="R33" s="46">
        <f t="shared" si="5"/>
        <v>4411</v>
      </c>
      <c r="S33" s="47">
        <f t="shared" si="6"/>
        <v>105.864</v>
      </c>
      <c r="T33" s="47">
        <f t="shared" si="7"/>
        <v>4.4109999999999996</v>
      </c>
      <c r="U33" s="112">
        <v>1.8</v>
      </c>
      <c r="V33" s="112">
        <f t="shared" si="1"/>
        <v>1.8</v>
      </c>
      <c r="W33" s="113" t="s">
        <v>124</v>
      </c>
      <c r="X33" s="115">
        <v>0</v>
      </c>
      <c r="Y33" s="115">
        <v>0</v>
      </c>
      <c r="Z33" s="115">
        <v>1188</v>
      </c>
      <c r="AA33" s="115">
        <v>1185</v>
      </c>
      <c r="AB33" s="115">
        <v>0</v>
      </c>
      <c r="AC33" s="48" t="s">
        <v>90</v>
      </c>
      <c r="AD33" s="48" t="s">
        <v>90</v>
      </c>
      <c r="AE33" s="48" t="s">
        <v>90</v>
      </c>
      <c r="AF33" s="114" t="s">
        <v>90</v>
      </c>
      <c r="AG33" s="123">
        <v>46185648</v>
      </c>
      <c r="AH33" s="49">
        <f t="shared" si="9"/>
        <v>956</v>
      </c>
      <c r="AI33" s="50">
        <f t="shared" si="8"/>
        <v>216.73090002267062</v>
      </c>
      <c r="AJ33" s="98">
        <v>0</v>
      </c>
      <c r="AK33" s="98">
        <v>0</v>
      </c>
      <c r="AL33" s="98">
        <v>1</v>
      </c>
      <c r="AM33" s="98">
        <v>1</v>
      </c>
      <c r="AN33" s="98">
        <v>0</v>
      </c>
      <c r="AO33" s="98">
        <v>0.6</v>
      </c>
      <c r="AP33" s="115">
        <v>10748215</v>
      </c>
      <c r="AQ33" s="115">
        <f t="shared" si="2"/>
        <v>549</v>
      </c>
      <c r="AR33" s="51"/>
      <c r="AS33" s="52" t="s">
        <v>113</v>
      </c>
      <c r="AY33" s="101"/>
    </row>
    <row r="34" spans="1:51" x14ac:dyDescent="0.25">
      <c r="B34" s="40">
        <v>2.9583333333333299</v>
      </c>
      <c r="C34" s="40">
        <v>1</v>
      </c>
      <c r="D34" s="110">
        <v>4</v>
      </c>
      <c r="E34" s="41">
        <f t="shared" si="0"/>
        <v>2.8169014084507045</v>
      </c>
      <c r="F34" s="100">
        <v>75</v>
      </c>
      <c r="G34" s="41">
        <f t="shared" si="3"/>
        <v>52.816901408450704</v>
      </c>
      <c r="H34" s="42" t="s">
        <v>88</v>
      </c>
      <c r="I34" s="42">
        <f t="shared" si="4"/>
        <v>47.887323943661976</v>
      </c>
      <c r="J34" s="43">
        <f>(F34-5)/1.42</f>
        <v>49.295774647887328</v>
      </c>
      <c r="K34" s="42">
        <f t="shared" si="12"/>
        <v>53.521126760563384</v>
      </c>
      <c r="L34" s="44">
        <v>14</v>
      </c>
      <c r="M34" s="45" t="s">
        <v>118</v>
      </c>
      <c r="N34" s="61">
        <v>11.5</v>
      </c>
      <c r="O34" s="111">
        <v>142</v>
      </c>
      <c r="P34" s="111">
        <v>112</v>
      </c>
      <c r="Q34" s="111">
        <v>80795816</v>
      </c>
      <c r="R34" s="46">
        <f t="shared" si="5"/>
        <v>3611</v>
      </c>
      <c r="S34" s="47">
        <f t="shared" si="6"/>
        <v>86.664000000000001</v>
      </c>
      <c r="T34" s="47">
        <f t="shared" si="7"/>
        <v>3.6110000000000002</v>
      </c>
      <c r="U34" s="112">
        <v>2.6</v>
      </c>
      <c r="V34" s="112">
        <f t="shared" si="1"/>
        <v>2.6</v>
      </c>
      <c r="W34" s="113" t="s">
        <v>124</v>
      </c>
      <c r="X34" s="115">
        <v>0</v>
      </c>
      <c r="Y34" s="115">
        <v>0</v>
      </c>
      <c r="Z34" s="115">
        <v>1188</v>
      </c>
      <c r="AA34" s="115">
        <v>1185</v>
      </c>
      <c r="AB34" s="115">
        <v>0</v>
      </c>
      <c r="AC34" s="48" t="s">
        <v>90</v>
      </c>
      <c r="AD34" s="48" t="s">
        <v>90</v>
      </c>
      <c r="AE34" s="48" t="s">
        <v>90</v>
      </c>
      <c r="AF34" s="114" t="s">
        <v>90</v>
      </c>
      <c r="AG34" s="123">
        <v>46186560</v>
      </c>
      <c r="AH34" s="49">
        <f t="shared" si="9"/>
        <v>912</v>
      </c>
      <c r="AI34" s="50">
        <f t="shared" si="8"/>
        <v>252.56161728053169</v>
      </c>
      <c r="AJ34" s="98">
        <v>0</v>
      </c>
      <c r="AK34" s="98">
        <v>0</v>
      </c>
      <c r="AL34" s="98">
        <v>1</v>
      </c>
      <c r="AM34" s="98">
        <v>1</v>
      </c>
      <c r="AN34" s="98">
        <v>0</v>
      </c>
      <c r="AO34" s="98">
        <v>0.6</v>
      </c>
      <c r="AP34" s="115">
        <v>10748942</v>
      </c>
      <c r="AQ34" s="115">
        <f t="shared" si="2"/>
        <v>727</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135701</v>
      </c>
      <c r="S35" s="65">
        <f>AVERAGE(S11:S34)</f>
        <v>135.70099999999999</v>
      </c>
      <c r="T35" s="65">
        <f>SUM(T11:T34)</f>
        <v>135.70099999999996</v>
      </c>
      <c r="U35" s="112"/>
      <c r="V35" s="94"/>
      <c r="W35" s="57"/>
      <c r="X35" s="88"/>
      <c r="Y35" s="89"/>
      <c r="Z35" s="89"/>
      <c r="AA35" s="89"/>
      <c r="AB35" s="90"/>
      <c r="AC35" s="88"/>
      <c r="AD35" s="89"/>
      <c r="AE35" s="90"/>
      <c r="AF35" s="91"/>
      <c r="AG35" s="66">
        <f>AG34-AG10</f>
        <v>28788</v>
      </c>
      <c r="AH35" s="67">
        <f>SUM(AH11:AH34)</f>
        <v>28788</v>
      </c>
      <c r="AI35" s="68">
        <f>$AH$35/$T35</f>
        <v>212.14287293387673</v>
      </c>
      <c r="AJ35" s="98"/>
      <c r="AK35" s="98"/>
      <c r="AL35" s="98"/>
      <c r="AM35" s="98"/>
      <c r="AN35" s="98"/>
      <c r="AO35" s="69"/>
      <c r="AP35" s="70">
        <f>AP34-AP10</f>
        <v>4129</v>
      </c>
      <c r="AQ35" s="71">
        <f>SUM(AQ11:AQ34)</f>
        <v>4129</v>
      </c>
      <c r="AR35" s="72">
        <f>AVERAGE(AR11:AR34)</f>
        <v>1.2216666666666665</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155</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148</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144</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71" t="s">
        <v>127</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71" t="s">
        <v>142</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136</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33" t="s">
        <v>161</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71" t="s">
        <v>162</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137</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71" t="s">
        <v>138</v>
      </c>
      <c r="C48" s="148"/>
      <c r="D48" s="14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71" t="s">
        <v>139</v>
      </c>
      <c r="C49" s="148"/>
      <c r="D49" s="14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146</v>
      </c>
      <c r="C50" s="148"/>
      <c r="D50" s="147"/>
      <c r="E50" s="148"/>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163</v>
      </c>
      <c r="C51" s="145"/>
      <c r="D51" s="156"/>
      <c r="E51" s="145"/>
      <c r="F51" s="137"/>
      <c r="G51" s="137"/>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71" t="s">
        <v>154</v>
      </c>
      <c r="C52" s="157"/>
      <c r="D52" s="145"/>
      <c r="E52" s="156"/>
      <c r="F52" s="137"/>
      <c r="G52" s="137"/>
      <c r="H52" s="137"/>
      <c r="I52" s="124"/>
      <c r="J52" s="124"/>
      <c r="K52" s="125"/>
      <c r="L52" s="125"/>
      <c r="M52" s="125"/>
      <c r="N52" s="125"/>
      <c r="O52" s="125"/>
      <c r="P52" s="125"/>
      <c r="Q52" s="125"/>
      <c r="R52" s="125"/>
      <c r="S52" s="125"/>
      <c r="T52" s="125"/>
      <c r="U52" s="126"/>
      <c r="V52" s="126"/>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33" t="s">
        <v>153</v>
      </c>
      <c r="C53" s="158"/>
      <c r="D53" s="148"/>
      <c r="E53" s="147"/>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c r="C54" s="157"/>
      <c r="D54" s="154"/>
      <c r="E54" s="153"/>
      <c r="F54" s="135"/>
      <c r="G54" s="135"/>
      <c r="H54" s="135"/>
      <c r="I54" s="135"/>
      <c r="J54" s="135"/>
      <c r="K54" s="135"/>
      <c r="L54" s="135"/>
      <c r="M54" s="135"/>
      <c r="N54" s="135"/>
      <c r="O54" s="135"/>
      <c r="P54" s="135"/>
      <c r="Q54" s="135"/>
      <c r="R54" s="135"/>
      <c r="S54" s="135"/>
      <c r="T54" s="135"/>
      <c r="U54" s="135"/>
      <c r="V54" s="135"/>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44"/>
      <c r="C55" s="154"/>
      <c r="D55" s="153"/>
      <c r="E55" s="154"/>
      <c r="F55" s="135"/>
      <c r="G55" s="135"/>
      <c r="H55" s="135"/>
      <c r="I55" s="135"/>
      <c r="J55" s="135"/>
      <c r="K55" s="135"/>
      <c r="L55" s="135"/>
      <c r="M55" s="135"/>
      <c r="N55" s="135"/>
      <c r="O55" s="135"/>
      <c r="P55" s="135"/>
      <c r="Q55" s="135"/>
      <c r="R55" s="135"/>
      <c r="S55" s="135"/>
      <c r="T55" s="135"/>
      <c r="U55" s="135"/>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B56" s="144"/>
      <c r="C56" s="154"/>
      <c r="D56" s="153"/>
      <c r="E56" s="154"/>
      <c r="F56" s="135"/>
      <c r="G56" s="124"/>
      <c r="H56" s="124"/>
      <c r="I56" s="124"/>
      <c r="J56" s="124"/>
      <c r="K56" s="124"/>
      <c r="L56" s="124"/>
      <c r="M56" s="124"/>
      <c r="N56" s="124"/>
      <c r="O56" s="124"/>
      <c r="P56" s="124"/>
      <c r="Q56" s="124"/>
      <c r="R56" s="124"/>
      <c r="S56" s="124"/>
      <c r="T56" s="124"/>
      <c r="U56" s="124"/>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A57" s="102"/>
      <c r="B57" s="144"/>
      <c r="C57" s="159"/>
      <c r="D57" s="160"/>
      <c r="E57" s="159"/>
      <c r="F57" s="134"/>
      <c r="G57" s="105"/>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71"/>
      <c r="C58" s="134"/>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71"/>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71"/>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4"/>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71"/>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71"/>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6"/>
      <c r="C70" s="134"/>
      <c r="D70" s="117"/>
      <c r="E70" s="134"/>
      <c r="F70" s="134"/>
      <c r="G70" s="105"/>
      <c r="H70" s="105"/>
      <c r="I70" s="105"/>
      <c r="J70" s="106"/>
      <c r="K70" s="106"/>
      <c r="L70" s="106"/>
      <c r="M70" s="106"/>
      <c r="N70" s="106"/>
      <c r="O70" s="106"/>
      <c r="P70" s="106"/>
      <c r="Q70" s="106"/>
      <c r="R70" s="106"/>
      <c r="S70" s="106"/>
      <c r="T70" s="108"/>
      <c r="U70" s="79"/>
      <c r="V70" s="79"/>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R77" s="99"/>
      <c r="S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T80" s="99"/>
      <c r="AS80" s="97"/>
      <c r="AT80" s="97"/>
      <c r="AU80" s="97"/>
      <c r="AV80" s="97"/>
      <c r="AW80" s="97"/>
      <c r="AX80" s="97"/>
      <c r="AY80" s="97"/>
    </row>
    <row r="81" spans="15:51" x14ac:dyDescent="0.25">
      <c r="O81" s="99"/>
      <c r="Q81" s="99"/>
      <c r="R81" s="99"/>
      <c r="S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Q83" s="99"/>
      <c r="R83" s="99"/>
      <c r="S83" s="99"/>
      <c r="T83" s="99"/>
      <c r="U83" s="99"/>
      <c r="AS83" s="97"/>
      <c r="AT83" s="97"/>
      <c r="AU83" s="97"/>
      <c r="AV83" s="97"/>
      <c r="AW83" s="97"/>
      <c r="AX83" s="97"/>
      <c r="AY83" s="97"/>
    </row>
    <row r="84" spans="15:51" x14ac:dyDescent="0.25">
      <c r="O84" s="12"/>
      <c r="P84" s="99"/>
      <c r="T84" s="99"/>
      <c r="U84" s="99"/>
      <c r="AS84" s="97"/>
      <c r="AT84" s="97"/>
      <c r="AU84" s="97"/>
      <c r="AV84" s="97"/>
      <c r="AW84" s="97"/>
      <c r="AX84" s="97"/>
      <c r="AY84" s="97"/>
    </row>
    <row r="96" spans="15:51" x14ac:dyDescent="0.25">
      <c r="AS96" s="97"/>
      <c r="AT96" s="97"/>
      <c r="AU96" s="97"/>
      <c r="AV96" s="97"/>
      <c r="AW96" s="97"/>
      <c r="AX96" s="97"/>
      <c r="AY96" s="97"/>
    </row>
  </sheetData>
  <protectedRanges>
    <protectedRange sqref="S57:T73"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AA54 Z55:Z56 Z46:Z51" name="Range2_2_1_10_1_1_1_2"/>
    <protectedRange sqref="N57:R73" name="Range2_12_1_6_1_1"/>
    <protectedRange sqref="L57:M73"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7:K73" name="Range2_2_12_1_4_1_1_1_1_1_1_1_1_1_1_1_1_1_1_1"/>
    <protectedRange sqref="I57:I73" name="Range2_2_12_1_7_1_1_2_2_1_2"/>
    <protectedRange sqref="F57:H73" name="Range2_2_12_1_3_1_2_1_1_1_1_2_1_1_1_1_1_1_1_1_1_1_1"/>
    <protectedRange sqref="E57:E73"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4:V54 F55:G56" name="Range2_12_5_1_1_1_2_2_1_1_1_1_1_1_1_1_1_1_1_2_1_1_1_2_1_1_1_1_1_1_1_1_1_1_1_1_1_1_1_1_2_1_1_1_1_1_1_1_1_1_2_1_1_3_1_1_1_3_1_1_1_1_1_1_1_1_1_1_1_1_1_1_1_1_1_1_1_1_1_1_2_1_1_1_1_1_1_1_1_1_1_1_2_2_1_2_1_1_1_1_1_1_1_1_1_1_1_1_1"/>
    <protectedRange sqref="T52:U53 S47:T51" name="Range2_12_5_1_1_2_1_1_1_2_1_1_1_1_1_1_1_1_1_1_1_1_1"/>
    <protectedRange sqref="O52:S53 N47:R51" name="Range2_12_1_6_1_1_2_1_1_1_2_1_1_1_1_1_1_1_1_1_1_1_1_1"/>
    <protectedRange sqref="M52:N53 L47:M51" name="Range2_2_12_1_7_1_1_3_1_1_1_2_1_1_1_1_1_1_1_1_1_1_1_1_1"/>
    <protectedRange sqref="K52:L53 J47:K51" name="Range2_2_12_1_4_1_1_1_1_1_1_1_1_1_1_1_1_1_1_1_2_1_1_1_2_1_1_1_1_1_1_1_1_1_1_1_1_1"/>
    <protectedRange sqref="J52:J53 I47:I51" name="Range2_2_12_1_7_1_1_2_2_1_2_2_1_1_1_2_1_1_1_1_1_1_1_1_1_1_1_1_1"/>
    <protectedRange sqref="H52:I53 G47:H51" name="Range2_2_12_1_3_1_2_1_1_1_1_2_1_1_1_1_1_1_1_1_1_1_1_2_1_1_1_2_1_1_1_1_1_1_1_1_1_1_1_1_1"/>
    <protectedRange sqref="G52:G53 F47:F51" name="Range2_2_12_1_3_1_2_1_1_1_1_2_1_1_1_1_1_1_1_1_1_1_1_2_2_1_1_2_1_1_1_1_1_1_1_1_1_1_1_1_1"/>
    <protectedRange sqref="F52:F53 E47:E51"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C53"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B42" name="Range2_12_5_1_1_1_1_1_2_1_1_1"/>
    <protectedRange sqref="B58"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60" name="Range2_12_5_1_1_1_2_2_1_1_1_1_1_1_1_1_1_1_1_2_1_1_1_1_1_1_1_1_1_1_1_1_1_1_1_1_1_1_1_1_1_1_1_1_1_1_1_1_1_1_1_1_1_1_1_1_1_1_1_1_1_1_1_1_1_1_1_1_1_1_1_1_1_2_1_1_1_1_1_1_1_1_1_1_1_2_1_1_1_1_1_2_1_1_1_1_1_1_1_1_1_1_1_1_1_1_1_1_1_1_1_1_1_1_1_1_1_1_1_1_1_1_2__4"/>
    <protectedRange sqref="B61"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3"/>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6"/>
    <protectedRange sqref="B47" name="Range2_12_5_1_1_1_2_1_1_1_1_1_1_1_1_1_1_1_2_1_2_1_1_1_1_1_1_1_1_1_2_1_1_1_1_1_1_1_1_1_1_1_1_1_1_1_1_1_1_1_1_1_1_1_1_1_1_1_1_1_1_1_1_1_1_1_1_1_1_1_1_1_1_1_2_1_1_1_1_1_1_1_1_1_2_1_2_1_1_1_1_1_2_1_1_1_1_1_1_1_1_2_1_1_1_1_1_1_1_1_2_1_1_1_1_1_2_1_1_1_1_1_2__7"/>
    <protectedRange sqref="B48" name="Range2_12_5_1_1_1_1_1_2_1_1_1_1_1_1_1_1_1_1_1_1_1_1_1_1_1_1_1_1_2_1_1_1_1_1_1_1_1_1_1_1_1_1_3_1_1_1_2_1_1_1_1_1_1_1_1_1_1_1_1_2_1_1_1_1_1_1_1_1_1_1_1_1_1_1_1_1_1_1_1_1_1_1_1_1_1_1_1_1_3_1_2_1_1_1_2_2_1"/>
    <protectedRange sqref="B50" name="Range2_12_5_1_1_1_2_2_1_1_1_1_1_1_1_1_1_1_1_2_1_1_1_1_1_1_1_1_1_3_1_3_1_2_1_1_1_1_1_1_1_1_1_1_1_1_1_2_1_1_1_1_1_2_1_1_1_1_1_1_1_1_2_1_1_3_1_1_1_2_1_1_1_1_1_1_1_1_1_1_1_1_1_1_1_1_1_2_1_1_1_1_1_1_1_1_1_1_1_1_1_1_1_1_1_1_1_2_3_1_2_1_1_1_2_2_1_1"/>
    <protectedRange sqref="B49" name="Range2_12_5_1_1_1_1_1_2_1_1_2_1_1_1_1_1_1_1_1_1_1_1_1_1_1_1_1_1_2_1_1_1_1_1_1_1_1_1_1_1_1_1_1_3_1_1_1_2_1_1_1_1_1_1_1_1_1_2_1_1_1_1_1_1_1_1_1_1_1_1_1_1_1_1_1_1_1_1_1_1_1_1_1_1_2_1_1_1_2_2_1_1"/>
    <protectedRange sqref="B51" name="Range2_12_5_1_1_1_2_2_1_1_1_1_1_1_1_1_1_1_1_2_1_1_1_2_1_1_1_1_1_1_1_1_1_1_1_1_1_1_1_1_2_1_1_1_1_1_1_1_1_1_2_1_1_3_1_1_1_3_1_1_1_1_1_1_1_1_1_1_1_1_1_1_1_1_1_1_1_1_1_1_2_1_1_1_1_1_1_1_1_1_2_2_1_1_1_2_2_1_1"/>
    <protectedRange sqref="B52" name="Range2_12_5_1_1_1_1_1_2_1_2_1_1_1_2_1_1_1_1_1_1_1_1_1_1_2_1_1_1_1_1_2_1_1_1_1_1_1_1_2_1_1_3_1_1_1_2_1_1_1_1_1_1_1_1_1_1_1_1_1_1_1_1_1_1_1_1_1_1_1_1_1_1_1_1_1_1_1_1_2_2_1_1_1_1_2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3028" priority="36" operator="containsText" text="N/A">
      <formula>NOT(ISERROR(SEARCH("N/A",X11)))</formula>
    </cfRule>
    <cfRule type="cellIs" dxfId="3027" priority="49" operator="equal">
      <formula>0</formula>
    </cfRule>
  </conditionalFormatting>
  <conditionalFormatting sqref="AC11:AE34 X11:Y34 AA11:AA34">
    <cfRule type="cellIs" dxfId="3026" priority="48" operator="greaterThanOrEqual">
      <formula>1185</formula>
    </cfRule>
  </conditionalFormatting>
  <conditionalFormatting sqref="AC11:AE34 X11:Y34 AA11:AA34">
    <cfRule type="cellIs" dxfId="3025" priority="47" operator="between">
      <formula>0.1</formula>
      <formula>1184</formula>
    </cfRule>
  </conditionalFormatting>
  <conditionalFormatting sqref="X8">
    <cfRule type="cellIs" dxfId="3024" priority="46" operator="equal">
      <formula>0</formula>
    </cfRule>
  </conditionalFormatting>
  <conditionalFormatting sqref="X8">
    <cfRule type="cellIs" dxfId="3023" priority="45" operator="greaterThan">
      <formula>1179</formula>
    </cfRule>
  </conditionalFormatting>
  <conditionalFormatting sqref="X8">
    <cfRule type="cellIs" dxfId="3022" priority="44" operator="greaterThan">
      <formula>99</formula>
    </cfRule>
  </conditionalFormatting>
  <conditionalFormatting sqref="X8">
    <cfRule type="cellIs" dxfId="3021" priority="43" operator="greaterThan">
      <formula>0.99</formula>
    </cfRule>
  </conditionalFormatting>
  <conditionalFormatting sqref="AB8">
    <cfRule type="cellIs" dxfId="3020" priority="42" operator="equal">
      <formula>0</formula>
    </cfRule>
  </conditionalFormatting>
  <conditionalFormatting sqref="AB8">
    <cfRule type="cellIs" dxfId="3019" priority="41" operator="greaterThan">
      <formula>1179</formula>
    </cfRule>
  </conditionalFormatting>
  <conditionalFormatting sqref="AB8">
    <cfRule type="cellIs" dxfId="3018" priority="40" operator="greaterThan">
      <formula>99</formula>
    </cfRule>
  </conditionalFormatting>
  <conditionalFormatting sqref="AB8">
    <cfRule type="cellIs" dxfId="3017" priority="39" operator="greaterThan">
      <formula>0.99</formula>
    </cfRule>
  </conditionalFormatting>
  <conditionalFormatting sqref="AH11:AH31">
    <cfRule type="cellIs" dxfId="3016" priority="37" operator="greaterThan">
      <formula>$AH$8</formula>
    </cfRule>
    <cfRule type="cellIs" dxfId="3015" priority="38" operator="greaterThan">
      <formula>$AH$8</formula>
    </cfRule>
  </conditionalFormatting>
  <conditionalFormatting sqref="AB11:AB34">
    <cfRule type="containsText" dxfId="3014" priority="32" operator="containsText" text="N/A">
      <formula>NOT(ISERROR(SEARCH("N/A",AB11)))</formula>
    </cfRule>
    <cfRule type="cellIs" dxfId="3013" priority="35" operator="equal">
      <formula>0</formula>
    </cfRule>
  </conditionalFormatting>
  <conditionalFormatting sqref="AB11:AB34">
    <cfRule type="cellIs" dxfId="3012" priority="34" operator="greaterThanOrEqual">
      <formula>1185</formula>
    </cfRule>
  </conditionalFormatting>
  <conditionalFormatting sqref="AB11:AB34">
    <cfRule type="cellIs" dxfId="3011" priority="33" operator="between">
      <formula>0.1</formula>
      <formula>1184</formula>
    </cfRule>
  </conditionalFormatting>
  <conditionalFormatting sqref="AN11:AN35 AO11:AO34">
    <cfRule type="cellIs" dxfId="3010" priority="31" operator="equal">
      <formula>0</formula>
    </cfRule>
  </conditionalFormatting>
  <conditionalFormatting sqref="AN11:AN35 AO11:AO34">
    <cfRule type="cellIs" dxfId="3009" priority="30" operator="greaterThan">
      <formula>1179</formula>
    </cfRule>
  </conditionalFormatting>
  <conditionalFormatting sqref="AN11:AN35 AO11:AO34">
    <cfRule type="cellIs" dxfId="3008" priority="29" operator="greaterThan">
      <formula>99</formula>
    </cfRule>
  </conditionalFormatting>
  <conditionalFormatting sqref="AN11:AN35 AO11:AO34">
    <cfRule type="cellIs" dxfId="3007" priority="28" operator="greaterThan">
      <formula>0.99</formula>
    </cfRule>
  </conditionalFormatting>
  <conditionalFormatting sqref="AQ11:AQ34">
    <cfRule type="cellIs" dxfId="3006" priority="27" operator="equal">
      <formula>0</formula>
    </cfRule>
  </conditionalFormatting>
  <conditionalFormatting sqref="AQ11:AQ34">
    <cfRule type="cellIs" dxfId="3005" priority="26" operator="greaterThan">
      <formula>1179</formula>
    </cfRule>
  </conditionalFormatting>
  <conditionalFormatting sqref="AQ11:AQ34">
    <cfRule type="cellIs" dxfId="3004" priority="25" operator="greaterThan">
      <formula>99</formula>
    </cfRule>
  </conditionalFormatting>
  <conditionalFormatting sqref="AQ11:AQ34">
    <cfRule type="cellIs" dxfId="3003" priority="24" operator="greaterThan">
      <formula>0.99</formula>
    </cfRule>
  </conditionalFormatting>
  <conditionalFormatting sqref="Z11:Z34">
    <cfRule type="containsText" dxfId="3002" priority="20" operator="containsText" text="N/A">
      <formula>NOT(ISERROR(SEARCH("N/A",Z11)))</formula>
    </cfRule>
    <cfRule type="cellIs" dxfId="3001" priority="23" operator="equal">
      <formula>0</formula>
    </cfRule>
  </conditionalFormatting>
  <conditionalFormatting sqref="Z11:Z34">
    <cfRule type="cellIs" dxfId="3000" priority="22" operator="greaterThanOrEqual">
      <formula>1185</formula>
    </cfRule>
  </conditionalFormatting>
  <conditionalFormatting sqref="Z11:Z34">
    <cfRule type="cellIs" dxfId="2999" priority="21" operator="between">
      <formula>0.1</formula>
      <formula>1184</formula>
    </cfRule>
  </conditionalFormatting>
  <conditionalFormatting sqref="AJ11:AN35">
    <cfRule type="cellIs" dxfId="2998" priority="19" operator="equal">
      <formula>0</formula>
    </cfRule>
  </conditionalFormatting>
  <conditionalFormatting sqref="AJ11:AN35">
    <cfRule type="cellIs" dxfId="2997" priority="18" operator="greaterThan">
      <formula>1179</formula>
    </cfRule>
  </conditionalFormatting>
  <conditionalFormatting sqref="AJ11:AN35">
    <cfRule type="cellIs" dxfId="2996" priority="17" operator="greaterThan">
      <formula>99</formula>
    </cfRule>
  </conditionalFormatting>
  <conditionalFormatting sqref="AJ11:AN35">
    <cfRule type="cellIs" dxfId="2995" priority="16" operator="greaterThan">
      <formula>0.99</formula>
    </cfRule>
  </conditionalFormatting>
  <conditionalFormatting sqref="AP11:AP34">
    <cfRule type="cellIs" dxfId="2994" priority="15" operator="equal">
      <formula>0</formula>
    </cfRule>
  </conditionalFormatting>
  <conditionalFormatting sqref="AP11:AP34">
    <cfRule type="cellIs" dxfId="2993" priority="14" operator="greaterThan">
      <formula>1179</formula>
    </cfRule>
  </conditionalFormatting>
  <conditionalFormatting sqref="AP11:AP34">
    <cfRule type="cellIs" dxfId="2992" priority="13" operator="greaterThan">
      <formula>99</formula>
    </cfRule>
  </conditionalFormatting>
  <conditionalFormatting sqref="AP11:AP34">
    <cfRule type="cellIs" dxfId="2991" priority="12" operator="greaterThan">
      <formula>0.99</formula>
    </cfRule>
  </conditionalFormatting>
  <conditionalFormatting sqref="AH32:AH34">
    <cfRule type="cellIs" dxfId="2990" priority="10" operator="greaterThan">
      <formula>$AH$8</formula>
    </cfRule>
    <cfRule type="cellIs" dxfId="2989" priority="11" operator="greaterThan">
      <formula>$AH$8</formula>
    </cfRule>
  </conditionalFormatting>
  <conditionalFormatting sqref="AI11:AI34">
    <cfRule type="cellIs" dxfId="2988" priority="9" operator="greaterThan">
      <formula>$AI$8</formula>
    </cfRule>
  </conditionalFormatting>
  <conditionalFormatting sqref="AL11:AL34">
    <cfRule type="cellIs" dxfId="2987" priority="8" operator="equal">
      <formula>0</formula>
    </cfRule>
  </conditionalFormatting>
  <conditionalFormatting sqref="AL11:AL34">
    <cfRule type="cellIs" dxfId="2986" priority="7" operator="greaterThan">
      <formula>1179</formula>
    </cfRule>
  </conditionalFormatting>
  <conditionalFormatting sqref="AL11:AL34">
    <cfRule type="cellIs" dxfId="2985" priority="6" operator="greaterThan">
      <formula>99</formula>
    </cfRule>
  </conditionalFormatting>
  <conditionalFormatting sqref="AL11:AL34">
    <cfRule type="cellIs" dxfId="2984" priority="5" operator="greaterThan">
      <formula>0.99</formula>
    </cfRule>
  </conditionalFormatting>
  <conditionalFormatting sqref="AM16:AM34">
    <cfRule type="cellIs" dxfId="2983" priority="4" operator="equal">
      <formula>0</formula>
    </cfRule>
  </conditionalFormatting>
  <conditionalFormatting sqref="AM16:AM34">
    <cfRule type="cellIs" dxfId="2982" priority="3" operator="greaterThan">
      <formula>1179</formula>
    </cfRule>
  </conditionalFormatting>
  <conditionalFormatting sqref="AM16:AM34">
    <cfRule type="cellIs" dxfId="2981" priority="2" operator="greaterThan">
      <formula>99</formula>
    </cfRule>
  </conditionalFormatting>
  <conditionalFormatting sqref="AM16:AM34">
    <cfRule type="cellIs" dxfId="2980"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topLeftCell="A37" zoomScaleNormal="100" workbookViewId="0">
      <selection activeCell="O58" sqref="O58"/>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133</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128</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233"/>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36" t="s">
        <v>10</v>
      </c>
      <c r="I7" s="116" t="s">
        <v>11</v>
      </c>
      <c r="J7" s="116" t="s">
        <v>12</v>
      </c>
      <c r="K7" s="116" t="s">
        <v>13</v>
      </c>
      <c r="L7" s="12"/>
      <c r="M7" s="12"/>
      <c r="N7" s="12"/>
      <c r="O7" s="236"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42520</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29604</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234" t="s">
        <v>51</v>
      </c>
      <c r="V9" s="234" t="s">
        <v>52</v>
      </c>
      <c r="W9" s="283" t="s">
        <v>53</v>
      </c>
      <c r="X9" s="284" t="s">
        <v>54</v>
      </c>
      <c r="Y9" s="285"/>
      <c r="Z9" s="285"/>
      <c r="AA9" s="285"/>
      <c r="AB9" s="285"/>
      <c r="AC9" s="285"/>
      <c r="AD9" s="285"/>
      <c r="AE9" s="286"/>
      <c r="AF9" s="232" t="s">
        <v>55</v>
      </c>
      <c r="AG9" s="232" t="s">
        <v>56</v>
      </c>
      <c r="AH9" s="272" t="s">
        <v>57</v>
      </c>
      <c r="AI9" s="287" t="s">
        <v>58</v>
      </c>
      <c r="AJ9" s="234" t="s">
        <v>59</v>
      </c>
      <c r="AK9" s="234" t="s">
        <v>60</v>
      </c>
      <c r="AL9" s="234" t="s">
        <v>61</v>
      </c>
      <c r="AM9" s="234" t="s">
        <v>62</v>
      </c>
      <c r="AN9" s="234" t="s">
        <v>63</v>
      </c>
      <c r="AO9" s="234" t="s">
        <v>64</v>
      </c>
      <c r="AP9" s="234" t="s">
        <v>65</v>
      </c>
      <c r="AQ9" s="270" t="s">
        <v>66</v>
      </c>
      <c r="AR9" s="234" t="s">
        <v>67</v>
      </c>
      <c r="AS9" s="272" t="s">
        <v>68</v>
      </c>
      <c r="AV9" s="35" t="s">
        <v>69</v>
      </c>
      <c r="AW9" s="35" t="s">
        <v>70</v>
      </c>
      <c r="AY9" s="36" t="s">
        <v>71</v>
      </c>
    </row>
    <row r="10" spans="2:51" x14ac:dyDescent="0.25">
      <c r="B10" s="234" t="s">
        <v>72</v>
      </c>
      <c r="C10" s="234" t="s">
        <v>73</v>
      </c>
      <c r="D10" s="234" t="s">
        <v>74</v>
      </c>
      <c r="E10" s="234" t="s">
        <v>75</v>
      </c>
      <c r="F10" s="234" t="s">
        <v>74</v>
      </c>
      <c r="G10" s="234" t="s">
        <v>75</v>
      </c>
      <c r="H10" s="266"/>
      <c r="I10" s="234" t="s">
        <v>75</v>
      </c>
      <c r="J10" s="234" t="s">
        <v>75</v>
      </c>
      <c r="K10" s="234" t="s">
        <v>75</v>
      </c>
      <c r="L10" s="28" t="s">
        <v>29</v>
      </c>
      <c r="M10" s="269"/>
      <c r="N10" s="28" t="s">
        <v>29</v>
      </c>
      <c r="O10" s="271"/>
      <c r="P10" s="271"/>
      <c r="Q10" s="1">
        <f>'MAY 29'!Q34</f>
        <v>3114320</v>
      </c>
      <c r="R10" s="280"/>
      <c r="S10" s="281"/>
      <c r="T10" s="282"/>
      <c r="U10" s="234" t="s">
        <v>75</v>
      </c>
      <c r="V10" s="234" t="s">
        <v>75</v>
      </c>
      <c r="W10" s="283"/>
      <c r="X10" s="37" t="s">
        <v>76</v>
      </c>
      <c r="Y10" s="37" t="s">
        <v>77</v>
      </c>
      <c r="Z10" s="37" t="s">
        <v>78</v>
      </c>
      <c r="AA10" s="37" t="s">
        <v>79</v>
      </c>
      <c r="AB10" s="37" t="s">
        <v>80</v>
      </c>
      <c r="AC10" s="37" t="s">
        <v>81</v>
      </c>
      <c r="AD10" s="37" t="s">
        <v>82</v>
      </c>
      <c r="AE10" s="37" t="s">
        <v>83</v>
      </c>
      <c r="AF10" s="38"/>
      <c r="AG10" s="1">
        <f>'MAY 29'!AG34</f>
        <v>46946912</v>
      </c>
      <c r="AH10" s="272"/>
      <c r="AI10" s="288"/>
      <c r="AJ10" s="234" t="s">
        <v>84</v>
      </c>
      <c r="AK10" s="234" t="s">
        <v>84</v>
      </c>
      <c r="AL10" s="234" t="s">
        <v>84</v>
      </c>
      <c r="AM10" s="234" t="s">
        <v>84</v>
      </c>
      <c r="AN10" s="234" t="s">
        <v>84</v>
      </c>
      <c r="AO10" s="234" t="s">
        <v>84</v>
      </c>
      <c r="AP10" s="1">
        <f>'MAY 29'!AP34</f>
        <v>10857905</v>
      </c>
      <c r="AQ10" s="271"/>
      <c r="AR10" s="235" t="s">
        <v>85</v>
      </c>
      <c r="AS10" s="272"/>
      <c r="AV10" s="39" t="s">
        <v>86</v>
      </c>
      <c r="AW10" s="39" t="s">
        <v>87</v>
      </c>
      <c r="AY10" s="81" t="s">
        <v>129</v>
      </c>
    </row>
    <row r="11" spans="2:51" x14ac:dyDescent="0.25">
      <c r="B11" s="40">
        <v>2</v>
      </c>
      <c r="C11" s="40">
        <v>4.1666666666666664E-2</v>
      </c>
      <c r="D11" s="110">
        <v>6</v>
      </c>
      <c r="E11" s="41">
        <f t="shared" ref="E11:E34" si="0">D11/1.42</f>
        <v>4.2253521126760569</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138</v>
      </c>
      <c r="P11" s="111">
        <v>114</v>
      </c>
      <c r="Q11" s="111">
        <v>3119169</v>
      </c>
      <c r="R11" s="46">
        <f>IF(ISBLANK(Q11),"-",Q11-Q10)</f>
        <v>4849</v>
      </c>
      <c r="S11" s="47">
        <f>R11*24/1000</f>
        <v>116.376</v>
      </c>
      <c r="T11" s="47">
        <f>R11/1000</f>
        <v>4.8490000000000002</v>
      </c>
      <c r="U11" s="112">
        <v>6.4</v>
      </c>
      <c r="V11" s="112">
        <f t="shared" ref="V11:V33" si="1">U11</f>
        <v>6.4</v>
      </c>
      <c r="W11" s="113" t="s">
        <v>190</v>
      </c>
      <c r="X11" s="115">
        <v>0</v>
      </c>
      <c r="Y11" s="115">
        <v>0</v>
      </c>
      <c r="Z11" s="115">
        <v>1097</v>
      </c>
      <c r="AA11" s="115">
        <v>1185</v>
      </c>
      <c r="AB11" s="115">
        <v>1097</v>
      </c>
      <c r="AC11" s="48" t="s">
        <v>90</v>
      </c>
      <c r="AD11" s="48" t="s">
        <v>90</v>
      </c>
      <c r="AE11" s="48" t="s">
        <v>90</v>
      </c>
      <c r="AF11" s="114" t="s">
        <v>90</v>
      </c>
      <c r="AG11" s="123">
        <v>46947987</v>
      </c>
      <c r="AH11" s="49">
        <f>IF(ISBLANK(AG11),"-",AG11-AG10)</f>
        <v>1075</v>
      </c>
      <c r="AI11" s="50">
        <f>AH11/T11</f>
        <v>221.6951948855434</v>
      </c>
      <c r="AJ11" s="98">
        <v>0</v>
      </c>
      <c r="AK11" s="98">
        <v>0</v>
      </c>
      <c r="AL11" s="98">
        <v>1</v>
      </c>
      <c r="AM11" s="98">
        <v>1</v>
      </c>
      <c r="AN11" s="98">
        <v>1</v>
      </c>
      <c r="AO11" s="98">
        <v>0.8</v>
      </c>
      <c r="AP11" s="115">
        <v>10858802</v>
      </c>
      <c r="AQ11" s="115">
        <f t="shared" ref="AQ11:AQ34" si="2">AP11-AP10</f>
        <v>897</v>
      </c>
      <c r="AR11" s="51"/>
      <c r="AS11" s="52" t="s">
        <v>113</v>
      </c>
      <c r="AV11" s="39" t="s">
        <v>88</v>
      </c>
      <c r="AW11" s="39" t="s">
        <v>91</v>
      </c>
      <c r="AY11" s="81" t="s">
        <v>128</v>
      </c>
    </row>
    <row r="12" spans="2:51" x14ac:dyDescent="0.25">
      <c r="B12" s="40">
        <v>2.0416666666666701</v>
      </c>
      <c r="C12" s="40">
        <v>8.3333333333333329E-2</v>
      </c>
      <c r="D12" s="110">
        <v>6</v>
      </c>
      <c r="E12" s="41">
        <f t="shared" si="0"/>
        <v>4.2253521126760569</v>
      </c>
      <c r="F12" s="100">
        <v>83</v>
      </c>
      <c r="G12" s="41">
        <f t="shared" ref="G12:G34" si="3">F12/1.42</f>
        <v>58.450704225352112</v>
      </c>
      <c r="H12" s="42" t="s">
        <v>88</v>
      </c>
      <c r="I12" s="42">
        <f t="shared" ref="I12:I34" si="4">J12-(2/1.42)</f>
        <v>53.521126760563384</v>
      </c>
      <c r="J12" s="43">
        <f>(F12-5)/1.42</f>
        <v>54.929577464788736</v>
      </c>
      <c r="K12" s="42">
        <f>J12+(6/1.42)</f>
        <v>59.154929577464792</v>
      </c>
      <c r="L12" s="44">
        <v>14</v>
      </c>
      <c r="M12" s="45" t="s">
        <v>89</v>
      </c>
      <c r="N12" s="45">
        <v>11.2</v>
      </c>
      <c r="O12" s="111">
        <v>136</v>
      </c>
      <c r="P12" s="111">
        <v>112</v>
      </c>
      <c r="Q12" s="111">
        <v>3123894</v>
      </c>
      <c r="R12" s="46">
        <f t="shared" ref="R12:R34" si="5">IF(ISBLANK(Q12),"-",Q12-Q11)</f>
        <v>4725</v>
      </c>
      <c r="S12" s="47">
        <f t="shared" ref="S12:S34" si="6">R12*24/1000</f>
        <v>113.4</v>
      </c>
      <c r="T12" s="47">
        <f t="shared" ref="T12:T34" si="7">R12/1000</f>
        <v>4.7249999999999996</v>
      </c>
      <c r="U12" s="112">
        <v>7.3</v>
      </c>
      <c r="V12" s="112">
        <f t="shared" si="1"/>
        <v>7.3</v>
      </c>
      <c r="W12" s="113" t="s">
        <v>190</v>
      </c>
      <c r="X12" s="115">
        <v>0</v>
      </c>
      <c r="Y12" s="115">
        <v>0</v>
      </c>
      <c r="Z12" s="115">
        <v>1097</v>
      </c>
      <c r="AA12" s="115">
        <v>1185</v>
      </c>
      <c r="AB12" s="115">
        <v>1097</v>
      </c>
      <c r="AC12" s="48" t="s">
        <v>90</v>
      </c>
      <c r="AD12" s="48" t="s">
        <v>90</v>
      </c>
      <c r="AE12" s="48" t="s">
        <v>90</v>
      </c>
      <c r="AF12" s="114" t="s">
        <v>90</v>
      </c>
      <c r="AG12" s="123">
        <v>46949028</v>
      </c>
      <c r="AH12" s="49">
        <f>IF(ISBLANK(AG12),"-",AG12-AG11)</f>
        <v>1041</v>
      </c>
      <c r="AI12" s="50">
        <f t="shared" ref="AI12:AI34" si="8">AH12/T12</f>
        <v>220.31746031746033</v>
      </c>
      <c r="AJ12" s="98">
        <v>0</v>
      </c>
      <c r="AK12" s="98">
        <v>0</v>
      </c>
      <c r="AL12" s="98">
        <v>1</v>
      </c>
      <c r="AM12" s="98">
        <v>1</v>
      </c>
      <c r="AN12" s="98">
        <v>1</v>
      </c>
      <c r="AO12" s="98">
        <v>0.8</v>
      </c>
      <c r="AP12" s="115">
        <v>10859569</v>
      </c>
      <c r="AQ12" s="115">
        <f t="shared" si="2"/>
        <v>767</v>
      </c>
      <c r="AR12" s="118">
        <v>1.04</v>
      </c>
      <c r="AS12" s="52" t="s">
        <v>113</v>
      </c>
      <c r="AV12" s="39" t="s">
        <v>92</v>
      </c>
      <c r="AW12" s="39" t="s">
        <v>93</v>
      </c>
      <c r="AY12" s="81" t="s">
        <v>126</v>
      </c>
    </row>
    <row r="13" spans="2:51" x14ac:dyDescent="0.25">
      <c r="B13" s="40">
        <v>2.0833333333333299</v>
      </c>
      <c r="C13" s="40">
        <v>0.125</v>
      </c>
      <c r="D13" s="110">
        <v>7</v>
      </c>
      <c r="E13" s="41">
        <f t="shared" si="0"/>
        <v>4.9295774647887329</v>
      </c>
      <c r="F13" s="100">
        <v>83</v>
      </c>
      <c r="G13" s="41">
        <f t="shared" si="3"/>
        <v>58.450704225352112</v>
      </c>
      <c r="H13" s="42" t="s">
        <v>88</v>
      </c>
      <c r="I13" s="42">
        <f t="shared" si="4"/>
        <v>53.521126760563384</v>
      </c>
      <c r="J13" s="43">
        <f>(F13-5)/1.42</f>
        <v>54.929577464788736</v>
      </c>
      <c r="K13" s="42">
        <f>J13+(6/1.42)</f>
        <v>59.154929577464792</v>
      </c>
      <c r="L13" s="44">
        <v>14</v>
      </c>
      <c r="M13" s="45" t="s">
        <v>89</v>
      </c>
      <c r="N13" s="45">
        <v>11.2</v>
      </c>
      <c r="O13" s="111">
        <v>123</v>
      </c>
      <c r="P13" s="111">
        <v>110</v>
      </c>
      <c r="Q13" s="111">
        <v>3128562</v>
      </c>
      <c r="R13" s="46">
        <f t="shared" si="5"/>
        <v>4668</v>
      </c>
      <c r="S13" s="47">
        <f t="shared" si="6"/>
        <v>112.032</v>
      </c>
      <c r="T13" s="47">
        <f t="shared" si="7"/>
        <v>4.6680000000000001</v>
      </c>
      <c r="U13" s="112">
        <v>8.6</v>
      </c>
      <c r="V13" s="112">
        <f t="shared" si="1"/>
        <v>8.6</v>
      </c>
      <c r="W13" s="113" t="s">
        <v>190</v>
      </c>
      <c r="X13" s="115">
        <v>0</v>
      </c>
      <c r="Y13" s="115">
        <v>0</v>
      </c>
      <c r="Z13" s="115">
        <v>1097</v>
      </c>
      <c r="AA13" s="115">
        <v>1185</v>
      </c>
      <c r="AB13" s="115">
        <v>1097</v>
      </c>
      <c r="AC13" s="48" t="s">
        <v>90</v>
      </c>
      <c r="AD13" s="48" t="s">
        <v>90</v>
      </c>
      <c r="AE13" s="48" t="s">
        <v>90</v>
      </c>
      <c r="AF13" s="114" t="s">
        <v>90</v>
      </c>
      <c r="AG13" s="123">
        <v>46950076</v>
      </c>
      <c r="AH13" s="49">
        <f>IF(ISBLANK(AG13),"-",AG13-AG12)</f>
        <v>1048</v>
      </c>
      <c r="AI13" s="50">
        <f t="shared" si="8"/>
        <v>224.50728363324762</v>
      </c>
      <c r="AJ13" s="98">
        <v>0</v>
      </c>
      <c r="AK13" s="98">
        <v>0</v>
      </c>
      <c r="AL13" s="98">
        <v>1</v>
      </c>
      <c r="AM13" s="98">
        <v>1</v>
      </c>
      <c r="AN13" s="98">
        <v>1</v>
      </c>
      <c r="AO13" s="98">
        <v>0.8</v>
      </c>
      <c r="AP13" s="115">
        <v>10860397</v>
      </c>
      <c r="AQ13" s="115">
        <f t="shared" si="2"/>
        <v>828</v>
      </c>
      <c r="AR13" s="51"/>
      <c r="AS13" s="52" t="s">
        <v>113</v>
      </c>
      <c r="AV13" s="39" t="s">
        <v>94</v>
      </c>
      <c r="AW13" s="39" t="s">
        <v>95</v>
      </c>
      <c r="AY13" s="81" t="s">
        <v>133</v>
      </c>
    </row>
    <row r="14" spans="2:51" x14ac:dyDescent="0.25">
      <c r="B14" s="40">
        <v>2.125</v>
      </c>
      <c r="C14" s="40">
        <v>0.16666666666666699</v>
      </c>
      <c r="D14" s="110">
        <v>6</v>
      </c>
      <c r="E14" s="41">
        <f t="shared" si="0"/>
        <v>4.2253521126760569</v>
      </c>
      <c r="F14" s="100">
        <v>83</v>
      </c>
      <c r="G14" s="41">
        <f t="shared" si="3"/>
        <v>58.450704225352112</v>
      </c>
      <c r="H14" s="42" t="s">
        <v>88</v>
      </c>
      <c r="I14" s="42">
        <f t="shared" si="4"/>
        <v>53.521126760563384</v>
      </c>
      <c r="J14" s="43">
        <f>(F14-5)/1.42</f>
        <v>54.929577464788736</v>
      </c>
      <c r="K14" s="42">
        <f>J14+(6/1.42)</f>
        <v>59.154929577464792</v>
      </c>
      <c r="L14" s="44">
        <v>14</v>
      </c>
      <c r="M14" s="45" t="s">
        <v>89</v>
      </c>
      <c r="N14" s="45">
        <v>12.8</v>
      </c>
      <c r="O14" s="111">
        <v>115</v>
      </c>
      <c r="P14" s="111">
        <v>113</v>
      </c>
      <c r="Q14" s="111">
        <v>3132159</v>
      </c>
      <c r="R14" s="46">
        <f t="shared" si="5"/>
        <v>3597</v>
      </c>
      <c r="S14" s="47">
        <f t="shared" si="6"/>
        <v>86.328000000000003</v>
      </c>
      <c r="T14" s="47">
        <f t="shared" si="7"/>
        <v>3.597</v>
      </c>
      <c r="U14" s="112">
        <v>9.5</v>
      </c>
      <c r="V14" s="112">
        <f t="shared" si="1"/>
        <v>9.5</v>
      </c>
      <c r="W14" s="113" t="s">
        <v>190</v>
      </c>
      <c r="X14" s="115">
        <v>0</v>
      </c>
      <c r="Y14" s="115">
        <v>0</v>
      </c>
      <c r="Z14" s="115">
        <v>1066</v>
      </c>
      <c r="AA14" s="115">
        <v>1185</v>
      </c>
      <c r="AB14" s="115">
        <v>1066</v>
      </c>
      <c r="AC14" s="48" t="s">
        <v>90</v>
      </c>
      <c r="AD14" s="48" t="s">
        <v>90</v>
      </c>
      <c r="AE14" s="48" t="s">
        <v>90</v>
      </c>
      <c r="AF14" s="114" t="s">
        <v>90</v>
      </c>
      <c r="AG14" s="123">
        <v>46951172</v>
      </c>
      <c r="AH14" s="49">
        <f t="shared" ref="AH14:AH34" si="9">IF(ISBLANK(AG14),"-",AG14-AG13)</f>
        <v>1096</v>
      </c>
      <c r="AI14" s="50">
        <f t="shared" si="8"/>
        <v>304.69835974423131</v>
      </c>
      <c r="AJ14" s="98">
        <v>0</v>
      </c>
      <c r="AK14" s="98">
        <v>0</v>
      </c>
      <c r="AL14" s="98">
        <v>1</v>
      </c>
      <c r="AM14" s="98">
        <v>1</v>
      </c>
      <c r="AN14" s="98">
        <v>1</v>
      </c>
      <c r="AO14" s="98">
        <v>0.8</v>
      </c>
      <c r="AP14" s="115">
        <v>10861181</v>
      </c>
      <c r="AQ14" s="115">
        <f t="shared" si="2"/>
        <v>784</v>
      </c>
      <c r="AR14" s="51"/>
      <c r="AS14" s="52" t="s">
        <v>113</v>
      </c>
      <c r="AT14" s="54"/>
      <c r="AV14" s="39" t="s">
        <v>96</v>
      </c>
      <c r="AW14" s="39" t="s">
        <v>97</v>
      </c>
      <c r="AY14" s="81"/>
    </row>
    <row r="15" spans="2:51" ht="14.25" customHeight="1" x14ac:dyDescent="0.25">
      <c r="B15" s="40">
        <v>2.1666666666666701</v>
      </c>
      <c r="C15" s="40">
        <v>0.20833333333333301</v>
      </c>
      <c r="D15" s="110">
        <v>7</v>
      </c>
      <c r="E15" s="41">
        <f t="shared" si="0"/>
        <v>4.9295774647887329</v>
      </c>
      <c r="F15" s="100">
        <v>83</v>
      </c>
      <c r="G15" s="41">
        <f t="shared" si="3"/>
        <v>58.450704225352112</v>
      </c>
      <c r="H15" s="42" t="s">
        <v>88</v>
      </c>
      <c r="I15" s="42">
        <f t="shared" si="4"/>
        <v>53.521126760563384</v>
      </c>
      <c r="J15" s="43">
        <f>(F15-5)/1.42</f>
        <v>54.929577464788736</v>
      </c>
      <c r="K15" s="42">
        <f>J15+(6/1.42)</f>
        <v>59.154929577464792</v>
      </c>
      <c r="L15" s="44">
        <v>18</v>
      </c>
      <c r="M15" s="45" t="s">
        <v>89</v>
      </c>
      <c r="N15" s="45">
        <v>13.1</v>
      </c>
      <c r="O15" s="111">
        <v>125</v>
      </c>
      <c r="P15" s="111">
        <v>116</v>
      </c>
      <c r="Q15" s="111">
        <v>3137036</v>
      </c>
      <c r="R15" s="46">
        <f t="shared" si="5"/>
        <v>4877</v>
      </c>
      <c r="S15" s="47">
        <f t="shared" si="6"/>
        <v>117.048</v>
      </c>
      <c r="T15" s="47">
        <f t="shared" si="7"/>
        <v>4.8769999999999998</v>
      </c>
      <c r="U15" s="112">
        <v>9.5</v>
      </c>
      <c r="V15" s="112">
        <f t="shared" si="1"/>
        <v>9.5</v>
      </c>
      <c r="W15" s="113" t="s">
        <v>190</v>
      </c>
      <c r="X15" s="115">
        <v>0</v>
      </c>
      <c r="Y15" s="115">
        <v>0</v>
      </c>
      <c r="Z15" s="115">
        <v>1066</v>
      </c>
      <c r="AA15" s="115">
        <v>1185</v>
      </c>
      <c r="AB15" s="115">
        <v>1066</v>
      </c>
      <c r="AC15" s="48" t="s">
        <v>90</v>
      </c>
      <c r="AD15" s="48" t="s">
        <v>90</v>
      </c>
      <c r="AE15" s="48" t="s">
        <v>90</v>
      </c>
      <c r="AF15" s="114" t="s">
        <v>90</v>
      </c>
      <c r="AG15" s="123">
        <v>46952196</v>
      </c>
      <c r="AH15" s="49">
        <f t="shared" si="9"/>
        <v>1024</v>
      </c>
      <c r="AI15" s="50">
        <f t="shared" si="8"/>
        <v>209.96514250563871</v>
      </c>
      <c r="AJ15" s="98">
        <v>0</v>
      </c>
      <c r="AK15" s="98">
        <v>0</v>
      </c>
      <c r="AL15" s="98">
        <v>1</v>
      </c>
      <c r="AM15" s="98">
        <v>1</v>
      </c>
      <c r="AN15" s="98">
        <v>1</v>
      </c>
      <c r="AO15" s="98">
        <v>0</v>
      </c>
      <c r="AP15" s="115">
        <v>10861181</v>
      </c>
      <c r="AQ15" s="115">
        <f t="shared" si="2"/>
        <v>0</v>
      </c>
      <c r="AR15" s="51"/>
      <c r="AS15" s="52" t="s">
        <v>113</v>
      </c>
      <c r="AV15" s="39" t="s">
        <v>98</v>
      </c>
      <c r="AW15" s="39" t="s">
        <v>99</v>
      </c>
      <c r="AY15" s="97"/>
    </row>
    <row r="16" spans="2:51" x14ac:dyDescent="0.25">
      <c r="B16" s="40">
        <v>2.2083333333333299</v>
      </c>
      <c r="C16" s="40">
        <v>0.25</v>
      </c>
      <c r="D16" s="110">
        <v>8</v>
      </c>
      <c r="E16" s="41">
        <f t="shared" si="0"/>
        <v>5.6338028169014089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137</v>
      </c>
      <c r="P16" s="111">
        <v>131</v>
      </c>
      <c r="Q16" s="111">
        <v>3142340</v>
      </c>
      <c r="R16" s="46">
        <f t="shared" si="5"/>
        <v>5304</v>
      </c>
      <c r="S16" s="47">
        <f t="shared" si="6"/>
        <v>127.29600000000001</v>
      </c>
      <c r="T16" s="47">
        <f t="shared" si="7"/>
        <v>5.3040000000000003</v>
      </c>
      <c r="U16" s="112">
        <v>9.5</v>
      </c>
      <c r="V16" s="112">
        <f t="shared" si="1"/>
        <v>9.5</v>
      </c>
      <c r="W16" s="113" t="s">
        <v>190</v>
      </c>
      <c r="X16" s="115">
        <v>0</v>
      </c>
      <c r="Y16" s="115">
        <v>0</v>
      </c>
      <c r="Z16" s="115">
        <v>1097</v>
      </c>
      <c r="AA16" s="115">
        <v>1185</v>
      </c>
      <c r="AB16" s="115">
        <v>1097</v>
      </c>
      <c r="AC16" s="48" t="s">
        <v>90</v>
      </c>
      <c r="AD16" s="48" t="s">
        <v>90</v>
      </c>
      <c r="AE16" s="48" t="s">
        <v>90</v>
      </c>
      <c r="AF16" s="114" t="s">
        <v>90</v>
      </c>
      <c r="AG16" s="123">
        <v>46953260</v>
      </c>
      <c r="AH16" s="49">
        <f t="shared" si="9"/>
        <v>1064</v>
      </c>
      <c r="AI16" s="50">
        <f t="shared" si="8"/>
        <v>200.60331825037707</v>
      </c>
      <c r="AJ16" s="98">
        <v>0</v>
      </c>
      <c r="AK16" s="98">
        <v>0</v>
      </c>
      <c r="AL16" s="98">
        <v>1</v>
      </c>
      <c r="AM16" s="98">
        <v>1</v>
      </c>
      <c r="AN16" s="98">
        <v>1</v>
      </c>
      <c r="AO16" s="98">
        <v>0</v>
      </c>
      <c r="AP16" s="115">
        <v>10861181</v>
      </c>
      <c r="AQ16" s="115">
        <f t="shared" si="2"/>
        <v>0</v>
      </c>
      <c r="AR16" s="53">
        <v>1.1499999999999999</v>
      </c>
      <c r="AS16" s="52" t="s">
        <v>101</v>
      </c>
      <c r="AV16" s="39" t="s">
        <v>102</v>
      </c>
      <c r="AW16" s="39" t="s">
        <v>103</v>
      </c>
      <c r="AY16" s="97"/>
    </row>
    <row r="17" spans="1:51" x14ac:dyDescent="0.25">
      <c r="B17" s="40">
        <v>2.25</v>
      </c>
      <c r="C17" s="40">
        <v>0.29166666666666702</v>
      </c>
      <c r="D17" s="110">
        <v>7</v>
      </c>
      <c r="E17" s="41">
        <f t="shared" si="0"/>
        <v>4.9295774647887329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136</v>
      </c>
      <c r="P17" s="111">
        <v>146</v>
      </c>
      <c r="Q17" s="111">
        <v>3148295</v>
      </c>
      <c r="R17" s="46">
        <f t="shared" si="5"/>
        <v>5955</v>
      </c>
      <c r="S17" s="47">
        <f t="shared" si="6"/>
        <v>142.91999999999999</v>
      </c>
      <c r="T17" s="47">
        <f t="shared" si="7"/>
        <v>5.9550000000000001</v>
      </c>
      <c r="U17" s="112">
        <v>9.1</v>
      </c>
      <c r="V17" s="112">
        <f t="shared" si="1"/>
        <v>9.1</v>
      </c>
      <c r="W17" s="113" t="s">
        <v>130</v>
      </c>
      <c r="X17" s="115">
        <v>1027</v>
      </c>
      <c r="Y17" s="115">
        <v>0</v>
      </c>
      <c r="Z17" s="115">
        <v>1188</v>
      </c>
      <c r="AA17" s="115">
        <v>1185</v>
      </c>
      <c r="AB17" s="115">
        <v>1187</v>
      </c>
      <c r="AC17" s="48" t="s">
        <v>90</v>
      </c>
      <c r="AD17" s="48" t="s">
        <v>90</v>
      </c>
      <c r="AE17" s="48" t="s">
        <v>90</v>
      </c>
      <c r="AF17" s="114" t="s">
        <v>90</v>
      </c>
      <c r="AG17" s="123">
        <v>46954580</v>
      </c>
      <c r="AH17" s="49">
        <f t="shared" si="9"/>
        <v>1320</v>
      </c>
      <c r="AI17" s="50">
        <f t="shared" si="8"/>
        <v>221.6624685138539</v>
      </c>
      <c r="AJ17" s="98">
        <v>1</v>
      </c>
      <c r="AK17" s="98">
        <v>0</v>
      </c>
      <c r="AL17" s="98">
        <v>1</v>
      </c>
      <c r="AM17" s="98">
        <v>1</v>
      </c>
      <c r="AN17" s="98">
        <v>1</v>
      </c>
      <c r="AO17" s="98">
        <v>0</v>
      </c>
      <c r="AP17" s="115">
        <v>10861181</v>
      </c>
      <c r="AQ17" s="115">
        <f t="shared" si="2"/>
        <v>0</v>
      </c>
      <c r="AR17" s="51"/>
      <c r="AS17" s="52" t="s">
        <v>101</v>
      </c>
      <c r="AT17" s="54"/>
      <c r="AV17" s="39" t="s">
        <v>104</v>
      </c>
      <c r="AW17" s="39" t="s">
        <v>105</v>
      </c>
      <c r="AY17" s="101"/>
    </row>
    <row r="18" spans="1:51" x14ac:dyDescent="0.25">
      <c r="B18" s="40">
        <v>2.2916666666666701</v>
      </c>
      <c r="C18" s="40">
        <v>0.33333333333333298</v>
      </c>
      <c r="D18" s="110">
        <v>6</v>
      </c>
      <c r="E18" s="41">
        <f t="shared" si="0"/>
        <v>4.2253521126760569</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138</v>
      </c>
      <c r="P18" s="111">
        <v>144</v>
      </c>
      <c r="Q18" s="111">
        <v>3154445</v>
      </c>
      <c r="R18" s="46">
        <f t="shared" si="5"/>
        <v>6150</v>
      </c>
      <c r="S18" s="47">
        <f t="shared" si="6"/>
        <v>147.6</v>
      </c>
      <c r="T18" s="47">
        <f t="shared" si="7"/>
        <v>6.15</v>
      </c>
      <c r="U18" s="112">
        <v>8.6999999999999993</v>
      </c>
      <c r="V18" s="112">
        <f t="shared" si="1"/>
        <v>8.6999999999999993</v>
      </c>
      <c r="W18" s="113" t="s">
        <v>130</v>
      </c>
      <c r="X18" s="115">
        <v>1027</v>
      </c>
      <c r="Y18" s="115">
        <v>0</v>
      </c>
      <c r="Z18" s="115">
        <v>1187</v>
      </c>
      <c r="AA18" s="115">
        <v>1185</v>
      </c>
      <c r="AB18" s="115">
        <v>1187</v>
      </c>
      <c r="AC18" s="48" t="s">
        <v>90</v>
      </c>
      <c r="AD18" s="48" t="s">
        <v>90</v>
      </c>
      <c r="AE18" s="48" t="s">
        <v>90</v>
      </c>
      <c r="AF18" s="114" t="s">
        <v>90</v>
      </c>
      <c r="AG18" s="123">
        <v>46955900</v>
      </c>
      <c r="AH18" s="49">
        <f t="shared" si="9"/>
        <v>1320</v>
      </c>
      <c r="AI18" s="50">
        <f t="shared" si="8"/>
        <v>214.63414634146341</v>
      </c>
      <c r="AJ18" s="98">
        <v>1</v>
      </c>
      <c r="AK18" s="98">
        <v>0</v>
      </c>
      <c r="AL18" s="98">
        <v>1</v>
      </c>
      <c r="AM18" s="98">
        <v>1</v>
      </c>
      <c r="AN18" s="98">
        <v>1</v>
      </c>
      <c r="AO18" s="98">
        <v>0</v>
      </c>
      <c r="AP18" s="115">
        <v>10861181</v>
      </c>
      <c r="AQ18" s="115">
        <f t="shared" si="2"/>
        <v>0</v>
      </c>
      <c r="AR18" s="51"/>
      <c r="AS18" s="52" t="s">
        <v>101</v>
      </c>
      <c r="AV18" s="39" t="s">
        <v>106</v>
      </c>
      <c r="AW18" s="39" t="s">
        <v>107</v>
      </c>
      <c r="AY18" s="101"/>
    </row>
    <row r="19" spans="1:51" x14ac:dyDescent="0.25">
      <c r="B19" s="40">
        <v>2.3333333333333299</v>
      </c>
      <c r="C19" s="40">
        <v>0.375</v>
      </c>
      <c r="D19" s="110">
        <v>6</v>
      </c>
      <c r="E19" s="41">
        <f t="shared" si="0"/>
        <v>4.2253521126760569</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138</v>
      </c>
      <c r="P19" s="111">
        <v>149</v>
      </c>
      <c r="Q19" s="111">
        <v>3160519</v>
      </c>
      <c r="R19" s="46">
        <f t="shared" si="5"/>
        <v>6074</v>
      </c>
      <c r="S19" s="47">
        <f t="shared" si="6"/>
        <v>145.77600000000001</v>
      </c>
      <c r="T19" s="47">
        <f t="shared" si="7"/>
        <v>6.0739999999999998</v>
      </c>
      <c r="U19" s="112">
        <v>8.3000000000000007</v>
      </c>
      <c r="V19" s="112">
        <f t="shared" si="1"/>
        <v>8.3000000000000007</v>
      </c>
      <c r="W19" s="113" t="s">
        <v>130</v>
      </c>
      <c r="X19" s="115">
        <v>1047</v>
      </c>
      <c r="Y19" s="115">
        <v>0</v>
      </c>
      <c r="Z19" s="115">
        <v>1187</v>
      </c>
      <c r="AA19" s="115">
        <v>1185</v>
      </c>
      <c r="AB19" s="115">
        <v>1187</v>
      </c>
      <c r="AC19" s="48" t="s">
        <v>90</v>
      </c>
      <c r="AD19" s="48" t="s">
        <v>90</v>
      </c>
      <c r="AE19" s="48" t="s">
        <v>90</v>
      </c>
      <c r="AF19" s="114" t="s">
        <v>90</v>
      </c>
      <c r="AG19" s="123">
        <v>46957296</v>
      </c>
      <c r="AH19" s="49">
        <f t="shared" si="9"/>
        <v>1396</v>
      </c>
      <c r="AI19" s="50">
        <f t="shared" si="8"/>
        <v>229.83207112281858</v>
      </c>
      <c r="AJ19" s="98">
        <v>1</v>
      </c>
      <c r="AK19" s="98">
        <v>0</v>
      </c>
      <c r="AL19" s="98">
        <v>1</v>
      </c>
      <c r="AM19" s="98">
        <v>1</v>
      </c>
      <c r="AN19" s="98">
        <v>1</v>
      </c>
      <c r="AO19" s="98">
        <v>0</v>
      </c>
      <c r="AP19" s="115">
        <v>10861181</v>
      </c>
      <c r="AQ19" s="115">
        <f t="shared" si="2"/>
        <v>0</v>
      </c>
      <c r="AR19" s="51"/>
      <c r="AS19" s="52" t="s">
        <v>101</v>
      </c>
      <c r="AV19" s="39" t="s">
        <v>108</v>
      </c>
      <c r="AW19" s="39" t="s">
        <v>109</v>
      </c>
      <c r="AY19" s="101"/>
    </row>
    <row r="20" spans="1:51" x14ac:dyDescent="0.25">
      <c r="B20" s="40">
        <v>2.375</v>
      </c>
      <c r="C20" s="40">
        <v>0.41666666666666669</v>
      </c>
      <c r="D20" s="110">
        <v>6</v>
      </c>
      <c r="E20" s="41">
        <f t="shared" si="0"/>
        <v>4.2253521126760569</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140</v>
      </c>
      <c r="P20" s="111">
        <v>147</v>
      </c>
      <c r="Q20" s="111">
        <v>3166707</v>
      </c>
      <c r="R20" s="46">
        <f t="shared" si="5"/>
        <v>6188</v>
      </c>
      <c r="S20" s="47">
        <f t="shared" si="6"/>
        <v>148.512</v>
      </c>
      <c r="T20" s="47">
        <f t="shared" si="7"/>
        <v>6.1879999999999997</v>
      </c>
      <c r="U20" s="112">
        <v>7.9</v>
      </c>
      <c r="V20" s="112">
        <f t="shared" si="1"/>
        <v>7.9</v>
      </c>
      <c r="W20" s="113" t="s">
        <v>130</v>
      </c>
      <c r="X20" s="115">
        <v>1037</v>
      </c>
      <c r="Y20" s="115">
        <v>0</v>
      </c>
      <c r="Z20" s="115">
        <v>1188</v>
      </c>
      <c r="AA20" s="115">
        <v>1185</v>
      </c>
      <c r="AB20" s="115">
        <v>1186</v>
      </c>
      <c r="AC20" s="48" t="s">
        <v>90</v>
      </c>
      <c r="AD20" s="48" t="s">
        <v>90</v>
      </c>
      <c r="AE20" s="48" t="s">
        <v>90</v>
      </c>
      <c r="AF20" s="114" t="s">
        <v>90</v>
      </c>
      <c r="AG20" s="123">
        <v>46958668</v>
      </c>
      <c r="AH20" s="49">
        <f t="shared" si="9"/>
        <v>1372</v>
      </c>
      <c r="AI20" s="50">
        <f t="shared" si="8"/>
        <v>221.71945701357467</v>
      </c>
      <c r="AJ20" s="98">
        <v>1</v>
      </c>
      <c r="AK20" s="98">
        <v>0</v>
      </c>
      <c r="AL20" s="98">
        <v>1</v>
      </c>
      <c r="AM20" s="98">
        <v>1</v>
      </c>
      <c r="AN20" s="98">
        <v>1</v>
      </c>
      <c r="AO20" s="98">
        <v>0</v>
      </c>
      <c r="AP20" s="115">
        <v>10861181</v>
      </c>
      <c r="AQ20" s="115">
        <f t="shared" si="2"/>
        <v>0</v>
      </c>
      <c r="AR20" s="53">
        <v>1.21</v>
      </c>
      <c r="AS20" s="52" t="s">
        <v>101</v>
      </c>
      <c r="AY20" s="101"/>
    </row>
    <row r="21" spans="1:51" x14ac:dyDescent="0.25">
      <c r="B21" s="40">
        <v>2.4166666666666701</v>
      </c>
      <c r="C21" s="40">
        <v>0.45833333333333298</v>
      </c>
      <c r="D21" s="110">
        <v>6</v>
      </c>
      <c r="E21" s="41">
        <f t="shared" si="0"/>
        <v>4.2253521126760569</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139</v>
      </c>
      <c r="P21" s="111">
        <v>148</v>
      </c>
      <c r="Q21" s="111">
        <v>3172903</v>
      </c>
      <c r="R21" s="46">
        <f t="shared" si="5"/>
        <v>6196</v>
      </c>
      <c r="S21" s="47">
        <f t="shared" si="6"/>
        <v>148.70400000000001</v>
      </c>
      <c r="T21" s="47">
        <f t="shared" si="7"/>
        <v>6.1959999999999997</v>
      </c>
      <c r="U21" s="112">
        <v>7.4</v>
      </c>
      <c r="V21" s="112">
        <f t="shared" si="1"/>
        <v>7.4</v>
      </c>
      <c r="W21" s="113" t="s">
        <v>130</v>
      </c>
      <c r="X21" s="115">
        <v>1036</v>
      </c>
      <c r="Y21" s="115">
        <v>0</v>
      </c>
      <c r="Z21" s="115">
        <v>1187</v>
      </c>
      <c r="AA21" s="115">
        <v>1185</v>
      </c>
      <c r="AB21" s="115">
        <v>1187</v>
      </c>
      <c r="AC21" s="48" t="s">
        <v>90</v>
      </c>
      <c r="AD21" s="48" t="s">
        <v>90</v>
      </c>
      <c r="AE21" s="48" t="s">
        <v>90</v>
      </c>
      <c r="AF21" s="114" t="s">
        <v>90</v>
      </c>
      <c r="AG21" s="123">
        <v>46960036</v>
      </c>
      <c r="AH21" s="49">
        <f t="shared" si="9"/>
        <v>1368</v>
      </c>
      <c r="AI21" s="50">
        <f t="shared" si="8"/>
        <v>220.78760490639124</v>
      </c>
      <c r="AJ21" s="98">
        <v>1</v>
      </c>
      <c r="AK21" s="98">
        <v>0</v>
      </c>
      <c r="AL21" s="98">
        <v>1</v>
      </c>
      <c r="AM21" s="98">
        <v>1</v>
      </c>
      <c r="AN21" s="98">
        <v>1</v>
      </c>
      <c r="AO21" s="98">
        <v>0</v>
      </c>
      <c r="AP21" s="115">
        <v>10861181</v>
      </c>
      <c r="AQ21" s="115">
        <f t="shared" si="2"/>
        <v>0</v>
      </c>
      <c r="AR21" s="51"/>
      <c r="AS21" s="52" t="s">
        <v>101</v>
      </c>
      <c r="AY21" s="101"/>
    </row>
    <row r="22" spans="1:51" x14ac:dyDescent="0.25">
      <c r="B22" s="40">
        <v>2.4583333333333299</v>
      </c>
      <c r="C22" s="40">
        <v>0.5</v>
      </c>
      <c r="D22" s="110">
        <v>6</v>
      </c>
      <c r="E22" s="41">
        <f t="shared" si="0"/>
        <v>4.2253521126760569</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131</v>
      </c>
      <c r="P22" s="111">
        <v>140</v>
      </c>
      <c r="Q22" s="111">
        <v>3178916</v>
      </c>
      <c r="R22" s="46">
        <f t="shared" si="5"/>
        <v>6013</v>
      </c>
      <c r="S22" s="47">
        <f t="shared" si="6"/>
        <v>144.31200000000001</v>
      </c>
      <c r="T22" s="47">
        <f t="shared" si="7"/>
        <v>6.0129999999999999</v>
      </c>
      <c r="U22" s="112">
        <v>6.9</v>
      </c>
      <c r="V22" s="112">
        <f t="shared" si="1"/>
        <v>6.9</v>
      </c>
      <c r="W22" s="113" t="s">
        <v>130</v>
      </c>
      <c r="X22" s="115">
        <v>1057</v>
      </c>
      <c r="Y22" s="115">
        <v>0</v>
      </c>
      <c r="Z22" s="115">
        <v>1187</v>
      </c>
      <c r="AA22" s="115">
        <v>1185</v>
      </c>
      <c r="AB22" s="115">
        <v>1187</v>
      </c>
      <c r="AC22" s="48" t="s">
        <v>90</v>
      </c>
      <c r="AD22" s="48" t="s">
        <v>90</v>
      </c>
      <c r="AE22" s="48" t="s">
        <v>90</v>
      </c>
      <c r="AF22" s="114" t="s">
        <v>90</v>
      </c>
      <c r="AG22" s="123">
        <v>46961396</v>
      </c>
      <c r="AH22" s="49">
        <f t="shared" si="9"/>
        <v>1360</v>
      </c>
      <c r="AI22" s="50">
        <f t="shared" si="8"/>
        <v>226.17661732912023</v>
      </c>
      <c r="AJ22" s="98">
        <v>1</v>
      </c>
      <c r="AK22" s="98">
        <v>0</v>
      </c>
      <c r="AL22" s="98">
        <v>1</v>
      </c>
      <c r="AM22" s="98">
        <v>1</v>
      </c>
      <c r="AN22" s="98">
        <v>1</v>
      </c>
      <c r="AO22" s="98">
        <v>0</v>
      </c>
      <c r="AP22" s="115">
        <v>10861181</v>
      </c>
      <c r="AQ22" s="115">
        <f t="shared" si="2"/>
        <v>0</v>
      </c>
      <c r="AR22" s="51"/>
      <c r="AS22" s="52" t="s">
        <v>101</v>
      </c>
      <c r="AV22" s="55" t="s">
        <v>110</v>
      </c>
      <c r="AY22" s="101"/>
    </row>
    <row r="23" spans="1:51" x14ac:dyDescent="0.25">
      <c r="A23" s="97" t="s">
        <v>125</v>
      </c>
      <c r="B23" s="40">
        <v>2.5</v>
      </c>
      <c r="C23" s="40">
        <v>0.54166666666666696</v>
      </c>
      <c r="D23" s="110">
        <v>5</v>
      </c>
      <c r="E23" s="41">
        <f t="shared" si="0"/>
        <v>3.5211267605633805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132</v>
      </c>
      <c r="P23" s="111">
        <v>144</v>
      </c>
      <c r="Q23" s="111">
        <v>3184917</v>
      </c>
      <c r="R23" s="46">
        <f t="shared" si="5"/>
        <v>6001</v>
      </c>
      <c r="S23" s="47">
        <f t="shared" si="6"/>
        <v>144.024</v>
      </c>
      <c r="T23" s="47">
        <f t="shared" si="7"/>
        <v>6.0010000000000003</v>
      </c>
      <c r="U23" s="112">
        <v>6.4</v>
      </c>
      <c r="V23" s="112">
        <f t="shared" si="1"/>
        <v>6.4</v>
      </c>
      <c r="W23" s="113" t="s">
        <v>130</v>
      </c>
      <c r="X23" s="115">
        <v>1058</v>
      </c>
      <c r="Y23" s="115">
        <v>0</v>
      </c>
      <c r="Z23" s="115">
        <v>1187</v>
      </c>
      <c r="AA23" s="115">
        <v>1185</v>
      </c>
      <c r="AB23" s="115">
        <v>1186</v>
      </c>
      <c r="AC23" s="48" t="s">
        <v>90</v>
      </c>
      <c r="AD23" s="48" t="s">
        <v>90</v>
      </c>
      <c r="AE23" s="48" t="s">
        <v>90</v>
      </c>
      <c r="AF23" s="114" t="s">
        <v>90</v>
      </c>
      <c r="AG23" s="123">
        <v>46962752</v>
      </c>
      <c r="AH23" s="49">
        <f t="shared" si="9"/>
        <v>1356</v>
      </c>
      <c r="AI23" s="50">
        <f t="shared" si="8"/>
        <v>225.96233961006499</v>
      </c>
      <c r="AJ23" s="98">
        <v>1</v>
      </c>
      <c r="AK23" s="98">
        <v>0</v>
      </c>
      <c r="AL23" s="98">
        <v>1</v>
      </c>
      <c r="AM23" s="98">
        <v>1</v>
      </c>
      <c r="AN23" s="98">
        <v>1</v>
      </c>
      <c r="AO23" s="98">
        <v>0</v>
      </c>
      <c r="AP23" s="115">
        <v>10861181</v>
      </c>
      <c r="AQ23" s="115">
        <f t="shared" si="2"/>
        <v>0</v>
      </c>
      <c r="AR23" s="51"/>
      <c r="AS23" s="52" t="s">
        <v>113</v>
      </c>
      <c r="AT23" s="54"/>
      <c r="AV23" s="56" t="s">
        <v>111</v>
      </c>
      <c r="AW23" s="57" t="s">
        <v>112</v>
      </c>
      <c r="AY23" s="101"/>
    </row>
    <row r="24" spans="1:51" x14ac:dyDescent="0.25">
      <c r="B24" s="40">
        <v>2.5416666666666701</v>
      </c>
      <c r="C24" s="40">
        <v>0.58333333333333404</v>
      </c>
      <c r="D24" s="110">
        <v>5</v>
      </c>
      <c r="E24" s="41">
        <f t="shared" si="0"/>
        <v>3.5211267605633805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135</v>
      </c>
      <c r="P24" s="111">
        <v>142</v>
      </c>
      <c r="Q24" s="111">
        <v>3190715</v>
      </c>
      <c r="R24" s="46">
        <f t="shared" si="5"/>
        <v>5798</v>
      </c>
      <c r="S24" s="47">
        <f t="shared" si="6"/>
        <v>139.15199999999999</v>
      </c>
      <c r="T24" s="47">
        <f t="shared" si="7"/>
        <v>5.798</v>
      </c>
      <c r="U24" s="112">
        <v>5.8</v>
      </c>
      <c r="V24" s="112">
        <f t="shared" si="1"/>
        <v>5.8</v>
      </c>
      <c r="W24" s="113" t="s">
        <v>130</v>
      </c>
      <c r="X24" s="115">
        <v>1026</v>
      </c>
      <c r="Y24" s="115">
        <v>0</v>
      </c>
      <c r="Z24" s="115">
        <v>1187</v>
      </c>
      <c r="AA24" s="115">
        <v>1185</v>
      </c>
      <c r="AB24" s="115">
        <v>1188</v>
      </c>
      <c r="AC24" s="48" t="s">
        <v>90</v>
      </c>
      <c r="AD24" s="48" t="s">
        <v>90</v>
      </c>
      <c r="AE24" s="48" t="s">
        <v>90</v>
      </c>
      <c r="AF24" s="114" t="s">
        <v>90</v>
      </c>
      <c r="AG24" s="123">
        <v>46964088</v>
      </c>
      <c r="AH24" s="49">
        <f>IF(ISBLANK(AG24),"-",AG24-AG23)</f>
        <v>1336</v>
      </c>
      <c r="AI24" s="50">
        <f t="shared" si="8"/>
        <v>230.42428423594342</v>
      </c>
      <c r="AJ24" s="98">
        <v>1</v>
      </c>
      <c r="AK24" s="98">
        <v>0</v>
      </c>
      <c r="AL24" s="98">
        <v>1</v>
      </c>
      <c r="AM24" s="98">
        <v>1</v>
      </c>
      <c r="AN24" s="98">
        <v>1</v>
      </c>
      <c r="AO24" s="98">
        <v>0</v>
      </c>
      <c r="AP24" s="115">
        <v>10861181</v>
      </c>
      <c r="AQ24" s="115">
        <f t="shared" si="2"/>
        <v>0</v>
      </c>
      <c r="AR24" s="53"/>
      <c r="AS24" s="52" t="s">
        <v>113</v>
      </c>
      <c r="AV24" s="58" t="s">
        <v>29</v>
      </c>
      <c r="AW24" s="58">
        <v>14.7</v>
      </c>
      <c r="AY24" s="101"/>
    </row>
    <row r="25" spans="1:51" x14ac:dyDescent="0.25">
      <c r="B25" s="40">
        <v>2.5833333333333299</v>
      </c>
      <c r="C25" s="40">
        <v>0.625</v>
      </c>
      <c r="D25" s="110">
        <v>5</v>
      </c>
      <c r="E25" s="41">
        <f t="shared" si="0"/>
        <v>3.5211267605633805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136</v>
      </c>
      <c r="P25" s="111">
        <v>140</v>
      </c>
      <c r="Q25" s="111">
        <v>3196704</v>
      </c>
      <c r="R25" s="46">
        <f t="shared" si="5"/>
        <v>5989</v>
      </c>
      <c r="S25" s="47">
        <f t="shared" si="6"/>
        <v>143.73599999999999</v>
      </c>
      <c r="T25" s="47">
        <f t="shared" si="7"/>
        <v>5.9889999999999999</v>
      </c>
      <c r="U25" s="112">
        <v>5.4</v>
      </c>
      <c r="V25" s="112">
        <f t="shared" si="1"/>
        <v>5.4</v>
      </c>
      <c r="W25" s="113" t="s">
        <v>130</v>
      </c>
      <c r="X25" s="115">
        <v>1027</v>
      </c>
      <c r="Y25" s="115">
        <v>0</v>
      </c>
      <c r="Z25" s="115">
        <v>1187</v>
      </c>
      <c r="AA25" s="115">
        <v>1185</v>
      </c>
      <c r="AB25" s="115">
        <v>1188</v>
      </c>
      <c r="AC25" s="48" t="s">
        <v>90</v>
      </c>
      <c r="AD25" s="48" t="s">
        <v>90</v>
      </c>
      <c r="AE25" s="48" t="s">
        <v>90</v>
      </c>
      <c r="AF25" s="114" t="s">
        <v>90</v>
      </c>
      <c r="AG25" s="123">
        <v>46965452</v>
      </c>
      <c r="AH25" s="49">
        <f t="shared" si="9"/>
        <v>1364</v>
      </c>
      <c r="AI25" s="50">
        <f t="shared" si="8"/>
        <v>227.75087660711304</v>
      </c>
      <c r="AJ25" s="98">
        <v>1</v>
      </c>
      <c r="AK25" s="98">
        <v>0</v>
      </c>
      <c r="AL25" s="98">
        <v>1</v>
      </c>
      <c r="AM25" s="98">
        <v>1</v>
      </c>
      <c r="AN25" s="98">
        <v>1</v>
      </c>
      <c r="AO25" s="98">
        <v>0</v>
      </c>
      <c r="AP25" s="115">
        <v>10861181</v>
      </c>
      <c r="AQ25" s="115">
        <f t="shared" si="2"/>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133</v>
      </c>
      <c r="P26" s="111">
        <v>137</v>
      </c>
      <c r="Q26" s="111">
        <v>3202562</v>
      </c>
      <c r="R26" s="46">
        <f t="shared" si="5"/>
        <v>5858</v>
      </c>
      <c r="S26" s="47">
        <f t="shared" si="6"/>
        <v>140.59200000000001</v>
      </c>
      <c r="T26" s="47">
        <f t="shared" si="7"/>
        <v>5.8579999999999997</v>
      </c>
      <c r="U26" s="112">
        <v>5</v>
      </c>
      <c r="V26" s="112">
        <f t="shared" si="1"/>
        <v>5</v>
      </c>
      <c r="W26" s="113" t="s">
        <v>130</v>
      </c>
      <c r="X26" s="115">
        <v>1025</v>
      </c>
      <c r="Y26" s="115">
        <v>0</v>
      </c>
      <c r="Z26" s="115">
        <v>1186</v>
      </c>
      <c r="AA26" s="115">
        <v>1185</v>
      </c>
      <c r="AB26" s="115">
        <v>1187</v>
      </c>
      <c r="AC26" s="48" t="s">
        <v>90</v>
      </c>
      <c r="AD26" s="48" t="s">
        <v>90</v>
      </c>
      <c r="AE26" s="48" t="s">
        <v>90</v>
      </c>
      <c r="AF26" s="114" t="s">
        <v>90</v>
      </c>
      <c r="AG26" s="123">
        <v>46966796</v>
      </c>
      <c r="AH26" s="49">
        <f t="shared" si="9"/>
        <v>1344</v>
      </c>
      <c r="AI26" s="50">
        <f t="shared" si="8"/>
        <v>229.42983953567773</v>
      </c>
      <c r="AJ26" s="98">
        <v>1</v>
      </c>
      <c r="AK26" s="98">
        <v>0</v>
      </c>
      <c r="AL26" s="98">
        <v>1</v>
      </c>
      <c r="AM26" s="98">
        <v>1</v>
      </c>
      <c r="AN26" s="98">
        <v>1</v>
      </c>
      <c r="AO26" s="98">
        <v>0</v>
      </c>
      <c r="AP26" s="115">
        <v>10861181</v>
      </c>
      <c r="AQ26" s="115">
        <f t="shared" si="2"/>
        <v>0</v>
      </c>
      <c r="AR26" s="51"/>
      <c r="AS26" s="52" t="s">
        <v>113</v>
      </c>
      <c r="AV26" s="58" t="s">
        <v>114</v>
      </c>
      <c r="AW26" s="58">
        <v>1.01325</v>
      </c>
      <c r="AY26" s="101"/>
    </row>
    <row r="27" spans="1:51" x14ac:dyDescent="0.25">
      <c r="B27" s="40">
        <v>2.6666666666666701</v>
      </c>
      <c r="C27" s="40">
        <v>0.70833333333333404</v>
      </c>
      <c r="D27" s="110">
        <v>5</v>
      </c>
      <c r="E27" s="41">
        <f t="shared" si="0"/>
        <v>3.5211267605633805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133</v>
      </c>
      <c r="P27" s="111">
        <v>134</v>
      </c>
      <c r="Q27" s="111">
        <v>3208522</v>
      </c>
      <c r="R27" s="46">
        <f t="shared" si="5"/>
        <v>5960</v>
      </c>
      <c r="S27" s="47">
        <f t="shared" si="6"/>
        <v>143.04</v>
      </c>
      <c r="T27" s="47">
        <f t="shared" si="7"/>
        <v>5.96</v>
      </c>
      <c r="U27" s="112">
        <v>4.5999999999999996</v>
      </c>
      <c r="V27" s="112">
        <f t="shared" si="1"/>
        <v>4.5999999999999996</v>
      </c>
      <c r="W27" s="113" t="s">
        <v>130</v>
      </c>
      <c r="X27" s="115">
        <v>1025</v>
      </c>
      <c r="Y27" s="115">
        <v>0</v>
      </c>
      <c r="Z27" s="115">
        <v>1188</v>
      </c>
      <c r="AA27" s="115">
        <v>1185</v>
      </c>
      <c r="AB27" s="115">
        <v>1187</v>
      </c>
      <c r="AC27" s="48" t="s">
        <v>90</v>
      </c>
      <c r="AD27" s="48" t="s">
        <v>90</v>
      </c>
      <c r="AE27" s="48" t="s">
        <v>90</v>
      </c>
      <c r="AF27" s="114" t="s">
        <v>90</v>
      </c>
      <c r="AG27" s="123">
        <v>46968148</v>
      </c>
      <c r="AH27" s="49">
        <f t="shared" si="9"/>
        <v>1352</v>
      </c>
      <c r="AI27" s="50">
        <f t="shared" si="8"/>
        <v>226.84563758389262</v>
      </c>
      <c r="AJ27" s="98">
        <v>1</v>
      </c>
      <c r="AK27" s="98">
        <v>0</v>
      </c>
      <c r="AL27" s="98">
        <v>1</v>
      </c>
      <c r="AM27" s="98">
        <v>1</v>
      </c>
      <c r="AN27" s="98">
        <v>1</v>
      </c>
      <c r="AO27" s="98">
        <v>0</v>
      </c>
      <c r="AP27" s="115">
        <v>10861181</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136</v>
      </c>
      <c r="P28" s="111">
        <v>142</v>
      </c>
      <c r="Q28" s="111">
        <v>3214222</v>
      </c>
      <c r="R28" s="46">
        <f t="shared" si="5"/>
        <v>5700</v>
      </c>
      <c r="S28" s="47">
        <f t="shared" si="6"/>
        <v>136.80000000000001</v>
      </c>
      <c r="T28" s="47">
        <f t="shared" si="7"/>
        <v>5.7</v>
      </c>
      <c r="U28" s="112">
        <v>4.2</v>
      </c>
      <c r="V28" s="112">
        <f t="shared" si="1"/>
        <v>4.2</v>
      </c>
      <c r="W28" s="113" t="s">
        <v>130</v>
      </c>
      <c r="X28" s="115">
        <v>1026</v>
      </c>
      <c r="Y28" s="115">
        <v>0</v>
      </c>
      <c r="Z28" s="115">
        <v>1188</v>
      </c>
      <c r="AA28" s="115">
        <v>1185</v>
      </c>
      <c r="AB28" s="115">
        <v>1187</v>
      </c>
      <c r="AC28" s="48" t="s">
        <v>90</v>
      </c>
      <c r="AD28" s="48" t="s">
        <v>90</v>
      </c>
      <c r="AE28" s="48" t="s">
        <v>90</v>
      </c>
      <c r="AF28" s="114" t="s">
        <v>90</v>
      </c>
      <c r="AG28" s="123">
        <v>46969460</v>
      </c>
      <c r="AH28" s="49">
        <f t="shared" si="9"/>
        <v>1312</v>
      </c>
      <c r="AI28" s="50">
        <f t="shared" si="8"/>
        <v>230.17543859649123</v>
      </c>
      <c r="AJ28" s="98">
        <v>1</v>
      </c>
      <c r="AK28" s="98">
        <v>0</v>
      </c>
      <c r="AL28" s="98">
        <v>1</v>
      </c>
      <c r="AM28" s="98">
        <v>1</v>
      </c>
      <c r="AN28" s="98">
        <v>1</v>
      </c>
      <c r="AO28" s="98">
        <v>0</v>
      </c>
      <c r="AP28" s="115">
        <v>10861181</v>
      </c>
      <c r="AQ28" s="115">
        <f t="shared" si="2"/>
        <v>0</v>
      </c>
      <c r="AR28" s="53">
        <v>1</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135</v>
      </c>
      <c r="P29" s="111">
        <v>138</v>
      </c>
      <c r="Q29" s="111">
        <v>3220156</v>
      </c>
      <c r="R29" s="46">
        <f t="shared" si="5"/>
        <v>5934</v>
      </c>
      <c r="S29" s="47">
        <f t="shared" si="6"/>
        <v>142.416</v>
      </c>
      <c r="T29" s="47">
        <f t="shared" si="7"/>
        <v>5.9340000000000002</v>
      </c>
      <c r="U29" s="112">
        <v>3.7</v>
      </c>
      <c r="V29" s="112">
        <f t="shared" si="1"/>
        <v>3.7</v>
      </c>
      <c r="W29" s="113" t="s">
        <v>130</v>
      </c>
      <c r="X29" s="115">
        <v>1015</v>
      </c>
      <c r="Y29" s="115">
        <v>0</v>
      </c>
      <c r="Z29" s="115">
        <v>1187</v>
      </c>
      <c r="AA29" s="115">
        <v>1185</v>
      </c>
      <c r="AB29" s="115">
        <v>1188</v>
      </c>
      <c r="AC29" s="48" t="s">
        <v>90</v>
      </c>
      <c r="AD29" s="48" t="s">
        <v>90</v>
      </c>
      <c r="AE29" s="48" t="s">
        <v>90</v>
      </c>
      <c r="AF29" s="114" t="s">
        <v>90</v>
      </c>
      <c r="AG29" s="123">
        <v>46970828</v>
      </c>
      <c r="AH29" s="49">
        <f t="shared" si="9"/>
        <v>1368</v>
      </c>
      <c r="AI29" s="50">
        <f t="shared" si="8"/>
        <v>230.53589484327603</v>
      </c>
      <c r="AJ29" s="98">
        <v>1</v>
      </c>
      <c r="AK29" s="98">
        <v>0</v>
      </c>
      <c r="AL29" s="98">
        <v>1</v>
      </c>
      <c r="AM29" s="98">
        <v>1</v>
      </c>
      <c r="AN29" s="98">
        <v>1</v>
      </c>
      <c r="AO29" s="98">
        <v>0</v>
      </c>
      <c r="AP29" s="115">
        <v>10861181</v>
      </c>
      <c r="AQ29" s="115">
        <f t="shared" si="2"/>
        <v>0</v>
      </c>
      <c r="AR29" s="51"/>
      <c r="AS29" s="52" t="s">
        <v>113</v>
      </c>
      <c r="AY29" s="101"/>
    </row>
    <row r="30" spans="1:51" x14ac:dyDescent="0.25">
      <c r="B30" s="40">
        <v>2.7916666666666701</v>
      </c>
      <c r="C30" s="40">
        <v>0.83333333333333703</v>
      </c>
      <c r="D30" s="110">
        <v>4</v>
      </c>
      <c r="E30" s="41">
        <f t="shared" si="0"/>
        <v>2.8169014084507045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114</v>
      </c>
      <c r="P30" s="111">
        <v>132</v>
      </c>
      <c r="Q30" s="111">
        <v>3225674</v>
      </c>
      <c r="R30" s="46">
        <f t="shared" si="5"/>
        <v>5518</v>
      </c>
      <c r="S30" s="47">
        <f t="shared" si="6"/>
        <v>132.43199999999999</v>
      </c>
      <c r="T30" s="47">
        <f t="shared" si="7"/>
        <v>5.5179999999999998</v>
      </c>
      <c r="U30" s="112">
        <v>2.9</v>
      </c>
      <c r="V30" s="112">
        <f t="shared" si="1"/>
        <v>2.9</v>
      </c>
      <c r="W30" s="113" t="s">
        <v>134</v>
      </c>
      <c r="X30" s="115">
        <v>1099</v>
      </c>
      <c r="Y30" s="115">
        <v>0</v>
      </c>
      <c r="Z30" s="115">
        <v>0</v>
      </c>
      <c r="AA30" s="115">
        <v>1185</v>
      </c>
      <c r="AB30" s="115">
        <v>1188</v>
      </c>
      <c r="AC30" s="48" t="s">
        <v>90</v>
      </c>
      <c r="AD30" s="48" t="s">
        <v>90</v>
      </c>
      <c r="AE30" s="48" t="s">
        <v>90</v>
      </c>
      <c r="AF30" s="114" t="s">
        <v>90</v>
      </c>
      <c r="AG30" s="123">
        <v>46971940</v>
      </c>
      <c r="AH30" s="49">
        <f t="shared" si="9"/>
        <v>1112</v>
      </c>
      <c r="AI30" s="50">
        <f t="shared" si="8"/>
        <v>201.52229068503081</v>
      </c>
      <c r="AJ30" s="98">
        <v>1</v>
      </c>
      <c r="AK30" s="98">
        <v>0</v>
      </c>
      <c r="AL30" s="98">
        <v>0</v>
      </c>
      <c r="AM30" s="98">
        <v>1</v>
      </c>
      <c r="AN30" s="98">
        <v>1</v>
      </c>
      <c r="AO30" s="98">
        <v>0</v>
      </c>
      <c r="AP30" s="115">
        <v>10861181</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114</v>
      </c>
      <c r="P31" s="111">
        <v>130</v>
      </c>
      <c r="Q31" s="111">
        <v>3231152</v>
      </c>
      <c r="R31" s="46">
        <f t="shared" si="5"/>
        <v>5478</v>
      </c>
      <c r="S31" s="47">
        <f t="shared" si="6"/>
        <v>131.47200000000001</v>
      </c>
      <c r="T31" s="47">
        <f t="shared" si="7"/>
        <v>5.4779999999999998</v>
      </c>
      <c r="U31" s="112">
        <v>2.1</v>
      </c>
      <c r="V31" s="112">
        <f t="shared" si="1"/>
        <v>2.1</v>
      </c>
      <c r="W31" s="113" t="s">
        <v>134</v>
      </c>
      <c r="X31" s="115">
        <v>1099</v>
      </c>
      <c r="Y31" s="115">
        <v>0</v>
      </c>
      <c r="Z31" s="115">
        <v>0</v>
      </c>
      <c r="AA31" s="115">
        <v>1185</v>
      </c>
      <c r="AB31" s="115">
        <v>1188</v>
      </c>
      <c r="AC31" s="48" t="s">
        <v>90</v>
      </c>
      <c r="AD31" s="48" t="s">
        <v>90</v>
      </c>
      <c r="AE31" s="48" t="s">
        <v>90</v>
      </c>
      <c r="AF31" s="114" t="s">
        <v>90</v>
      </c>
      <c r="AG31" s="123">
        <v>46973036</v>
      </c>
      <c r="AH31" s="49">
        <f t="shared" si="9"/>
        <v>1096</v>
      </c>
      <c r="AI31" s="50">
        <f t="shared" si="8"/>
        <v>200.07301935012779</v>
      </c>
      <c r="AJ31" s="98">
        <v>1</v>
      </c>
      <c r="AK31" s="98">
        <v>0</v>
      </c>
      <c r="AL31" s="98">
        <v>0</v>
      </c>
      <c r="AM31" s="98">
        <v>1</v>
      </c>
      <c r="AN31" s="98">
        <v>1</v>
      </c>
      <c r="AO31" s="98">
        <v>0</v>
      </c>
      <c r="AP31" s="115">
        <v>10861181</v>
      </c>
      <c r="AQ31" s="115">
        <f t="shared" si="2"/>
        <v>0</v>
      </c>
      <c r="AR31" s="51"/>
      <c r="AS31" s="52" t="s">
        <v>113</v>
      </c>
      <c r="AV31" s="59" t="s">
        <v>29</v>
      </c>
      <c r="AW31" s="59" t="s">
        <v>74</v>
      </c>
      <c r="AY31" s="101"/>
    </row>
    <row r="32" spans="1:51" x14ac:dyDescent="0.25">
      <c r="B32" s="40">
        <v>2.875</v>
      </c>
      <c r="C32" s="40">
        <v>0.91666666666667096</v>
      </c>
      <c r="D32" s="110">
        <v>4</v>
      </c>
      <c r="E32" s="41">
        <f t="shared" si="0"/>
        <v>2.8169014084507045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120</v>
      </c>
      <c r="P32" s="111">
        <v>124</v>
      </c>
      <c r="Q32" s="111">
        <v>3236328</v>
      </c>
      <c r="R32" s="46">
        <f t="shared" si="5"/>
        <v>5176</v>
      </c>
      <c r="S32" s="47">
        <f t="shared" si="6"/>
        <v>124.224</v>
      </c>
      <c r="T32" s="47">
        <f t="shared" si="7"/>
        <v>5.1760000000000002</v>
      </c>
      <c r="U32" s="112">
        <v>1.5</v>
      </c>
      <c r="V32" s="112">
        <f t="shared" si="1"/>
        <v>1.5</v>
      </c>
      <c r="W32" s="113" t="s">
        <v>134</v>
      </c>
      <c r="X32" s="115">
        <v>1099</v>
      </c>
      <c r="Y32" s="115">
        <v>0</v>
      </c>
      <c r="Z32" s="115">
        <v>0</v>
      </c>
      <c r="AA32" s="115">
        <v>1185</v>
      </c>
      <c r="AB32" s="115">
        <v>1188</v>
      </c>
      <c r="AC32" s="48" t="s">
        <v>90</v>
      </c>
      <c r="AD32" s="48" t="s">
        <v>90</v>
      </c>
      <c r="AE32" s="48" t="s">
        <v>90</v>
      </c>
      <c r="AF32" s="114" t="s">
        <v>90</v>
      </c>
      <c r="AG32" s="123">
        <v>46974080</v>
      </c>
      <c r="AH32" s="49">
        <f t="shared" si="9"/>
        <v>1044</v>
      </c>
      <c r="AI32" s="50">
        <f t="shared" si="8"/>
        <v>201.70015455950539</v>
      </c>
      <c r="AJ32" s="98">
        <v>1</v>
      </c>
      <c r="AK32" s="98">
        <v>0</v>
      </c>
      <c r="AL32" s="98">
        <v>0</v>
      </c>
      <c r="AM32" s="98">
        <v>1</v>
      </c>
      <c r="AN32" s="98">
        <v>1</v>
      </c>
      <c r="AO32" s="98">
        <v>0</v>
      </c>
      <c r="AP32" s="115">
        <v>10861181</v>
      </c>
      <c r="AQ32" s="115">
        <f t="shared" si="2"/>
        <v>0</v>
      </c>
      <c r="AR32" s="53">
        <v>1.1200000000000001</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140</v>
      </c>
      <c r="P33" s="111">
        <v>123</v>
      </c>
      <c r="Q33" s="111">
        <v>3241660</v>
      </c>
      <c r="R33" s="46">
        <f t="shared" si="5"/>
        <v>5332</v>
      </c>
      <c r="S33" s="47">
        <f t="shared" si="6"/>
        <v>127.968</v>
      </c>
      <c r="T33" s="47">
        <f t="shared" si="7"/>
        <v>5.3319999999999999</v>
      </c>
      <c r="U33" s="112">
        <v>1.7</v>
      </c>
      <c r="V33" s="112">
        <f t="shared" si="1"/>
        <v>1.7</v>
      </c>
      <c r="W33" s="113" t="s">
        <v>190</v>
      </c>
      <c r="X33" s="115">
        <v>0</v>
      </c>
      <c r="Y33" s="115">
        <v>0</v>
      </c>
      <c r="Z33" s="115">
        <v>1187</v>
      </c>
      <c r="AA33" s="115">
        <v>1185</v>
      </c>
      <c r="AB33" s="115">
        <v>1188</v>
      </c>
      <c r="AC33" s="48" t="s">
        <v>90</v>
      </c>
      <c r="AD33" s="48" t="s">
        <v>90</v>
      </c>
      <c r="AE33" s="48" t="s">
        <v>90</v>
      </c>
      <c r="AF33" s="114" t="s">
        <v>90</v>
      </c>
      <c r="AG33" s="123">
        <v>46975312</v>
      </c>
      <c r="AH33" s="49">
        <f t="shared" si="9"/>
        <v>1232</v>
      </c>
      <c r="AI33" s="50">
        <f t="shared" si="8"/>
        <v>231.05776444111029</v>
      </c>
      <c r="AJ33" s="98">
        <v>0</v>
      </c>
      <c r="AK33" s="98">
        <v>0</v>
      </c>
      <c r="AL33" s="98">
        <v>1</v>
      </c>
      <c r="AM33" s="98">
        <v>1</v>
      </c>
      <c r="AN33" s="98">
        <v>1</v>
      </c>
      <c r="AO33" s="98">
        <v>0.8</v>
      </c>
      <c r="AP33" s="115">
        <v>10861691</v>
      </c>
      <c r="AQ33" s="115">
        <f t="shared" si="2"/>
        <v>510</v>
      </c>
      <c r="AR33" s="51"/>
      <c r="AS33" s="52" t="s">
        <v>113</v>
      </c>
      <c r="AY33" s="101"/>
    </row>
    <row r="34" spans="1:51" x14ac:dyDescent="0.25">
      <c r="B34" s="40">
        <v>2.9583333333333299</v>
      </c>
      <c r="C34" s="40">
        <v>1</v>
      </c>
      <c r="D34" s="110">
        <v>4</v>
      </c>
      <c r="E34" s="41">
        <f t="shared" si="0"/>
        <v>2.8169014084507045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141</v>
      </c>
      <c r="P34" s="111">
        <v>124</v>
      </c>
      <c r="Q34" s="111">
        <v>3246824</v>
      </c>
      <c r="R34" s="46">
        <f t="shared" si="5"/>
        <v>5164</v>
      </c>
      <c r="S34" s="47">
        <f t="shared" si="6"/>
        <v>123.93600000000001</v>
      </c>
      <c r="T34" s="47">
        <f t="shared" si="7"/>
        <v>5.1639999999999997</v>
      </c>
      <c r="U34" s="112">
        <v>2.1</v>
      </c>
      <c r="V34" s="112">
        <v>4.0999999999999996</v>
      </c>
      <c r="W34" s="113" t="s">
        <v>190</v>
      </c>
      <c r="X34" s="115">
        <v>0</v>
      </c>
      <c r="Y34" s="115">
        <v>0</v>
      </c>
      <c r="Z34" s="115">
        <v>1187</v>
      </c>
      <c r="AA34" s="115">
        <v>1185</v>
      </c>
      <c r="AB34" s="115">
        <v>1188</v>
      </c>
      <c r="AC34" s="48" t="s">
        <v>90</v>
      </c>
      <c r="AD34" s="48" t="s">
        <v>90</v>
      </c>
      <c r="AE34" s="48" t="s">
        <v>90</v>
      </c>
      <c r="AF34" s="114" t="s">
        <v>90</v>
      </c>
      <c r="AG34" s="123">
        <v>46976516</v>
      </c>
      <c r="AH34" s="49">
        <f t="shared" si="9"/>
        <v>1204</v>
      </c>
      <c r="AI34" s="50">
        <f t="shared" si="8"/>
        <v>233.15259488768399</v>
      </c>
      <c r="AJ34" s="98">
        <v>0</v>
      </c>
      <c r="AK34" s="98">
        <v>0</v>
      </c>
      <c r="AL34" s="98">
        <v>1</v>
      </c>
      <c r="AM34" s="98">
        <v>1</v>
      </c>
      <c r="AN34" s="98">
        <v>1</v>
      </c>
      <c r="AO34" s="98">
        <v>0.8</v>
      </c>
      <c r="AP34" s="115">
        <v>10862380</v>
      </c>
      <c r="AQ34" s="115">
        <f t="shared" si="2"/>
        <v>689</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132504</v>
      </c>
      <c r="S35" s="65">
        <f>AVERAGE(S11:S34)</f>
        <v>132.50400000000002</v>
      </c>
      <c r="T35" s="65">
        <f>SUM(T11:T34)</f>
        <v>132.50399999999999</v>
      </c>
      <c r="U35" s="112"/>
      <c r="V35" s="94"/>
      <c r="W35" s="57"/>
      <c r="X35" s="88"/>
      <c r="Y35" s="89"/>
      <c r="Z35" s="89"/>
      <c r="AA35" s="89"/>
      <c r="AB35" s="90"/>
      <c r="AC35" s="88"/>
      <c r="AD35" s="89"/>
      <c r="AE35" s="90"/>
      <c r="AF35" s="91"/>
      <c r="AG35" s="66">
        <f>AG34-AG10</f>
        <v>29604</v>
      </c>
      <c r="AH35" s="67">
        <f>SUM(AH11:AH34)</f>
        <v>29604</v>
      </c>
      <c r="AI35" s="68">
        <f>$AH$35/$T35</f>
        <v>223.41967034957437</v>
      </c>
      <c r="AJ35" s="98"/>
      <c r="AK35" s="98"/>
      <c r="AL35" s="98"/>
      <c r="AM35" s="98"/>
      <c r="AN35" s="98"/>
      <c r="AO35" s="69"/>
      <c r="AP35" s="70"/>
      <c r="AQ35" s="71">
        <f>SUM(AQ11:AQ34)</f>
        <v>4475</v>
      </c>
      <c r="AR35" s="72">
        <f>AVERAGE(AR11:AR34)</f>
        <v>1.1040000000000001</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212</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252</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176</v>
      </c>
      <c r="C41" s="137"/>
      <c r="D41" s="225"/>
      <c r="E41" s="124"/>
      <c r="F41" s="124"/>
      <c r="G41" s="124"/>
      <c r="H41" s="105"/>
      <c r="I41" s="106"/>
      <c r="J41" s="106"/>
      <c r="K41" s="106"/>
      <c r="L41" s="106"/>
      <c r="M41" s="106"/>
      <c r="N41" s="106"/>
      <c r="O41" s="106"/>
      <c r="P41" s="106"/>
      <c r="Q41" s="106"/>
      <c r="R41" s="106"/>
      <c r="S41" s="107"/>
      <c r="T41" s="107"/>
      <c r="U41" s="107"/>
      <c r="V41" s="107"/>
      <c r="W41" s="102"/>
      <c r="X41" s="102"/>
      <c r="Y41" s="102"/>
      <c r="Z41" s="102"/>
      <c r="AA41" s="102"/>
      <c r="AB41" s="102"/>
      <c r="AC41" s="102"/>
      <c r="AD41" s="102"/>
      <c r="AE41" s="102"/>
      <c r="AM41" s="103"/>
      <c r="AN41" s="103"/>
      <c r="AO41" s="103"/>
      <c r="AP41" s="103"/>
      <c r="AQ41" s="103"/>
      <c r="AR41" s="103"/>
      <c r="AS41" s="104"/>
      <c r="AV41" s="101"/>
      <c r="AW41" s="97"/>
      <c r="AX41" s="97"/>
      <c r="AY41" s="97"/>
    </row>
    <row r="42" spans="1:51" x14ac:dyDescent="0.25">
      <c r="B42" s="171" t="s">
        <v>127</v>
      </c>
      <c r="C42" s="137"/>
      <c r="D42" s="137"/>
      <c r="E42" s="109"/>
      <c r="F42" s="109"/>
      <c r="G42" s="109"/>
      <c r="H42" s="105"/>
      <c r="I42" s="106"/>
      <c r="J42" s="106"/>
      <c r="K42" s="106"/>
      <c r="L42" s="106"/>
      <c r="M42" s="106"/>
      <c r="N42" s="106"/>
      <c r="O42" s="106"/>
      <c r="P42" s="106"/>
      <c r="Q42" s="106"/>
      <c r="R42" s="106"/>
      <c r="S42" s="108"/>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A43" s="121"/>
      <c r="B43" s="171" t="s">
        <v>142</v>
      </c>
      <c r="C43" s="137"/>
      <c r="D43" s="225"/>
      <c r="E43" s="124"/>
      <c r="F43" s="124"/>
      <c r="G43" s="124"/>
      <c r="H43" s="124"/>
      <c r="I43" s="124"/>
      <c r="J43" s="125"/>
      <c r="K43" s="125"/>
      <c r="L43" s="125"/>
      <c r="M43" s="125"/>
      <c r="N43" s="125"/>
      <c r="O43" s="125"/>
      <c r="P43" s="125"/>
      <c r="Q43" s="125"/>
      <c r="R43" s="125"/>
      <c r="S43" s="125"/>
      <c r="T43" s="126"/>
      <c r="U43" s="126"/>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33" t="s">
        <v>191</v>
      </c>
      <c r="C44" s="226"/>
      <c r="D44" s="227"/>
      <c r="E44" s="228"/>
      <c r="F44" s="228"/>
      <c r="G44" s="228"/>
      <c r="H44" s="228"/>
      <c r="I44" s="228"/>
      <c r="J44" s="135"/>
      <c r="K44" s="135"/>
      <c r="L44" s="135"/>
      <c r="M44" s="135"/>
      <c r="N44" s="135"/>
      <c r="O44" s="135"/>
      <c r="P44" s="135"/>
      <c r="Q44" s="135"/>
      <c r="R44" s="135"/>
      <c r="S44" s="135"/>
      <c r="T44" s="135"/>
      <c r="U44" s="135"/>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71" t="s">
        <v>258</v>
      </c>
      <c r="C45" s="136"/>
      <c r="D45" s="229"/>
      <c r="E45" s="135"/>
      <c r="F45" s="135"/>
      <c r="G45" s="135"/>
      <c r="H45" s="135"/>
      <c r="I45" s="135"/>
      <c r="J45" s="135"/>
      <c r="K45" s="135"/>
      <c r="L45" s="135"/>
      <c r="M45" s="135"/>
      <c r="N45" s="135"/>
      <c r="O45" s="135"/>
      <c r="P45" s="135"/>
      <c r="Q45" s="135"/>
      <c r="R45" s="135"/>
      <c r="S45" s="135"/>
      <c r="T45" s="135"/>
      <c r="U45" s="135"/>
      <c r="V45" s="79"/>
      <c r="W45" s="102"/>
      <c r="X45" s="102"/>
      <c r="Y45" s="102"/>
      <c r="Z45" s="80"/>
      <c r="AA45" s="102"/>
      <c r="AB45" s="102"/>
      <c r="AC45" s="102"/>
      <c r="AD45" s="102"/>
      <c r="AE45" s="102"/>
      <c r="AM45" s="103"/>
      <c r="AN45" s="103"/>
      <c r="AO45" s="103"/>
      <c r="AP45" s="103"/>
      <c r="AQ45" s="103"/>
      <c r="AR45" s="103"/>
      <c r="AS45" s="104"/>
      <c r="AV45" s="101"/>
      <c r="AW45" s="97"/>
      <c r="AX45" s="97"/>
      <c r="AY45" s="97"/>
    </row>
    <row r="46" spans="1:51" x14ac:dyDescent="0.25">
      <c r="B46" s="171" t="s">
        <v>137</v>
      </c>
      <c r="C46" s="137"/>
      <c r="D46" s="230"/>
      <c r="E46" s="124"/>
      <c r="F46" s="124"/>
      <c r="G46" s="124"/>
      <c r="H46" s="124"/>
      <c r="I46" s="124"/>
      <c r="J46" s="125"/>
      <c r="K46" s="125"/>
      <c r="L46" s="125"/>
      <c r="M46" s="125"/>
      <c r="N46" s="125"/>
      <c r="O46" s="125"/>
      <c r="P46" s="125"/>
      <c r="Q46" s="125"/>
      <c r="R46" s="125"/>
      <c r="S46" s="125"/>
      <c r="T46" s="126"/>
      <c r="U46" s="126"/>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138</v>
      </c>
      <c r="C47" s="105"/>
      <c r="D47" s="197"/>
      <c r="E47" s="124"/>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34" t="s">
        <v>183</v>
      </c>
      <c r="C48" s="105"/>
      <c r="D48" s="197"/>
      <c r="E48" s="124"/>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71" t="s">
        <v>139</v>
      </c>
      <c r="C49" s="105"/>
      <c r="D49" s="197"/>
      <c r="E49" s="105"/>
      <c r="F49" s="105"/>
      <c r="G49" s="105"/>
      <c r="H49" s="105"/>
      <c r="I49" s="105"/>
      <c r="J49" s="203"/>
      <c r="K49" s="203"/>
      <c r="L49" s="203"/>
      <c r="M49" s="203"/>
      <c r="N49" s="203"/>
      <c r="O49" s="203"/>
      <c r="P49" s="203"/>
      <c r="Q49" s="203"/>
      <c r="R49" s="203"/>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183</v>
      </c>
      <c r="C50" s="105"/>
      <c r="D50" s="197"/>
      <c r="E50" s="124"/>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71" t="s">
        <v>139</v>
      </c>
      <c r="C51" s="105"/>
      <c r="D51" s="197"/>
      <c r="E51" s="124"/>
      <c r="F51" s="124"/>
      <c r="G51" s="124"/>
      <c r="H51" s="124"/>
      <c r="I51" s="124"/>
      <c r="J51" s="125"/>
      <c r="K51" s="125"/>
      <c r="L51" s="125"/>
      <c r="M51" s="125"/>
      <c r="N51" s="125"/>
      <c r="O51" s="125"/>
      <c r="P51" s="125"/>
      <c r="Q51" s="125"/>
      <c r="R51" s="125"/>
      <c r="S51" s="125"/>
      <c r="T51" s="237"/>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34" t="s">
        <v>226</v>
      </c>
      <c r="C52" s="105"/>
      <c r="D52" s="197"/>
      <c r="E52" s="124"/>
      <c r="F52" s="124"/>
      <c r="G52" s="124"/>
      <c r="H52" s="124"/>
      <c r="I52" s="124"/>
      <c r="J52" s="125"/>
      <c r="K52" s="125"/>
      <c r="L52" s="125"/>
      <c r="M52" s="125"/>
      <c r="N52" s="125"/>
      <c r="O52" s="125"/>
      <c r="P52" s="125"/>
      <c r="Q52" s="125"/>
      <c r="R52" s="125"/>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33" t="s">
        <v>224</v>
      </c>
      <c r="C53" s="105"/>
      <c r="D53" s="197"/>
      <c r="E53" s="124"/>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209" t="s">
        <v>205</v>
      </c>
      <c r="C54" s="210"/>
      <c r="D54" s="211"/>
      <c r="E54" s="212"/>
      <c r="F54" s="238"/>
      <c r="G54" s="238"/>
      <c r="H54" s="212"/>
      <c r="I54" s="212"/>
      <c r="J54" s="212"/>
      <c r="K54" s="213"/>
      <c r="L54" s="213"/>
      <c r="M54" s="213"/>
      <c r="N54" s="213"/>
      <c r="O54" s="213"/>
      <c r="P54" s="213"/>
      <c r="Q54" s="213"/>
      <c r="R54" s="213"/>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71" t="s">
        <v>207</v>
      </c>
      <c r="C55" s="105"/>
      <c r="D55" s="197"/>
      <c r="E55" s="145"/>
      <c r="F55" s="137"/>
      <c r="G55" s="137"/>
      <c r="H55" s="137"/>
      <c r="I55" s="135"/>
      <c r="J55" s="135"/>
      <c r="K55" s="135"/>
      <c r="L55" s="135"/>
      <c r="M55" s="135"/>
      <c r="N55" s="135"/>
      <c r="O55" s="135"/>
      <c r="P55" s="135"/>
      <c r="Q55" s="135"/>
      <c r="R55" s="135"/>
      <c r="S55" s="135"/>
      <c r="T55" s="135"/>
      <c r="U55" s="135"/>
      <c r="V55" s="135"/>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3" t="s">
        <v>249</v>
      </c>
      <c r="C56" s="134"/>
      <c r="D56" s="105"/>
      <c r="E56" s="156"/>
      <c r="F56" s="124"/>
      <c r="G56" s="124"/>
      <c r="H56" s="124"/>
      <c r="I56" s="135"/>
      <c r="J56" s="135"/>
      <c r="K56" s="135"/>
      <c r="L56" s="135"/>
      <c r="M56" s="135"/>
      <c r="N56" s="135"/>
      <c r="O56" s="135"/>
      <c r="P56" s="135"/>
      <c r="Q56" s="135"/>
      <c r="R56" s="135"/>
      <c r="S56" s="135"/>
      <c r="T56" s="135"/>
      <c r="U56" s="135"/>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B57" s="134"/>
      <c r="C57" s="171"/>
      <c r="D57" s="135"/>
      <c r="E57" s="153"/>
      <c r="F57" s="135"/>
      <c r="G57" s="135"/>
      <c r="H57" s="135"/>
      <c r="I57" s="124"/>
      <c r="J57" s="124"/>
      <c r="K57" s="124"/>
      <c r="L57" s="124"/>
      <c r="M57" s="124"/>
      <c r="N57" s="124"/>
      <c r="O57" s="124"/>
      <c r="P57" s="124"/>
      <c r="Q57" s="124"/>
      <c r="R57" s="124"/>
      <c r="S57" s="124"/>
      <c r="T57" s="124"/>
      <c r="U57" s="124"/>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A58" s="102"/>
      <c r="B58" s="171"/>
      <c r="C58" s="154"/>
      <c r="D58" s="153"/>
      <c r="E58" s="154"/>
      <c r="F58" s="135"/>
      <c r="G58" s="135"/>
      <c r="H58" s="13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54"/>
      <c r="D59" s="153"/>
      <c r="E59" s="154"/>
      <c r="F59" s="135"/>
      <c r="G59" s="124"/>
      <c r="H59" s="124"/>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71"/>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33"/>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71"/>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34"/>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71"/>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3"/>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71"/>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3"/>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6"/>
      <c r="C71" s="134"/>
      <c r="D71" s="117"/>
      <c r="E71" s="134"/>
      <c r="F71" s="134"/>
      <c r="G71" s="105"/>
      <c r="H71" s="105"/>
      <c r="I71" s="105"/>
      <c r="J71" s="106"/>
      <c r="K71" s="106"/>
      <c r="L71" s="106"/>
      <c r="M71" s="106"/>
      <c r="N71" s="106"/>
      <c r="O71" s="106"/>
      <c r="P71" s="106"/>
      <c r="Q71" s="106"/>
      <c r="R71" s="106"/>
      <c r="S71" s="106"/>
      <c r="T71" s="108"/>
      <c r="U71" s="79"/>
      <c r="V71" s="79"/>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R78" s="99"/>
      <c r="S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T81" s="99"/>
      <c r="AS81" s="97"/>
      <c r="AT81" s="97"/>
      <c r="AU81" s="97"/>
      <c r="AV81" s="97"/>
      <c r="AW81" s="97"/>
      <c r="AX81" s="97"/>
      <c r="AY81" s="97"/>
    </row>
    <row r="82" spans="15:51" x14ac:dyDescent="0.25">
      <c r="O82" s="99"/>
      <c r="Q82" s="99"/>
      <c r="R82" s="99"/>
      <c r="S82" s="99"/>
      <c r="AS82" s="97"/>
      <c r="AT82" s="97"/>
      <c r="AU82" s="97"/>
      <c r="AV82" s="97"/>
      <c r="AW82" s="97"/>
      <c r="AX82" s="97"/>
      <c r="AY82" s="97"/>
    </row>
    <row r="83" spans="15:51" x14ac:dyDescent="0.25">
      <c r="O83" s="12"/>
      <c r="P83" s="99"/>
      <c r="Q83" s="99"/>
      <c r="R83" s="99"/>
      <c r="S83" s="99"/>
      <c r="T83" s="99"/>
      <c r="AS83" s="97"/>
      <c r="AT83" s="97"/>
      <c r="AU83" s="97"/>
      <c r="AV83" s="97"/>
      <c r="AW83" s="97"/>
      <c r="AX83" s="97"/>
      <c r="AY83" s="97"/>
    </row>
    <row r="84" spans="15:51" x14ac:dyDescent="0.25">
      <c r="O84" s="12"/>
      <c r="P84" s="99"/>
      <c r="Q84" s="99"/>
      <c r="R84" s="99"/>
      <c r="S84" s="99"/>
      <c r="T84" s="99"/>
      <c r="U84" s="99"/>
      <c r="AS84" s="97"/>
      <c r="AT84" s="97"/>
      <c r="AU84" s="97"/>
      <c r="AV84" s="97"/>
      <c r="AW84" s="97"/>
      <c r="AX84" s="97"/>
      <c r="AY84" s="97"/>
    </row>
    <row r="85" spans="15:51" x14ac:dyDescent="0.25">
      <c r="O85" s="12"/>
      <c r="P85" s="99"/>
      <c r="T85" s="99"/>
      <c r="U85" s="99"/>
      <c r="AS85" s="97"/>
      <c r="AT85" s="97"/>
      <c r="AU85" s="97"/>
      <c r="AV85" s="97"/>
      <c r="AW85" s="97"/>
      <c r="AX85" s="97"/>
      <c r="AY85" s="97"/>
    </row>
    <row r="97" spans="45:51" x14ac:dyDescent="0.25">
      <c r="AS97" s="97"/>
      <c r="AT97" s="97"/>
      <c r="AU97" s="97"/>
      <c r="AV97" s="97"/>
      <c r="AW97" s="97"/>
      <c r="AX97" s="97"/>
      <c r="AY97" s="97"/>
    </row>
  </sheetData>
  <protectedRanges>
    <protectedRange sqref="S58:T74" name="Range2_12_5_1_1"/>
    <protectedRange sqref="L10 AD8 AF8 AJ8:AR8 AF10 L24:N31 N32:N34 N10:N23 G11:G34 AC11:AF34 R11:T34 E11:E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3:AA55 Z56:Z57 Z45:Z52" name="Range2_2_1_10_1_1_1_2"/>
    <protectedRange sqref="N58:R74" name="Range2_12_1_6_1_1"/>
    <protectedRange sqref="L58:M74" name="Range2_2_12_1_7_1_1"/>
    <protectedRange sqref="AS11:AS15" name="Range1_4_1_1_1_1"/>
    <protectedRange sqref="J11:J15 J26:J34" name="Range1_1_2_1_10_1_1_1_1"/>
    <protectedRange sqref="T41" name="Range2_12_5_1_1_4"/>
    <protectedRange sqref="H41" name="Range2_2_12_1_7_1_1_1"/>
    <protectedRange sqref="S38:S40" name="Range2_12_3_1_1_1_1"/>
    <protectedRange sqref="D38:H38 N38:R40" name="Range2_12_1_3_1_1_1_1"/>
    <protectedRange sqref="I38:M38 E39:M40" name="Range2_2_12_1_6_1_1_1_1"/>
    <protectedRange sqref="D39:D40" name="Range2_1_1_1_1_11_1_1_1_1_1_1"/>
    <protectedRange sqref="C39:C40" name="Range2_1_2_1_1_1_1_1"/>
    <protectedRange sqref="C38" name="Range2_3_1_1_1_1_1"/>
    <protectedRange sqref="S41" name="Range2_12_5_1_1_4_1"/>
    <protectedRange sqref="Q41:R41" name="Range2_12_1_5_1_1_1_1_1"/>
    <protectedRange sqref="N41:P41" name="Range2_12_1_2_2_1_1_1_1_1"/>
    <protectedRange sqref="K41:M41" name="Range2_2_12_1_4_2_1_1_1_1_1"/>
    <protectedRange sqref="I41:J41"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8:K74" name="Range2_2_12_1_4_1_1_1_1_1_1_1_1_1_1_1_1_1_1_1"/>
    <protectedRange sqref="I58:I74" name="Range2_2_12_1_7_1_1_2_2_1_2"/>
    <protectedRange sqref="F60:H74" name="Range2_2_12_1_3_1_2_1_1_1_1_2_1_1_1_1_1_1_1_1_1_1_1"/>
    <protectedRange sqref="E60: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5:V55 G57:H57 F58:G59" name="Range2_12_5_1_1_1_2_2_1_1_1_1_1_1_1_1_1_1_1_2_1_1_1_2_1_1_1_1_1_1_1_1_1_1_1_1_1_1_1_1_2_1_1_1_1_1_1_1_1_1_2_1_1_3_1_1_1_3_1_1_1_1_1_1_1_1_1_1_1_1_1_1_1_1_1_1_1_1_1_1_2_1_1_1_1_1_1_1_1_1_1_1_2_2_1_2_1_1_1_1_1_1_1_1_1_1_1_1_1"/>
    <protectedRange sqref="T53:U54 S46:T52" name="Range2_12_5_1_1_2_1_1_1_2_1_1_1_1_1_1_1_1_1_1_1_1_1"/>
    <protectedRange sqref="O53:S54 N46:R52" name="Range2_12_1_6_1_1_2_1_1_1_2_1_1_1_1_1_1_1_1_1_1_1_1_1"/>
    <protectedRange sqref="M53:N54 L46:M52" name="Range2_2_12_1_7_1_1_3_1_1_1_2_1_1_1_1_1_1_1_1_1_1_1_1_1"/>
    <protectedRange sqref="K53:L54 J46:K52" name="Range2_2_12_1_4_1_1_1_1_1_1_1_1_1_1_1_1_1_1_1_2_1_1_1_2_1_1_1_1_1_1_1_1_1_1_1_1_1"/>
    <protectedRange sqref="J53:J54 I46:I52" name="Range2_2_12_1_7_1_1_2_2_1_2_2_1_1_1_2_1_1_1_1_1_1_1_1_1_1_1_1_1"/>
    <protectedRange sqref="I53:I54 H55:H56 G46:H54" name="Range2_2_12_1_3_1_2_1_1_1_1_2_1_1_1_1_1_1_1_1_1_1_1_2_1_1_1_2_1_1_1_1_1_1_1_1_1_1_1_1_1"/>
    <protectedRange sqref="G55:G56 F46:F54" name="Range2_2_12_1_3_1_2_1_1_1_1_2_1_1_1_1_1_1_1_1_1_1_1_2_2_1_1_2_1_1_1_1_1_1_1_1_1_1_1_1_1"/>
    <protectedRange sqref="F55:F56 E46:E55"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2" name="Range2_12_5_1_1_2_1_1_1_1_1_1_1_1_1_1_1_1_1_1_1_1"/>
    <protectedRange sqref="S42" name="Range2_12_4_1_1_1_4_2_2_1_1_1_1_1_1_1_1_1_1_1_1_1_1_1_1"/>
    <protectedRange sqref="G42:H42" name="Range2_2_12_1_3_1_1_1_1_1_4_1_1_1_1_1_1_1_1_1_1_2_1_1_1_1_1_1_1_1_1_1_1_1"/>
    <protectedRange sqref="Q42:R42" name="Range2_12_1_6_1_1_1_1_2_1_1_1_1_1_1_1_1_1_2_1_1_1_1_1_1_1_1_1_1_1"/>
    <protectedRange sqref="N42:P42" name="Range2_12_1_2_3_1_1_1_1_2_1_1_1_1_1_1_1_1_1_2_1_1_1_1_1_1_1_1_1_1_1"/>
    <protectedRange sqref="I42:M42" name="Range2_2_12_1_4_3_1_1_1_1_2_1_1_1_1_1_1_1_1_1_2_1_1_1_1_1_1_1_1_1_1_1"/>
    <protectedRange sqref="F44:U44" name="Range2_12_5_1_1_1_2_2_1_1_1_1_1_1_1_1_1_1_1_2_1_1_1_2_1_1_1_1_1_1_1_1_1_1_1_1_1_1_1_1_2_1_1_1_1_1_1_1_1_1_2_1_1_3_1_1_1_3_1_1_1_1_1_1_1_1_1_1_1_1_1_1_1_1_1_1_1_1_1_1_2_1_1_1_1_1_1_1_1_1_1_1_2_2_1_1_1_1_1_1_1_1_1_1"/>
    <protectedRange sqref="S43:T43" name="Range2_12_5_1_1_2_1_1_1_1_1_2_1_1_1_1_1_1"/>
    <protectedRange sqref="N43:R43" name="Range2_12_1_6_1_1_2_1_1_1_1_1_2_1_1_1_1_1_1"/>
    <protectedRange sqref="L43:M43" name="Range2_2_12_1_7_1_1_3_1_1_1_1_1_2_1_1_1_1_1_1"/>
    <protectedRange sqref="J43:K43" name="Range2_2_12_1_4_1_1_1_1_1_1_1_1_1_1_1_1_1_1_1_2_1_1_1_1_1_2_1_1_1_1_1_1"/>
    <protectedRange sqref="I43" name="Range2_2_12_1_7_1_1_2_2_1_2_2_1_1_1_1_1_2_1_1_1_1_1_1"/>
    <protectedRange sqref="G43:H43 G41" name="Range2_2_12_1_3_1_2_1_1_1_1_2_1_1_1_1_1_1_1_1_1_1_1_2_1_1_1_1_1_2_1_1_1_1_1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7" name="Range2_12_5_1_1_1_2_2_1_1_1_1_1_1_1_1_1_1_1_2_1_1_1_1_1_1_1_1_1_3_1_3_1_2_1_1_1_1_1_1_1_1_1_1_1_1_1_2_1_1_1_1_1_2_1_1_1_1_1_1_1_1_2_1_1_3_1_1_1_2_1_1_1_1_1_1_1_1_1_1_1_1_1_1_1_1_1_2_1_1_1_1_1_1_1_1_1_1_1_1_1_1_1_1_1_1_1_2_3_1_2_1_1_1_2_2_1_3"/>
    <protectedRange sqref="B58" name="Range2_12_5_1_1_1_1_1_2_1_1_2_1_1_1_1_1_1_1_1_1_1_1_1_1_1_1_1_1_2_1_1_1_1_1_1_1_1_1_1_1_1_1_1_3_1_1_1_2_1_1_1_1_1_1_1_1_1_2_1_1_1_1_1_1_1_1_1_1_1_1_1_1_1_1_1_1_1_1_1_1_1_1_1_1_2_1_1_1_2_2_1_3"/>
    <protectedRange sqref="B59" name="Range2_12_5_1_1_1_2_2_1_1_1_1_1_1_1_1_1_1_1_2_1_1_1_2_1_1_1_1_1_1_1_1_1_1_1_1_1_1_1_1_2_1_1_1_1_1_1_1_1_1_2_1_1_3_1_1_1_3_1_1_1_1_1_1_1_1_1_1_1_1_1_1_1_1_1_1_1_1_1_1_2_1_1_1_1_1_1_1_1_1_2_2_1_1_1_2_2_1"/>
    <protectedRange sqref="B60" name="Range2_12_5_1_1_1_1_1_2_1_2_1_1_1_2_1_1_1_1_1_1_1_1_1_1_2_1_1_1_1_1_2_1_1_1_1_1_1_1_2_1_1_3_1_1_1_2_1_1_1_1_1_1_1_1_1_1_1_1_1_1_1_1_1_1_1_1_1_1_1_1_1_1_1_1_1_1_1_1_2_2_1_1_1_1_2_1"/>
    <protectedRange sqref="B42" name="Range2_12_5_1_1_1_1_1_2_1_1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5"/>
    <protectedRange sqref="B47" name="Range2_12_5_1_1_1_1_1_2_1_1_1_1_1_1_1_1_1_1_1_1_1_1_1_1_1_1_1_1_2_1_1_1_1_1_1_1_1_1_1_1_1_1_3_1_1_1_2_1_1_1_1_1_1_1_1_1_1_1_1_2_1_1_1_1_1_1_1_1_1_1_1_1_1_1_1_1_1_1_1_1_1_1_1_1_1_1_1_1_3_1_2_1_1_1_2_2_1_1_1_2_2_1_1_1_1_1_1_1_1_1_1_1_1"/>
    <protectedRange sqref="B49" name="Range2_12_5_1_1_1_1_1_2_1_1_2_1_1_1_1_1_1_1_1_1_1_1_1_1_1_1_1_1_2_1_1_1_1_1_1_1_1_1_1_1_1_1_1_3_1_1_1_2_1_1_1_1_1_1_1_1_1_2_1_1_1_1_1_1_1_1_1_1_1_1_1_1_1_1_1_1_1_1_1_1_1_1_1_1_2_1_1_1_2_2_1_1_1_1_1_1_1_1_1_1_1_2"/>
    <protectedRange sqref="B48" name="Range2_12_5_1_1_1_2_2_1_1_1_1_1_1_1_1_1_1_1_2_1_1_1_1_1_1_1_1_1_3_1_3_1_2_1_1_1_1_1_1_1_1_1_1_1_1_1_2_1_1_1_1_1_2_1_1_1_1_1_1_1_1_2_1_1_3_1_1_1_2_1_1_1_1_1_1_1_1_1_1_1_1_1_1_1_1_1_2_1_1_1_1_1_1_1_1_1_1_1_1_1_1_1_1_1_1_1_2_3_1_2_1_1_1_2_2_1_1_1_1_1_2_2"/>
    <protectedRange sqref="B51" name="Range2_12_5_1_1_1_1_1_2_1_1_2_1_1_1_1_1_1_1_1_1_1_1_1_1_1_1_1_1_2_1_1_1_1_1_1_1_1_1_1_1_1_1_1_3_1_1_1_2_1_1_1_1_1_1_1_1_1_2_1_1_1_1_1_1_1_1_1_1_1_1_1_1_1_1_1_1_1_1_1_1_1_1_1_1_2_1_1_1_2_2_1_1_1_1_1_1_1_1_1_1_1"/>
    <protectedRange sqref="B50" name="Range2_12_5_1_1_1_2_2_1_1_1_1_1_1_1_1_1_1_1_2_1_1_1_1_1_1_1_1_1_3_1_3_1_2_1_1_1_1_1_1_1_1_1_1_1_1_1_2_1_1_1_1_1_2_1_1_1_1_1_1_1_1_2_1_1_3_1_1_1_2_1_1_1_1_1_1_1_1_1_1_1_1_1_1_1_1_1_2_1_1_1_1_1_1_1_1_1_1_1_1_1_1_1_1_1_1_1_2_3_1_2_1_1_1_2_2_1_1_1_1_1_2"/>
    <protectedRange sqref="B52" name="Range2_12_5_1_1_1_2_2_1_1_1_1_1_1_1_1_1_1_1_2_1_1_1_1_1_1_1_1_1_3_1_3_1_2_1_1_1_1_1_1_1_1_1_1_1_1_1_2_1_1_1_1_1_2_1_1_1_1_1_1_1_1_2_1_1_3_1_1_1_2_1_1_1_1_1_1_1_1_1_1_1_1_1_1_1_1_1_2_1_1_1_1_1_1_1_1_1_1_1_1_1_1_1_1_1_1_1_2_3_1_2_1_1_1_2_2_1_1_1_3_1_1_1__2"/>
    <protectedRange sqref="B54"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55" name="Range2_12_5_1_1_1_1_1_2_1_2_1_1_1_2_1_1_1_1_1_1_1_1_1_1_2_1_1_1_1_1_2_1_1_1_1_1_1_1_2_1_1_3_1_1_1_2_1_1_1_1_1_1_1_1_1_1_1_1_1_1_1_1_1_1_1_1_1_1_1_1_1_1_1_1_1_1_1_1_2_2_1_1_1_1_2_1_1_2_1_1_1_1_1_1_1_1_1_1"/>
    <protectedRange sqref="B53" name="Range2_12_5_1_1_1_2_2_1_1_1_1_1_1_1_1_1_1_1_2_1_1_1_2_1_1_1_1_1_1_1_1_1_1_1_1_1_1_1_1_2_1_1_1_1_1_1_1_1_1_2_1_1_3_1_1_1_3_1_1_1_1_1_1_1_1_1_1_1_1_1_1_1_1_1_1_1_1_1_1_2_1_1_1_1_1_1_1_1_1_2_2_1_1_1_2_2_1_1_1_1_1_1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14 X11:Y14 X15:AB34">
    <cfRule type="containsText" dxfId="233" priority="104" operator="containsText" text="N/A">
      <formula>NOT(ISERROR(SEARCH("N/A",X11)))</formula>
    </cfRule>
    <cfRule type="cellIs" dxfId="232" priority="117" operator="equal">
      <formula>0</formula>
    </cfRule>
  </conditionalFormatting>
  <conditionalFormatting sqref="AC11:AE34 AA11:AA14 X11:Y14 X15:AB34">
    <cfRule type="cellIs" dxfId="231" priority="116" operator="greaterThanOrEqual">
      <formula>1185</formula>
    </cfRule>
  </conditionalFormatting>
  <conditionalFormatting sqref="AC11:AE34 AA11:AA14 X11:Y14 X15:AB34">
    <cfRule type="cellIs" dxfId="230" priority="115" operator="between">
      <formula>0.1</formula>
      <formula>1184</formula>
    </cfRule>
  </conditionalFormatting>
  <conditionalFormatting sqref="X8">
    <cfRule type="cellIs" dxfId="229" priority="114" operator="equal">
      <formula>0</formula>
    </cfRule>
  </conditionalFormatting>
  <conditionalFormatting sqref="X8">
    <cfRule type="cellIs" dxfId="228" priority="113" operator="greaterThan">
      <formula>1179</formula>
    </cfRule>
  </conditionalFormatting>
  <conditionalFormatting sqref="X8">
    <cfRule type="cellIs" dxfId="227" priority="112" operator="greaterThan">
      <formula>99</formula>
    </cfRule>
  </conditionalFormatting>
  <conditionalFormatting sqref="X8">
    <cfRule type="cellIs" dxfId="226" priority="111" operator="greaterThan">
      <formula>0.99</formula>
    </cfRule>
  </conditionalFormatting>
  <conditionalFormatting sqref="AB8">
    <cfRule type="cellIs" dxfId="225" priority="110" operator="equal">
      <formula>0</formula>
    </cfRule>
  </conditionalFormatting>
  <conditionalFormatting sqref="AB8">
    <cfRule type="cellIs" dxfId="224" priority="109" operator="greaterThan">
      <formula>1179</formula>
    </cfRule>
  </conditionalFormatting>
  <conditionalFormatting sqref="AB8">
    <cfRule type="cellIs" dxfId="223" priority="108" operator="greaterThan">
      <formula>99</formula>
    </cfRule>
  </conditionalFormatting>
  <conditionalFormatting sqref="AB8">
    <cfRule type="cellIs" dxfId="222" priority="107" operator="greaterThan">
      <formula>0.99</formula>
    </cfRule>
  </conditionalFormatting>
  <conditionalFormatting sqref="AH11:AH31">
    <cfRule type="cellIs" dxfId="221" priority="105" operator="greaterThan">
      <formula>$AH$8</formula>
    </cfRule>
    <cfRule type="cellIs" dxfId="220" priority="106" operator="greaterThan">
      <formula>$AH$8</formula>
    </cfRule>
  </conditionalFormatting>
  <conditionalFormatting sqref="AN11:AN35 AO11:AO34">
    <cfRule type="cellIs" dxfId="219" priority="103" operator="equal">
      <formula>0</formula>
    </cfRule>
  </conditionalFormatting>
  <conditionalFormatting sqref="AN11:AN35 AO11:AO34">
    <cfRule type="cellIs" dxfId="218" priority="102" operator="greaterThan">
      <formula>1179</formula>
    </cfRule>
  </conditionalFormatting>
  <conditionalFormatting sqref="AN11:AN35 AO11:AO34">
    <cfRule type="cellIs" dxfId="217" priority="101" operator="greaterThan">
      <formula>99</formula>
    </cfRule>
  </conditionalFormatting>
  <conditionalFormatting sqref="AN11:AN35 AO11:AO34">
    <cfRule type="cellIs" dxfId="216" priority="100" operator="greaterThan">
      <formula>0.99</formula>
    </cfRule>
  </conditionalFormatting>
  <conditionalFormatting sqref="AQ11:AQ34">
    <cfRule type="cellIs" dxfId="215" priority="99" operator="equal">
      <formula>0</formula>
    </cfRule>
  </conditionalFormatting>
  <conditionalFormatting sqref="AQ11:AQ34">
    <cfRule type="cellIs" dxfId="214" priority="98" operator="greaterThan">
      <formula>1179</formula>
    </cfRule>
  </conditionalFormatting>
  <conditionalFormatting sqref="AQ11:AQ34">
    <cfRule type="cellIs" dxfId="213" priority="97" operator="greaterThan">
      <formula>99</formula>
    </cfRule>
  </conditionalFormatting>
  <conditionalFormatting sqref="AQ11:AQ34">
    <cfRule type="cellIs" dxfId="212" priority="96" operator="greaterThan">
      <formula>0.99</formula>
    </cfRule>
  </conditionalFormatting>
  <conditionalFormatting sqref="AJ11:AN35">
    <cfRule type="cellIs" dxfId="211" priority="95" operator="equal">
      <formula>0</formula>
    </cfRule>
  </conditionalFormatting>
  <conditionalFormatting sqref="AJ11:AN35">
    <cfRule type="cellIs" dxfId="210" priority="94" operator="greaterThan">
      <formula>1179</formula>
    </cfRule>
  </conditionalFormatting>
  <conditionalFormatting sqref="AJ11:AN35">
    <cfRule type="cellIs" dxfId="209" priority="93" operator="greaterThan">
      <formula>99</formula>
    </cfRule>
  </conditionalFormatting>
  <conditionalFormatting sqref="AJ11:AN35">
    <cfRule type="cellIs" dxfId="208" priority="92" operator="greaterThan">
      <formula>0.99</formula>
    </cfRule>
  </conditionalFormatting>
  <conditionalFormatting sqref="AP11:AP34">
    <cfRule type="cellIs" dxfId="207" priority="91" operator="equal">
      <formula>0</formula>
    </cfRule>
  </conditionalFormatting>
  <conditionalFormatting sqref="AP11:AP34">
    <cfRule type="cellIs" dxfId="206" priority="90" operator="greaterThan">
      <formula>1179</formula>
    </cfRule>
  </conditionalFormatting>
  <conditionalFormatting sqref="AP11:AP34">
    <cfRule type="cellIs" dxfId="205" priority="89" operator="greaterThan">
      <formula>99</formula>
    </cfRule>
  </conditionalFormatting>
  <conditionalFormatting sqref="AP11:AP34">
    <cfRule type="cellIs" dxfId="204" priority="88" operator="greaterThan">
      <formula>0.99</formula>
    </cfRule>
  </conditionalFormatting>
  <conditionalFormatting sqref="AH32:AH34">
    <cfRule type="cellIs" dxfId="203" priority="86" operator="greaterThan">
      <formula>$AH$8</formula>
    </cfRule>
    <cfRule type="cellIs" dxfId="202" priority="87" operator="greaterThan">
      <formula>$AH$8</formula>
    </cfRule>
  </conditionalFormatting>
  <conditionalFormatting sqref="AI11:AI34">
    <cfRule type="cellIs" dxfId="201" priority="85" operator="greaterThan">
      <formula>$AI$8</formula>
    </cfRule>
  </conditionalFormatting>
  <conditionalFormatting sqref="AL11:AL34">
    <cfRule type="cellIs" dxfId="200" priority="84" operator="equal">
      <formula>0</formula>
    </cfRule>
  </conditionalFormatting>
  <conditionalFormatting sqref="AL11:AL34">
    <cfRule type="cellIs" dxfId="199" priority="83" operator="greaterThan">
      <formula>1179</formula>
    </cfRule>
  </conditionalFormatting>
  <conditionalFormatting sqref="AL11:AL34">
    <cfRule type="cellIs" dxfId="198" priority="82" operator="greaterThan">
      <formula>99</formula>
    </cfRule>
  </conditionalFormatting>
  <conditionalFormatting sqref="AL11:AL34">
    <cfRule type="cellIs" dxfId="197" priority="81" operator="greaterThan">
      <formula>0.99</formula>
    </cfRule>
  </conditionalFormatting>
  <conditionalFormatting sqref="AM16:AM34">
    <cfRule type="cellIs" dxfId="196" priority="80" operator="equal">
      <formula>0</formula>
    </cfRule>
  </conditionalFormatting>
  <conditionalFormatting sqref="AM16:AM34">
    <cfRule type="cellIs" dxfId="195" priority="79" operator="greaterThan">
      <formula>1179</formula>
    </cfRule>
  </conditionalFormatting>
  <conditionalFormatting sqref="AM16:AM34">
    <cfRule type="cellIs" dxfId="194" priority="78" operator="greaterThan">
      <formula>99</formula>
    </cfRule>
  </conditionalFormatting>
  <conditionalFormatting sqref="AM16:AM34">
    <cfRule type="cellIs" dxfId="193" priority="77" operator="greaterThan">
      <formula>0.99</formula>
    </cfRule>
  </conditionalFormatting>
  <conditionalFormatting sqref="AL11:AL34">
    <cfRule type="cellIs" dxfId="192" priority="76" operator="equal">
      <formula>0</formula>
    </cfRule>
  </conditionalFormatting>
  <conditionalFormatting sqref="AL11:AL34">
    <cfRule type="cellIs" dxfId="191" priority="75" operator="greaterThan">
      <formula>1179</formula>
    </cfRule>
  </conditionalFormatting>
  <conditionalFormatting sqref="AL11:AL34">
    <cfRule type="cellIs" dxfId="190" priority="74" operator="greaterThan">
      <formula>99</formula>
    </cfRule>
  </conditionalFormatting>
  <conditionalFormatting sqref="AL11:AL34">
    <cfRule type="cellIs" dxfId="189" priority="73" operator="greaterThan">
      <formula>0.99</formula>
    </cfRule>
  </conditionalFormatting>
  <conditionalFormatting sqref="AN11:AN34">
    <cfRule type="cellIs" dxfId="188" priority="72" operator="equal">
      <formula>0</formula>
    </cfRule>
  </conditionalFormatting>
  <conditionalFormatting sqref="AN11:AN34">
    <cfRule type="cellIs" dxfId="187" priority="71" operator="greaterThan">
      <formula>1179</formula>
    </cfRule>
  </conditionalFormatting>
  <conditionalFormatting sqref="AN11:AN34">
    <cfRule type="cellIs" dxfId="186" priority="70" operator="greaterThan">
      <formula>99</formula>
    </cfRule>
  </conditionalFormatting>
  <conditionalFormatting sqref="AN11:AN34">
    <cfRule type="cellIs" dxfId="185" priority="69" operator="greaterThan">
      <formula>0.99</formula>
    </cfRule>
  </conditionalFormatting>
  <conditionalFormatting sqref="AN11:AN34">
    <cfRule type="cellIs" dxfId="184" priority="68" operator="equal">
      <formula>0</formula>
    </cfRule>
  </conditionalFormatting>
  <conditionalFormatting sqref="AN11:AN34">
    <cfRule type="cellIs" dxfId="183" priority="67" operator="greaterThan">
      <formula>1179</formula>
    </cfRule>
  </conditionalFormatting>
  <conditionalFormatting sqref="AN11:AN34">
    <cfRule type="cellIs" dxfId="182" priority="66" operator="greaterThan">
      <formula>99</formula>
    </cfRule>
  </conditionalFormatting>
  <conditionalFormatting sqref="AN11:AN34">
    <cfRule type="cellIs" dxfId="181" priority="65" operator="greaterThan">
      <formula>0.99</formula>
    </cfRule>
  </conditionalFormatting>
  <conditionalFormatting sqref="Z11:Z14">
    <cfRule type="containsText" dxfId="180" priority="61" operator="containsText" text="N/A">
      <formula>NOT(ISERROR(SEARCH("N/A",Z11)))</formula>
    </cfRule>
    <cfRule type="cellIs" dxfId="179" priority="64" operator="equal">
      <formula>0</formula>
    </cfRule>
  </conditionalFormatting>
  <conditionalFormatting sqref="Z11:Z14">
    <cfRule type="cellIs" dxfId="178" priority="63" operator="greaterThanOrEqual">
      <formula>1185</formula>
    </cfRule>
  </conditionalFormatting>
  <conditionalFormatting sqref="Z11:Z14">
    <cfRule type="cellIs" dxfId="177" priority="62" operator="between">
      <formula>0.1</formula>
      <formula>1184</formula>
    </cfRule>
  </conditionalFormatting>
  <conditionalFormatting sqref="AL11:AL34">
    <cfRule type="cellIs" dxfId="176" priority="60" operator="equal">
      <formula>0</formula>
    </cfRule>
  </conditionalFormatting>
  <conditionalFormatting sqref="AL11:AL34">
    <cfRule type="cellIs" dxfId="175" priority="59" operator="greaterThan">
      <formula>1179</formula>
    </cfRule>
  </conditionalFormatting>
  <conditionalFormatting sqref="AL11:AL34">
    <cfRule type="cellIs" dxfId="174" priority="58" operator="greaterThan">
      <formula>99</formula>
    </cfRule>
  </conditionalFormatting>
  <conditionalFormatting sqref="AL11:AL34">
    <cfRule type="cellIs" dxfId="173" priority="57" operator="greaterThan">
      <formula>0.99</formula>
    </cfRule>
  </conditionalFormatting>
  <conditionalFormatting sqref="AL11:AL34">
    <cfRule type="cellIs" dxfId="172" priority="56" operator="equal">
      <formula>0</formula>
    </cfRule>
  </conditionalFormatting>
  <conditionalFormatting sqref="AL11:AL34">
    <cfRule type="cellIs" dxfId="171" priority="55" operator="greaterThan">
      <formula>1179</formula>
    </cfRule>
  </conditionalFormatting>
  <conditionalFormatting sqref="AL11:AL34">
    <cfRule type="cellIs" dxfId="170" priority="54" operator="greaterThan">
      <formula>99</formula>
    </cfRule>
  </conditionalFormatting>
  <conditionalFormatting sqref="AL11:AL34">
    <cfRule type="cellIs" dxfId="169" priority="53" operator="greaterThan">
      <formula>0.99</formula>
    </cfRule>
  </conditionalFormatting>
  <conditionalFormatting sqref="AL11:AL34">
    <cfRule type="cellIs" dxfId="168" priority="52" operator="equal">
      <formula>0</formula>
    </cfRule>
  </conditionalFormatting>
  <conditionalFormatting sqref="AL11:AL34">
    <cfRule type="cellIs" dxfId="167" priority="51" operator="greaterThan">
      <formula>1179</formula>
    </cfRule>
  </conditionalFormatting>
  <conditionalFormatting sqref="AL11:AL34">
    <cfRule type="cellIs" dxfId="166" priority="50" operator="greaterThan">
      <formula>99</formula>
    </cfRule>
  </conditionalFormatting>
  <conditionalFormatting sqref="AL11:AL34">
    <cfRule type="cellIs" dxfId="165" priority="49" operator="greaterThan">
      <formula>0.99</formula>
    </cfRule>
  </conditionalFormatting>
  <conditionalFormatting sqref="AN11:AN34">
    <cfRule type="cellIs" dxfId="164" priority="48" operator="equal">
      <formula>0</formula>
    </cfRule>
  </conditionalFormatting>
  <conditionalFormatting sqref="AN11:AN34">
    <cfRule type="cellIs" dxfId="163" priority="47" operator="greaterThan">
      <formula>1179</formula>
    </cfRule>
  </conditionalFormatting>
  <conditionalFormatting sqref="AN11:AN34">
    <cfRule type="cellIs" dxfId="162" priority="46" operator="greaterThan">
      <formula>99</formula>
    </cfRule>
  </conditionalFormatting>
  <conditionalFormatting sqref="AN11:AN34">
    <cfRule type="cellIs" dxfId="161" priority="45" operator="greaterThan">
      <formula>0.99</formula>
    </cfRule>
  </conditionalFormatting>
  <conditionalFormatting sqref="AN11:AN34">
    <cfRule type="cellIs" dxfId="160" priority="44" operator="equal">
      <formula>0</formula>
    </cfRule>
  </conditionalFormatting>
  <conditionalFormatting sqref="AN11:AN34">
    <cfRule type="cellIs" dxfId="159" priority="43" operator="greaterThan">
      <formula>1179</formula>
    </cfRule>
  </conditionalFormatting>
  <conditionalFormatting sqref="AN11:AN34">
    <cfRule type="cellIs" dxfId="158" priority="42" operator="greaterThan">
      <formula>99</formula>
    </cfRule>
  </conditionalFormatting>
  <conditionalFormatting sqref="AN11:AN34">
    <cfRule type="cellIs" dxfId="157" priority="41" operator="greaterThan">
      <formula>0.99</formula>
    </cfRule>
  </conditionalFormatting>
  <conditionalFormatting sqref="AN11:AN34">
    <cfRule type="cellIs" dxfId="156" priority="40" operator="equal">
      <formula>0</formula>
    </cfRule>
  </conditionalFormatting>
  <conditionalFormatting sqref="AN11:AN34">
    <cfRule type="cellIs" dxfId="155" priority="39" operator="greaterThan">
      <formula>1179</formula>
    </cfRule>
  </conditionalFormatting>
  <conditionalFormatting sqref="AN11:AN34">
    <cfRule type="cellIs" dxfId="154" priority="38" operator="greaterThan">
      <formula>99</formula>
    </cfRule>
  </conditionalFormatting>
  <conditionalFormatting sqref="AN11:AN34">
    <cfRule type="cellIs" dxfId="153" priority="37" operator="greaterThan">
      <formula>0.99</formula>
    </cfRule>
  </conditionalFormatting>
  <conditionalFormatting sqref="AN11:AN34">
    <cfRule type="cellIs" dxfId="152" priority="36" operator="equal">
      <formula>0</formula>
    </cfRule>
  </conditionalFormatting>
  <conditionalFormatting sqref="AN11:AN34">
    <cfRule type="cellIs" dxfId="151" priority="35" operator="greaterThan">
      <formula>1179</formula>
    </cfRule>
  </conditionalFormatting>
  <conditionalFormatting sqref="AN11:AN34">
    <cfRule type="cellIs" dxfId="150" priority="34" operator="greaterThan">
      <formula>99</formula>
    </cfRule>
  </conditionalFormatting>
  <conditionalFormatting sqref="AN11:AN34">
    <cfRule type="cellIs" dxfId="149" priority="33" operator="greaterThan">
      <formula>0.99</formula>
    </cfRule>
  </conditionalFormatting>
  <conditionalFormatting sqref="AN11:AN34">
    <cfRule type="cellIs" dxfId="148" priority="32" operator="equal">
      <formula>0</formula>
    </cfRule>
  </conditionalFormatting>
  <conditionalFormatting sqref="AN11:AN34">
    <cfRule type="cellIs" dxfId="147" priority="31" operator="greaterThan">
      <formula>1179</formula>
    </cfRule>
  </conditionalFormatting>
  <conditionalFormatting sqref="AN11:AN34">
    <cfRule type="cellIs" dxfId="146" priority="30" operator="greaterThan">
      <formula>99</formula>
    </cfRule>
  </conditionalFormatting>
  <conditionalFormatting sqref="AN11:AN34">
    <cfRule type="cellIs" dxfId="145" priority="29" operator="greaterThan">
      <formula>0.99</formula>
    </cfRule>
  </conditionalFormatting>
  <conditionalFormatting sqref="AB11:AB14">
    <cfRule type="containsText" dxfId="144" priority="25" operator="containsText" text="N/A">
      <formula>NOT(ISERROR(SEARCH("N/A",AB11)))</formula>
    </cfRule>
    <cfRule type="cellIs" dxfId="143" priority="28" operator="equal">
      <formula>0</formula>
    </cfRule>
  </conditionalFormatting>
  <conditionalFormatting sqref="AB11:AB14">
    <cfRule type="cellIs" dxfId="142" priority="27" operator="greaterThanOrEqual">
      <formula>1185</formula>
    </cfRule>
  </conditionalFormatting>
  <conditionalFormatting sqref="AB11:AB14">
    <cfRule type="cellIs" dxfId="141" priority="26" operator="between">
      <formula>0.1</formula>
      <formula>1184</formula>
    </cfRule>
  </conditionalFormatting>
  <conditionalFormatting sqref="AN11:AN34">
    <cfRule type="cellIs" dxfId="140" priority="24" operator="equal">
      <formula>0</formula>
    </cfRule>
  </conditionalFormatting>
  <conditionalFormatting sqref="AN11:AN34">
    <cfRule type="cellIs" dxfId="139" priority="23" operator="greaterThan">
      <formula>1179</formula>
    </cfRule>
  </conditionalFormatting>
  <conditionalFormatting sqref="AN11:AN34">
    <cfRule type="cellIs" dxfId="138" priority="22" operator="greaterThan">
      <formula>99</formula>
    </cfRule>
  </conditionalFormatting>
  <conditionalFormatting sqref="AN11:AN34">
    <cfRule type="cellIs" dxfId="137" priority="21" operator="greaterThan">
      <formula>0.99</formula>
    </cfRule>
  </conditionalFormatting>
  <conditionalFormatting sqref="AN11:AN34">
    <cfRule type="cellIs" dxfId="136" priority="20" operator="equal">
      <formula>0</formula>
    </cfRule>
  </conditionalFormatting>
  <conditionalFormatting sqref="AN11:AN34">
    <cfRule type="cellIs" dxfId="135" priority="19" operator="greaterThan">
      <formula>1179</formula>
    </cfRule>
  </conditionalFormatting>
  <conditionalFormatting sqref="AN11:AN34">
    <cfRule type="cellIs" dxfId="134" priority="18" operator="greaterThan">
      <formula>99</formula>
    </cfRule>
  </conditionalFormatting>
  <conditionalFormatting sqref="AN11:AN34">
    <cfRule type="cellIs" dxfId="133" priority="17" operator="greaterThan">
      <formula>0.99</formula>
    </cfRule>
  </conditionalFormatting>
  <conditionalFormatting sqref="AN11:AN34">
    <cfRule type="cellIs" dxfId="132" priority="16" operator="equal">
      <formula>0</formula>
    </cfRule>
  </conditionalFormatting>
  <conditionalFormatting sqref="AN11:AN34">
    <cfRule type="cellIs" dxfId="131" priority="15" operator="greaterThan">
      <formula>1179</formula>
    </cfRule>
  </conditionalFormatting>
  <conditionalFormatting sqref="AN11:AN34">
    <cfRule type="cellIs" dxfId="130" priority="14" operator="greaterThan">
      <formula>99</formula>
    </cfRule>
  </conditionalFormatting>
  <conditionalFormatting sqref="AN11:AN34">
    <cfRule type="cellIs" dxfId="129" priority="13" operator="greaterThan">
      <formula>0.99</formula>
    </cfRule>
  </conditionalFormatting>
  <conditionalFormatting sqref="AN11:AN34">
    <cfRule type="cellIs" dxfId="128" priority="12" operator="equal">
      <formula>0</formula>
    </cfRule>
  </conditionalFormatting>
  <conditionalFormatting sqref="AN11:AN34">
    <cfRule type="cellIs" dxfId="127" priority="11" operator="greaterThan">
      <formula>1179</formula>
    </cfRule>
  </conditionalFormatting>
  <conditionalFormatting sqref="AN11:AN34">
    <cfRule type="cellIs" dxfId="126" priority="10" operator="greaterThan">
      <formula>99</formula>
    </cfRule>
  </conditionalFormatting>
  <conditionalFormatting sqref="AN11:AN34">
    <cfRule type="cellIs" dxfId="125" priority="9" operator="greaterThan">
      <formula>0.99</formula>
    </cfRule>
  </conditionalFormatting>
  <conditionalFormatting sqref="AN11:AN34">
    <cfRule type="cellIs" dxfId="124" priority="8" operator="equal">
      <formula>0</formula>
    </cfRule>
  </conditionalFormatting>
  <conditionalFormatting sqref="AN11:AN34">
    <cfRule type="cellIs" dxfId="123" priority="7" operator="greaterThan">
      <formula>1179</formula>
    </cfRule>
  </conditionalFormatting>
  <conditionalFormatting sqref="AN11:AN34">
    <cfRule type="cellIs" dxfId="122" priority="6" operator="greaterThan">
      <formula>99</formula>
    </cfRule>
  </conditionalFormatting>
  <conditionalFormatting sqref="AN11:AN34">
    <cfRule type="cellIs" dxfId="121" priority="5" operator="greaterThan">
      <formula>0.99</formula>
    </cfRule>
  </conditionalFormatting>
  <conditionalFormatting sqref="AL16:AL34">
    <cfRule type="cellIs" dxfId="120" priority="4" operator="equal">
      <formula>0</formula>
    </cfRule>
  </conditionalFormatting>
  <conditionalFormatting sqref="AL16:AL34">
    <cfRule type="cellIs" dxfId="119" priority="3" operator="greaterThan">
      <formula>1179</formula>
    </cfRule>
  </conditionalFormatting>
  <conditionalFormatting sqref="AL16:AL34">
    <cfRule type="cellIs" dxfId="118" priority="2" operator="greaterThan">
      <formula>99</formula>
    </cfRule>
  </conditionalFormatting>
  <conditionalFormatting sqref="AL16:AL34">
    <cfRule type="cellIs" dxfId="117"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tabSelected="1" zoomScaleNormal="100" workbookViewId="0">
      <selection activeCell="AR34" sqref="AR34"/>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133</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233"/>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36" t="s">
        <v>10</v>
      </c>
      <c r="I7" s="116" t="s">
        <v>11</v>
      </c>
      <c r="J7" s="116" t="s">
        <v>12</v>
      </c>
      <c r="K7" s="116" t="s">
        <v>13</v>
      </c>
      <c r="L7" s="12"/>
      <c r="M7" s="12"/>
      <c r="N7" s="12"/>
      <c r="O7" s="236"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42521</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30184</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234" t="s">
        <v>51</v>
      </c>
      <c r="V9" s="234" t="s">
        <v>52</v>
      </c>
      <c r="W9" s="283" t="s">
        <v>53</v>
      </c>
      <c r="X9" s="284" t="s">
        <v>54</v>
      </c>
      <c r="Y9" s="285"/>
      <c r="Z9" s="285"/>
      <c r="AA9" s="285"/>
      <c r="AB9" s="285"/>
      <c r="AC9" s="285"/>
      <c r="AD9" s="285"/>
      <c r="AE9" s="286"/>
      <c r="AF9" s="232" t="s">
        <v>55</v>
      </c>
      <c r="AG9" s="232" t="s">
        <v>56</v>
      </c>
      <c r="AH9" s="272" t="s">
        <v>57</v>
      </c>
      <c r="AI9" s="287" t="s">
        <v>58</v>
      </c>
      <c r="AJ9" s="234" t="s">
        <v>59</v>
      </c>
      <c r="AK9" s="234" t="s">
        <v>60</v>
      </c>
      <c r="AL9" s="234" t="s">
        <v>61</v>
      </c>
      <c r="AM9" s="234" t="s">
        <v>62</v>
      </c>
      <c r="AN9" s="234" t="s">
        <v>63</v>
      </c>
      <c r="AO9" s="234" t="s">
        <v>64</v>
      </c>
      <c r="AP9" s="234" t="s">
        <v>65</v>
      </c>
      <c r="AQ9" s="270" t="s">
        <v>66</v>
      </c>
      <c r="AR9" s="234" t="s">
        <v>67</v>
      </c>
      <c r="AS9" s="272" t="s">
        <v>68</v>
      </c>
      <c r="AV9" s="35" t="s">
        <v>69</v>
      </c>
      <c r="AW9" s="35" t="s">
        <v>70</v>
      </c>
      <c r="AY9" s="36" t="s">
        <v>71</v>
      </c>
    </row>
    <row r="10" spans="2:51" x14ac:dyDescent="0.25">
      <c r="B10" s="234" t="s">
        <v>72</v>
      </c>
      <c r="C10" s="234" t="s">
        <v>73</v>
      </c>
      <c r="D10" s="234" t="s">
        <v>74</v>
      </c>
      <c r="E10" s="234" t="s">
        <v>75</v>
      </c>
      <c r="F10" s="234" t="s">
        <v>74</v>
      </c>
      <c r="G10" s="234" t="s">
        <v>75</v>
      </c>
      <c r="H10" s="266"/>
      <c r="I10" s="234" t="s">
        <v>75</v>
      </c>
      <c r="J10" s="234" t="s">
        <v>75</v>
      </c>
      <c r="K10" s="234" t="s">
        <v>75</v>
      </c>
      <c r="L10" s="28" t="s">
        <v>29</v>
      </c>
      <c r="M10" s="269"/>
      <c r="N10" s="28" t="s">
        <v>29</v>
      </c>
      <c r="O10" s="271"/>
      <c r="P10" s="271"/>
      <c r="Q10" s="1">
        <f>'MAY 30'!Q34</f>
        <v>3246824</v>
      </c>
      <c r="R10" s="280"/>
      <c r="S10" s="281"/>
      <c r="T10" s="282"/>
      <c r="U10" s="234" t="s">
        <v>75</v>
      </c>
      <c r="V10" s="234" t="s">
        <v>75</v>
      </c>
      <c r="W10" s="283"/>
      <c r="X10" s="37" t="s">
        <v>76</v>
      </c>
      <c r="Y10" s="37" t="s">
        <v>77</v>
      </c>
      <c r="Z10" s="37" t="s">
        <v>78</v>
      </c>
      <c r="AA10" s="37" t="s">
        <v>79</v>
      </c>
      <c r="AB10" s="37" t="s">
        <v>80</v>
      </c>
      <c r="AC10" s="37" t="s">
        <v>81</v>
      </c>
      <c r="AD10" s="37" t="s">
        <v>82</v>
      </c>
      <c r="AE10" s="37" t="s">
        <v>83</v>
      </c>
      <c r="AF10" s="38"/>
      <c r="AG10" s="1">
        <f>'MAY 30'!AG34</f>
        <v>46976516</v>
      </c>
      <c r="AH10" s="272"/>
      <c r="AI10" s="288"/>
      <c r="AJ10" s="234" t="s">
        <v>84</v>
      </c>
      <c r="AK10" s="234" t="s">
        <v>84</v>
      </c>
      <c r="AL10" s="234" t="s">
        <v>84</v>
      </c>
      <c r="AM10" s="234" t="s">
        <v>84</v>
      </c>
      <c r="AN10" s="234" t="s">
        <v>84</v>
      </c>
      <c r="AO10" s="234" t="s">
        <v>84</v>
      </c>
      <c r="AP10" s="1">
        <f>'MAY 30'!AP34</f>
        <v>10862380</v>
      </c>
      <c r="AQ10" s="271"/>
      <c r="AR10" s="235" t="s">
        <v>85</v>
      </c>
      <c r="AS10" s="272"/>
      <c r="AV10" s="39" t="s">
        <v>86</v>
      </c>
      <c r="AW10" s="39" t="s">
        <v>87</v>
      </c>
      <c r="AY10" s="81" t="s">
        <v>129</v>
      </c>
    </row>
    <row r="11" spans="2:51" x14ac:dyDescent="0.25">
      <c r="B11" s="40">
        <v>2</v>
      </c>
      <c r="C11" s="40">
        <v>4.1666666666666664E-2</v>
      </c>
      <c r="D11" s="110">
        <v>4</v>
      </c>
      <c r="E11" s="41">
        <f t="shared" ref="E11:E34" si="0">D11/1.42</f>
        <v>2.8169014084507045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143</v>
      </c>
      <c r="P11" s="111">
        <v>115</v>
      </c>
      <c r="Q11" s="111">
        <v>3251428</v>
      </c>
      <c r="R11" s="46">
        <f>IF(ISBLANK(Q11),"-",Q11-Q10)</f>
        <v>4604</v>
      </c>
      <c r="S11" s="47">
        <f>R11*24/1000</f>
        <v>110.496</v>
      </c>
      <c r="T11" s="47">
        <f>R11/1000</f>
        <v>4.6040000000000001</v>
      </c>
      <c r="U11" s="112">
        <v>3.9</v>
      </c>
      <c r="V11" s="112">
        <f t="shared" ref="V11:V34" si="1">U11</f>
        <v>3.9</v>
      </c>
      <c r="W11" s="113" t="s">
        <v>190</v>
      </c>
      <c r="X11" s="115">
        <v>0</v>
      </c>
      <c r="Y11" s="115">
        <v>0</v>
      </c>
      <c r="Z11" s="115">
        <v>1146</v>
      </c>
      <c r="AA11" s="115">
        <v>1185</v>
      </c>
      <c r="AB11" s="115">
        <v>1147</v>
      </c>
      <c r="AC11" s="48" t="s">
        <v>90</v>
      </c>
      <c r="AD11" s="48" t="s">
        <v>90</v>
      </c>
      <c r="AE11" s="48" t="s">
        <v>90</v>
      </c>
      <c r="AF11" s="114" t="s">
        <v>90</v>
      </c>
      <c r="AG11" s="123">
        <v>46977736</v>
      </c>
      <c r="AH11" s="49">
        <f>IF(ISBLANK(AG11),"-",AG11-AG10)</f>
        <v>1220</v>
      </c>
      <c r="AI11" s="50">
        <f>AH11/T11</f>
        <v>264.98696785403996</v>
      </c>
      <c r="AJ11" s="98">
        <v>0</v>
      </c>
      <c r="AK11" s="98">
        <v>0</v>
      </c>
      <c r="AL11" s="98">
        <v>1</v>
      </c>
      <c r="AM11" s="98">
        <v>1</v>
      </c>
      <c r="AN11" s="98">
        <v>1</v>
      </c>
      <c r="AO11" s="98">
        <v>0.83</v>
      </c>
      <c r="AP11" s="115">
        <v>10863083</v>
      </c>
      <c r="AQ11" s="115">
        <f t="shared" ref="AQ11:AQ34" si="2">AP11-AP10</f>
        <v>703</v>
      </c>
      <c r="AR11" s="51"/>
      <c r="AS11" s="52" t="s">
        <v>113</v>
      </c>
      <c r="AV11" s="39" t="s">
        <v>88</v>
      </c>
      <c r="AW11" s="39" t="s">
        <v>91</v>
      </c>
      <c r="AY11" s="81" t="s">
        <v>128</v>
      </c>
    </row>
    <row r="12" spans="2:51" x14ac:dyDescent="0.25">
      <c r="B12" s="40">
        <v>2.0416666666666701</v>
      </c>
      <c r="C12" s="40">
        <v>8.3333333333333329E-2</v>
      </c>
      <c r="D12" s="110">
        <v>4</v>
      </c>
      <c r="E12" s="41">
        <f t="shared" si="0"/>
        <v>2.8169014084507045</v>
      </c>
      <c r="F12" s="100">
        <v>83</v>
      </c>
      <c r="G12" s="41">
        <f t="shared" ref="G12:G34" si="3">F12/1.42</f>
        <v>58.450704225352112</v>
      </c>
      <c r="H12" s="42" t="s">
        <v>88</v>
      </c>
      <c r="I12" s="42">
        <f t="shared" ref="I12:I34" si="4">J12-(2/1.42)</f>
        <v>53.521126760563384</v>
      </c>
      <c r="J12" s="43">
        <f>(F12-5)/1.42</f>
        <v>54.929577464788736</v>
      </c>
      <c r="K12" s="42">
        <f>J12+(6/1.42)</f>
        <v>59.154929577464792</v>
      </c>
      <c r="L12" s="44">
        <v>14</v>
      </c>
      <c r="M12" s="45" t="s">
        <v>89</v>
      </c>
      <c r="N12" s="45">
        <v>11.2</v>
      </c>
      <c r="O12" s="111">
        <v>141</v>
      </c>
      <c r="P12" s="111">
        <v>110</v>
      </c>
      <c r="Q12" s="111">
        <v>3256020</v>
      </c>
      <c r="R12" s="46">
        <f t="shared" ref="R12:R34" si="5">IF(ISBLANK(Q12),"-",Q12-Q11)</f>
        <v>4592</v>
      </c>
      <c r="S12" s="47">
        <f t="shared" ref="S12:S34" si="6">R12*24/1000</f>
        <v>110.208</v>
      </c>
      <c r="T12" s="47">
        <f t="shared" ref="T12:T34" si="7">R12/1000</f>
        <v>4.5919999999999996</v>
      </c>
      <c r="U12" s="112">
        <v>5.8</v>
      </c>
      <c r="V12" s="112">
        <f t="shared" si="1"/>
        <v>5.8</v>
      </c>
      <c r="W12" s="113" t="s">
        <v>190</v>
      </c>
      <c r="X12" s="115">
        <v>0</v>
      </c>
      <c r="Y12" s="115">
        <v>0</v>
      </c>
      <c r="Z12" s="115">
        <v>1146</v>
      </c>
      <c r="AA12" s="115">
        <v>1185</v>
      </c>
      <c r="AB12" s="115">
        <v>1147</v>
      </c>
      <c r="AC12" s="48" t="s">
        <v>90</v>
      </c>
      <c r="AD12" s="48" t="s">
        <v>90</v>
      </c>
      <c r="AE12" s="48" t="s">
        <v>90</v>
      </c>
      <c r="AF12" s="114" t="s">
        <v>90</v>
      </c>
      <c r="AG12" s="123">
        <v>46978857</v>
      </c>
      <c r="AH12" s="49">
        <f>IF(ISBLANK(AG12),"-",AG12-AG11)</f>
        <v>1121</v>
      </c>
      <c r="AI12" s="50">
        <f t="shared" ref="AI12:AI34" si="8">AH12/T12</f>
        <v>244.12020905923347</v>
      </c>
      <c r="AJ12" s="98">
        <v>0</v>
      </c>
      <c r="AK12" s="98">
        <v>0</v>
      </c>
      <c r="AL12" s="98">
        <v>1</v>
      </c>
      <c r="AM12" s="98">
        <v>1</v>
      </c>
      <c r="AN12" s="98">
        <v>1</v>
      </c>
      <c r="AO12" s="98">
        <v>0.83</v>
      </c>
      <c r="AP12" s="115">
        <v>10863869</v>
      </c>
      <c r="AQ12" s="115">
        <f t="shared" si="2"/>
        <v>786</v>
      </c>
      <c r="AR12" s="118">
        <v>1.08</v>
      </c>
      <c r="AS12" s="52" t="s">
        <v>113</v>
      </c>
      <c r="AV12" s="39" t="s">
        <v>92</v>
      </c>
      <c r="AW12" s="39" t="s">
        <v>93</v>
      </c>
      <c r="AY12" s="81" t="s">
        <v>126</v>
      </c>
    </row>
    <row r="13" spans="2:51" x14ac:dyDescent="0.25">
      <c r="B13" s="40">
        <v>2.0833333333333299</v>
      </c>
      <c r="C13" s="40">
        <v>0.125</v>
      </c>
      <c r="D13" s="110">
        <v>5</v>
      </c>
      <c r="E13" s="41">
        <f t="shared" si="0"/>
        <v>3.5211267605633805</v>
      </c>
      <c r="F13" s="100">
        <v>83</v>
      </c>
      <c r="G13" s="41">
        <f t="shared" si="3"/>
        <v>58.450704225352112</v>
      </c>
      <c r="H13" s="42" t="s">
        <v>88</v>
      </c>
      <c r="I13" s="42">
        <f t="shared" si="4"/>
        <v>53.521126760563384</v>
      </c>
      <c r="J13" s="43">
        <f>(F13-5)/1.42</f>
        <v>54.929577464788736</v>
      </c>
      <c r="K13" s="42">
        <f>J13+(6/1.42)</f>
        <v>59.154929577464792</v>
      </c>
      <c r="L13" s="44">
        <v>14</v>
      </c>
      <c r="M13" s="45" t="s">
        <v>89</v>
      </c>
      <c r="N13" s="45">
        <v>11.2</v>
      </c>
      <c r="O13" s="111">
        <v>140</v>
      </c>
      <c r="P13" s="111">
        <v>113</v>
      </c>
      <c r="Q13" s="111">
        <v>3260638</v>
      </c>
      <c r="R13" s="46">
        <f t="shared" si="5"/>
        <v>4618</v>
      </c>
      <c r="S13" s="47">
        <f t="shared" si="6"/>
        <v>110.83199999999999</v>
      </c>
      <c r="T13" s="47">
        <f t="shared" si="7"/>
        <v>4.6180000000000003</v>
      </c>
      <c r="U13" s="112">
        <v>8.3000000000000007</v>
      </c>
      <c r="V13" s="112">
        <f t="shared" si="1"/>
        <v>8.3000000000000007</v>
      </c>
      <c r="W13" s="113" t="s">
        <v>190</v>
      </c>
      <c r="X13" s="115">
        <v>0</v>
      </c>
      <c r="Y13" s="115">
        <v>0</v>
      </c>
      <c r="Z13" s="115">
        <v>1096</v>
      </c>
      <c r="AA13" s="115">
        <v>1185</v>
      </c>
      <c r="AB13" s="115">
        <v>1097</v>
      </c>
      <c r="AC13" s="48" t="s">
        <v>90</v>
      </c>
      <c r="AD13" s="48" t="s">
        <v>90</v>
      </c>
      <c r="AE13" s="48" t="s">
        <v>90</v>
      </c>
      <c r="AF13" s="114" t="s">
        <v>90</v>
      </c>
      <c r="AG13" s="123">
        <v>46979996</v>
      </c>
      <c r="AH13" s="49">
        <f>IF(ISBLANK(AG13),"-",AG13-AG12)</f>
        <v>1139</v>
      </c>
      <c r="AI13" s="50">
        <f t="shared" si="8"/>
        <v>246.64356864443479</v>
      </c>
      <c r="AJ13" s="98">
        <v>0</v>
      </c>
      <c r="AK13" s="98">
        <v>0</v>
      </c>
      <c r="AL13" s="98">
        <v>1</v>
      </c>
      <c r="AM13" s="98">
        <v>1</v>
      </c>
      <c r="AN13" s="98">
        <v>1</v>
      </c>
      <c r="AO13" s="98">
        <v>0.83</v>
      </c>
      <c r="AP13" s="115">
        <v>10864592</v>
      </c>
      <c r="AQ13" s="115">
        <f t="shared" si="2"/>
        <v>723</v>
      </c>
      <c r="AR13" s="51"/>
      <c r="AS13" s="52" t="s">
        <v>113</v>
      </c>
      <c r="AV13" s="39" t="s">
        <v>94</v>
      </c>
      <c r="AW13" s="39" t="s">
        <v>95</v>
      </c>
      <c r="AY13" s="81" t="s">
        <v>133</v>
      </c>
    </row>
    <row r="14" spans="2:51" x14ac:dyDescent="0.25">
      <c r="B14" s="40">
        <v>2.125</v>
      </c>
      <c r="C14" s="40">
        <v>0.16666666666666699</v>
      </c>
      <c r="D14" s="110">
        <v>4</v>
      </c>
      <c r="E14" s="41">
        <f t="shared" si="0"/>
        <v>2.8169014084507045</v>
      </c>
      <c r="F14" s="100">
        <v>83</v>
      </c>
      <c r="G14" s="41">
        <f t="shared" si="3"/>
        <v>58.450704225352112</v>
      </c>
      <c r="H14" s="42" t="s">
        <v>88</v>
      </c>
      <c r="I14" s="42">
        <f t="shared" si="4"/>
        <v>53.521126760563384</v>
      </c>
      <c r="J14" s="43">
        <f>(F14-5)/1.42</f>
        <v>54.929577464788736</v>
      </c>
      <c r="K14" s="42">
        <f>J14+(6/1.42)</f>
        <v>59.154929577464792</v>
      </c>
      <c r="L14" s="44">
        <v>14</v>
      </c>
      <c r="M14" s="45" t="s">
        <v>89</v>
      </c>
      <c r="N14" s="45">
        <v>12.8</v>
      </c>
      <c r="O14" s="111">
        <v>128</v>
      </c>
      <c r="P14" s="111">
        <v>116</v>
      </c>
      <c r="Q14" s="111">
        <v>3265256</v>
      </c>
      <c r="R14" s="46">
        <f t="shared" si="5"/>
        <v>4618</v>
      </c>
      <c r="S14" s="47">
        <f t="shared" si="6"/>
        <v>110.83199999999999</v>
      </c>
      <c r="T14" s="47">
        <f t="shared" si="7"/>
        <v>4.6180000000000003</v>
      </c>
      <c r="U14" s="112">
        <v>9.5</v>
      </c>
      <c r="V14" s="112">
        <f t="shared" si="1"/>
        <v>9.5</v>
      </c>
      <c r="W14" s="113" t="s">
        <v>190</v>
      </c>
      <c r="X14" s="115">
        <v>0</v>
      </c>
      <c r="Y14" s="115">
        <v>0</v>
      </c>
      <c r="Z14" s="115">
        <v>1146</v>
      </c>
      <c r="AA14" s="115">
        <v>1185</v>
      </c>
      <c r="AB14" s="115">
        <v>1146</v>
      </c>
      <c r="AC14" s="48" t="s">
        <v>90</v>
      </c>
      <c r="AD14" s="48" t="s">
        <v>90</v>
      </c>
      <c r="AE14" s="48" t="s">
        <v>90</v>
      </c>
      <c r="AF14" s="114" t="s">
        <v>90</v>
      </c>
      <c r="AG14" s="123">
        <v>46981244</v>
      </c>
      <c r="AH14" s="49">
        <f t="shared" ref="AH14:AH34" si="9">IF(ISBLANK(AG14),"-",AG14-AG13)</f>
        <v>1248</v>
      </c>
      <c r="AI14" s="50">
        <f t="shared" si="8"/>
        <v>270.24686011260286</v>
      </c>
      <c r="AJ14" s="98">
        <v>0</v>
      </c>
      <c r="AK14" s="98">
        <v>0</v>
      </c>
      <c r="AL14" s="98">
        <v>1</v>
      </c>
      <c r="AM14" s="98">
        <v>1</v>
      </c>
      <c r="AN14" s="98">
        <v>1</v>
      </c>
      <c r="AO14" s="98">
        <v>0.83</v>
      </c>
      <c r="AP14" s="115">
        <v>10865048</v>
      </c>
      <c r="AQ14" s="115">
        <f t="shared" si="2"/>
        <v>456</v>
      </c>
      <c r="AR14" s="51"/>
      <c r="AS14" s="52" t="s">
        <v>113</v>
      </c>
      <c r="AT14" s="54"/>
      <c r="AV14" s="39" t="s">
        <v>96</v>
      </c>
      <c r="AW14" s="39" t="s">
        <v>97</v>
      </c>
      <c r="AY14" s="81"/>
    </row>
    <row r="15" spans="2:51" ht="14.25" customHeight="1" x14ac:dyDescent="0.25">
      <c r="B15" s="40">
        <v>2.1666666666666701</v>
      </c>
      <c r="C15" s="40">
        <v>0.20833333333333301</v>
      </c>
      <c r="D15" s="110">
        <v>5</v>
      </c>
      <c r="E15" s="41">
        <f t="shared" si="0"/>
        <v>3.5211267605633805</v>
      </c>
      <c r="F15" s="100">
        <v>83</v>
      </c>
      <c r="G15" s="41">
        <f t="shared" si="3"/>
        <v>58.450704225352112</v>
      </c>
      <c r="H15" s="42" t="s">
        <v>88</v>
      </c>
      <c r="I15" s="42">
        <f t="shared" si="4"/>
        <v>53.521126760563384</v>
      </c>
      <c r="J15" s="43">
        <f>(F15-5)/1.42</f>
        <v>54.929577464788736</v>
      </c>
      <c r="K15" s="42">
        <f>J15+(6/1.42)</f>
        <v>59.154929577464792</v>
      </c>
      <c r="L15" s="44">
        <v>18</v>
      </c>
      <c r="M15" s="45" t="s">
        <v>89</v>
      </c>
      <c r="N15" s="45">
        <v>13.1</v>
      </c>
      <c r="O15" s="111">
        <v>119</v>
      </c>
      <c r="P15" s="111">
        <v>117</v>
      </c>
      <c r="Q15" s="111">
        <v>3269923</v>
      </c>
      <c r="R15" s="46">
        <f t="shared" si="5"/>
        <v>4667</v>
      </c>
      <c r="S15" s="47">
        <f t="shared" si="6"/>
        <v>112.008</v>
      </c>
      <c r="T15" s="47">
        <f t="shared" si="7"/>
        <v>4.6669999999999998</v>
      </c>
      <c r="U15" s="112">
        <v>9.5</v>
      </c>
      <c r="V15" s="112">
        <f t="shared" si="1"/>
        <v>9.5</v>
      </c>
      <c r="W15" s="113" t="s">
        <v>190</v>
      </c>
      <c r="X15" s="115">
        <v>0</v>
      </c>
      <c r="Y15" s="115">
        <v>0</v>
      </c>
      <c r="Z15" s="115">
        <v>1078</v>
      </c>
      <c r="AA15" s="115">
        <v>1185</v>
      </c>
      <c r="AB15" s="115">
        <v>1077</v>
      </c>
      <c r="AC15" s="48" t="s">
        <v>90</v>
      </c>
      <c r="AD15" s="48" t="s">
        <v>90</v>
      </c>
      <c r="AE15" s="48" t="s">
        <v>90</v>
      </c>
      <c r="AF15" s="114" t="s">
        <v>90</v>
      </c>
      <c r="AG15" s="123">
        <v>46982392</v>
      </c>
      <c r="AH15" s="49">
        <f t="shared" si="9"/>
        <v>1148</v>
      </c>
      <c r="AI15" s="50">
        <f t="shared" si="8"/>
        <v>245.98242982644098</v>
      </c>
      <c r="AJ15" s="98">
        <v>0</v>
      </c>
      <c r="AK15" s="98">
        <v>0</v>
      </c>
      <c r="AL15" s="98">
        <v>1</v>
      </c>
      <c r="AM15" s="98">
        <v>1</v>
      </c>
      <c r="AN15" s="98">
        <v>1</v>
      </c>
      <c r="AO15" s="98">
        <v>0</v>
      </c>
      <c r="AP15" s="115">
        <v>10865048</v>
      </c>
      <c r="AQ15" s="115">
        <f t="shared" si="2"/>
        <v>0</v>
      </c>
      <c r="AR15" s="51"/>
      <c r="AS15" s="52" t="s">
        <v>113</v>
      </c>
      <c r="AV15" s="39" t="s">
        <v>98</v>
      </c>
      <c r="AW15" s="39" t="s">
        <v>99</v>
      </c>
      <c r="AY15" s="97"/>
    </row>
    <row r="16" spans="2:51" x14ac:dyDescent="0.25">
      <c r="B16" s="40">
        <v>2.2083333333333299</v>
      </c>
      <c r="C16" s="40">
        <v>0.25</v>
      </c>
      <c r="D16" s="110">
        <v>6</v>
      </c>
      <c r="E16" s="41">
        <f t="shared" si="0"/>
        <v>4.2253521126760569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138</v>
      </c>
      <c r="P16" s="111">
        <v>136</v>
      </c>
      <c r="Q16" s="111">
        <v>3275168</v>
      </c>
      <c r="R16" s="46">
        <f t="shared" si="5"/>
        <v>5245</v>
      </c>
      <c r="S16" s="47">
        <f t="shared" si="6"/>
        <v>125.88</v>
      </c>
      <c r="T16" s="47">
        <f t="shared" si="7"/>
        <v>5.2450000000000001</v>
      </c>
      <c r="U16" s="112">
        <v>9.5</v>
      </c>
      <c r="V16" s="112">
        <f t="shared" si="1"/>
        <v>9.5</v>
      </c>
      <c r="W16" s="113" t="s">
        <v>190</v>
      </c>
      <c r="X16" s="115">
        <v>0</v>
      </c>
      <c r="Y16" s="115">
        <v>0</v>
      </c>
      <c r="Z16" s="115">
        <v>1117</v>
      </c>
      <c r="AA16" s="115">
        <v>1185</v>
      </c>
      <c r="AB16" s="115">
        <v>1117</v>
      </c>
      <c r="AC16" s="48" t="s">
        <v>90</v>
      </c>
      <c r="AD16" s="48" t="s">
        <v>90</v>
      </c>
      <c r="AE16" s="48" t="s">
        <v>90</v>
      </c>
      <c r="AF16" s="114" t="s">
        <v>90</v>
      </c>
      <c r="AG16" s="123">
        <v>46983476</v>
      </c>
      <c r="AH16" s="49">
        <f t="shared" si="9"/>
        <v>1084</v>
      </c>
      <c r="AI16" s="50">
        <f t="shared" si="8"/>
        <v>206.67302192564347</v>
      </c>
      <c r="AJ16" s="98">
        <v>0</v>
      </c>
      <c r="AK16" s="98">
        <v>0</v>
      </c>
      <c r="AL16" s="98">
        <v>1</v>
      </c>
      <c r="AM16" s="98">
        <v>1</v>
      </c>
      <c r="AN16" s="98">
        <v>1</v>
      </c>
      <c r="AO16" s="98">
        <v>0</v>
      </c>
      <c r="AP16" s="115">
        <v>10865048</v>
      </c>
      <c r="AQ16" s="115">
        <f t="shared" si="2"/>
        <v>0</v>
      </c>
      <c r="AR16" s="53">
        <v>1.1499999999999999</v>
      </c>
      <c r="AS16" s="52" t="s">
        <v>101</v>
      </c>
      <c r="AV16" s="39" t="s">
        <v>102</v>
      </c>
      <c r="AW16" s="39" t="s">
        <v>103</v>
      </c>
      <c r="AY16" s="97"/>
    </row>
    <row r="17" spans="1:51" x14ac:dyDescent="0.25">
      <c r="B17" s="40">
        <v>2.25</v>
      </c>
      <c r="C17" s="40">
        <v>0.29166666666666702</v>
      </c>
      <c r="D17" s="110">
        <v>5</v>
      </c>
      <c r="E17" s="41">
        <f t="shared" si="0"/>
        <v>3.5211267605633805</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135</v>
      </c>
      <c r="P17" s="111">
        <v>144</v>
      </c>
      <c r="Q17" s="111">
        <v>3281500</v>
      </c>
      <c r="R17" s="46">
        <f t="shared" si="5"/>
        <v>6332</v>
      </c>
      <c r="S17" s="47">
        <f t="shared" si="6"/>
        <v>151.96799999999999</v>
      </c>
      <c r="T17" s="47">
        <f t="shared" si="7"/>
        <v>6.3319999999999999</v>
      </c>
      <c r="U17" s="112">
        <v>9.1</v>
      </c>
      <c r="V17" s="112">
        <f t="shared" si="1"/>
        <v>9.1</v>
      </c>
      <c r="W17" s="113" t="s">
        <v>130</v>
      </c>
      <c r="X17" s="115">
        <v>0</v>
      </c>
      <c r="Y17" s="115">
        <v>1049</v>
      </c>
      <c r="Z17" s="115">
        <v>1187</v>
      </c>
      <c r="AA17" s="115">
        <v>1185</v>
      </c>
      <c r="AB17" s="115">
        <v>1187</v>
      </c>
      <c r="AC17" s="48" t="s">
        <v>90</v>
      </c>
      <c r="AD17" s="48" t="s">
        <v>90</v>
      </c>
      <c r="AE17" s="48" t="s">
        <v>90</v>
      </c>
      <c r="AF17" s="114" t="s">
        <v>90</v>
      </c>
      <c r="AG17" s="123">
        <v>46984859</v>
      </c>
      <c r="AH17" s="49">
        <f t="shared" si="9"/>
        <v>1383</v>
      </c>
      <c r="AI17" s="50">
        <f t="shared" si="8"/>
        <v>218.41440303221731</v>
      </c>
      <c r="AJ17" s="98">
        <v>0</v>
      </c>
      <c r="AK17" s="98">
        <v>1</v>
      </c>
      <c r="AL17" s="98">
        <v>1</v>
      </c>
      <c r="AM17" s="98">
        <v>1</v>
      </c>
      <c r="AN17" s="98">
        <v>1</v>
      </c>
      <c r="AO17" s="98">
        <v>0</v>
      </c>
      <c r="AP17" s="115">
        <v>10865048</v>
      </c>
      <c r="AQ17" s="115">
        <f t="shared" si="2"/>
        <v>0</v>
      </c>
      <c r="AR17" s="51"/>
      <c r="AS17" s="52" t="s">
        <v>101</v>
      </c>
      <c r="AT17" s="54"/>
      <c r="AV17" s="39" t="s">
        <v>104</v>
      </c>
      <c r="AW17" s="39" t="s">
        <v>105</v>
      </c>
      <c r="AY17" s="101"/>
    </row>
    <row r="18" spans="1:51" x14ac:dyDescent="0.25">
      <c r="B18" s="40">
        <v>2.2916666666666701</v>
      </c>
      <c r="C18" s="40">
        <v>0.33333333333333298</v>
      </c>
      <c r="D18" s="110">
        <v>5</v>
      </c>
      <c r="E18" s="41">
        <f t="shared" si="0"/>
        <v>3.5211267605633805</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135</v>
      </c>
      <c r="P18" s="111">
        <v>145</v>
      </c>
      <c r="Q18" s="111">
        <v>3287675</v>
      </c>
      <c r="R18" s="46">
        <f t="shared" si="5"/>
        <v>6175</v>
      </c>
      <c r="S18" s="47">
        <f t="shared" si="6"/>
        <v>148.19999999999999</v>
      </c>
      <c r="T18" s="47">
        <f t="shared" si="7"/>
        <v>6.1749999999999998</v>
      </c>
      <c r="U18" s="112">
        <v>8.6</v>
      </c>
      <c r="V18" s="112">
        <f t="shared" si="1"/>
        <v>8.6</v>
      </c>
      <c r="W18" s="113" t="s">
        <v>130</v>
      </c>
      <c r="X18" s="115">
        <v>0</v>
      </c>
      <c r="Y18" s="115">
        <v>1048</v>
      </c>
      <c r="Z18" s="115">
        <v>1188</v>
      </c>
      <c r="AA18" s="115">
        <v>1185</v>
      </c>
      <c r="AB18" s="115">
        <v>1187</v>
      </c>
      <c r="AC18" s="48" t="s">
        <v>90</v>
      </c>
      <c r="AD18" s="48" t="s">
        <v>90</v>
      </c>
      <c r="AE18" s="48" t="s">
        <v>90</v>
      </c>
      <c r="AF18" s="114" t="s">
        <v>90</v>
      </c>
      <c r="AG18" s="123">
        <v>46986268</v>
      </c>
      <c r="AH18" s="49">
        <f t="shared" si="9"/>
        <v>1409</v>
      </c>
      <c r="AI18" s="50">
        <f t="shared" si="8"/>
        <v>228.17813765182186</v>
      </c>
      <c r="AJ18" s="98">
        <v>0</v>
      </c>
      <c r="AK18" s="98">
        <v>1</v>
      </c>
      <c r="AL18" s="98">
        <v>1</v>
      </c>
      <c r="AM18" s="98">
        <v>1</v>
      </c>
      <c r="AN18" s="98">
        <v>1</v>
      </c>
      <c r="AO18" s="98">
        <v>0</v>
      </c>
      <c r="AP18" s="115">
        <v>10865048</v>
      </c>
      <c r="AQ18" s="115">
        <f t="shared" si="2"/>
        <v>0</v>
      </c>
      <c r="AR18" s="51"/>
      <c r="AS18" s="52" t="s">
        <v>101</v>
      </c>
      <c r="AV18" s="39" t="s">
        <v>106</v>
      </c>
      <c r="AW18" s="39" t="s">
        <v>107</v>
      </c>
      <c r="AY18" s="101"/>
    </row>
    <row r="19" spans="1:51" x14ac:dyDescent="0.25">
      <c r="B19" s="40">
        <v>2.3333333333333299</v>
      </c>
      <c r="C19" s="40">
        <v>0.375</v>
      </c>
      <c r="D19" s="110">
        <v>5</v>
      </c>
      <c r="E19" s="41">
        <f t="shared" si="0"/>
        <v>3.5211267605633805</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136</v>
      </c>
      <c r="P19" s="111">
        <v>147</v>
      </c>
      <c r="Q19" s="111">
        <v>3293794</v>
      </c>
      <c r="R19" s="46">
        <f t="shared" si="5"/>
        <v>6119</v>
      </c>
      <c r="S19" s="47">
        <f t="shared" si="6"/>
        <v>146.85599999999999</v>
      </c>
      <c r="T19" s="47">
        <f t="shared" si="7"/>
        <v>6.1189999999999998</v>
      </c>
      <c r="U19" s="112">
        <v>8.1</v>
      </c>
      <c r="V19" s="112">
        <f t="shared" si="1"/>
        <v>8.1</v>
      </c>
      <c r="W19" s="113" t="s">
        <v>130</v>
      </c>
      <c r="X19" s="115">
        <v>0</v>
      </c>
      <c r="Y19" s="115">
        <v>1068</v>
      </c>
      <c r="Z19" s="115">
        <v>1187</v>
      </c>
      <c r="AA19" s="115">
        <v>1185</v>
      </c>
      <c r="AB19" s="115">
        <v>1186</v>
      </c>
      <c r="AC19" s="48" t="s">
        <v>90</v>
      </c>
      <c r="AD19" s="48" t="s">
        <v>90</v>
      </c>
      <c r="AE19" s="48" t="s">
        <v>90</v>
      </c>
      <c r="AF19" s="114" t="s">
        <v>90</v>
      </c>
      <c r="AG19" s="123">
        <v>46987636</v>
      </c>
      <c r="AH19" s="49">
        <f t="shared" si="9"/>
        <v>1368</v>
      </c>
      <c r="AI19" s="50">
        <f t="shared" si="8"/>
        <v>223.56594214740971</v>
      </c>
      <c r="AJ19" s="98">
        <v>0</v>
      </c>
      <c r="AK19" s="98">
        <v>1</v>
      </c>
      <c r="AL19" s="98">
        <v>1</v>
      </c>
      <c r="AM19" s="98">
        <v>1</v>
      </c>
      <c r="AN19" s="98">
        <v>1</v>
      </c>
      <c r="AO19" s="98">
        <v>0</v>
      </c>
      <c r="AP19" s="115">
        <v>10865048</v>
      </c>
      <c r="AQ19" s="115">
        <f t="shared" si="2"/>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138</v>
      </c>
      <c r="P20" s="111">
        <v>148</v>
      </c>
      <c r="Q20" s="111">
        <v>3300025</v>
      </c>
      <c r="R20" s="46">
        <f t="shared" si="5"/>
        <v>6231</v>
      </c>
      <c r="S20" s="47">
        <f t="shared" si="6"/>
        <v>149.54400000000001</v>
      </c>
      <c r="T20" s="47">
        <f t="shared" si="7"/>
        <v>6.2309999999999999</v>
      </c>
      <c r="U20" s="112">
        <v>7.5</v>
      </c>
      <c r="V20" s="112">
        <f t="shared" si="1"/>
        <v>7.5</v>
      </c>
      <c r="W20" s="113" t="s">
        <v>130</v>
      </c>
      <c r="X20" s="115">
        <v>0</v>
      </c>
      <c r="Y20" s="115">
        <v>1057</v>
      </c>
      <c r="Z20" s="115">
        <v>1186</v>
      </c>
      <c r="AA20" s="115">
        <v>1185</v>
      </c>
      <c r="AB20" s="115">
        <v>1187</v>
      </c>
      <c r="AC20" s="48" t="s">
        <v>90</v>
      </c>
      <c r="AD20" s="48" t="s">
        <v>90</v>
      </c>
      <c r="AE20" s="48" t="s">
        <v>90</v>
      </c>
      <c r="AF20" s="114" t="s">
        <v>90</v>
      </c>
      <c r="AG20" s="123">
        <v>46989020</v>
      </c>
      <c r="AH20" s="49">
        <f t="shared" si="9"/>
        <v>1384</v>
      </c>
      <c r="AI20" s="50">
        <f t="shared" si="8"/>
        <v>222.11523030011236</v>
      </c>
      <c r="AJ20" s="98">
        <v>0</v>
      </c>
      <c r="AK20" s="98">
        <v>1</v>
      </c>
      <c r="AL20" s="98">
        <v>1</v>
      </c>
      <c r="AM20" s="98">
        <v>1</v>
      </c>
      <c r="AN20" s="98">
        <v>1</v>
      </c>
      <c r="AO20" s="98">
        <v>0</v>
      </c>
      <c r="AP20" s="115">
        <v>10865048</v>
      </c>
      <c r="AQ20" s="115">
        <f t="shared" si="2"/>
        <v>0</v>
      </c>
      <c r="AR20" s="53">
        <v>1.31</v>
      </c>
      <c r="AS20" s="52" t="s">
        <v>101</v>
      </c>
      <c r="AY20" s="101"/>
    </row>
    <row r="21" spans="1:51" x14ac:dyDescent="0.25">
      <c r="B21" s="40">
        <v>2.4166666666666701</v>
      </c>
      <c r="C21" s="40">
        <v>0.45833333333333298</v>
      </c>
      <c r="D21" s="110">
        <v>5</v>
      </c>
      <c r="E21" s="41">
        <f t="shared" si="0"/>
        <v>3.5211267605633805</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133</v>
      </c>
      <c r="P21" s="111">
        <v>143</v>
      </c>
      <c r="Q21" s="111">
        <v>3306192</v>
      </c>
      <c r="R21" s="46">
        <f t="shared" si="5"/>
        <v>6167</v>
      </c>
      <c r="S21" s="47">
        <f t="shared" si="6"/>
        <v>148.00800000000001</v>
      </c>
      <c r="T21" s="47">
        <f t="shared" si="7"/>
        <v>6.1669999999999998</v>
      </c>
      <c r="U21" s="112">
        <v>7</v>
      </c>
      <c r="V21" s="112">
        <f t="shared" si="1"/>
        <v>7</v>
      </c>
      <c r="W21" s="113" t="s">
        <v>130</v>
      </c>
      <c r="X21" s="115">
        <v>0</v>
      </c>
      <c r="Y21" s="115">
        <v>1057</v>
      </c>
      <c r="Z21" s="115">
        <v>1187</v>
      </c>
      <c r="AA21" s="115">
        <v>1185</v>
      </c>
      <c r="AB21" s="115">
        <v>1187</v>
      </c>
      <c r="AC21" s="48" t="s">
        <v>90</v>
      </c>
      <c r="AD21" s="48" t="s">
        <v>90</v>
      </c>
      <c r="AE21" s="48" t="s">
        <v>90</v>
      </c>
      <c r="AF21" s="114" t="s">
        <v>90</v>
      </c>
      <c r="AG21" s="123">
        <v>46990396</v>
      </c>
      <c r="AH21" s="49">
        <f t="shared" si="9"/>
        <v>1376</v>
      </c>
      <c r="AI21" s="50">
        <f t="shared" si="8"/>
        <v>223.12307442840927</v>
      </c>
      <c r="AJ21" s="98">
        <v>0</v>
      </c>
      <c r="AK21" s="98">
        <v>1</v>
      </c>
      <c r="AL21" s="98">
        <v>1</v>
      </c>
      <c r="AM21" s="98">
        <v>1</v>
      </c>
      <c r="AN21" s="98">
        <v>1</v>
      </c>
      <c r="AO21" s="98">
        <v>0</v>
      </c>
      <c r="AP21" s="115">
        <v>10865048</v>
      </c>
      <c r="AQ21" s="115">
        <f t="shared" si="2"/>
        <v>0</v>
      </c>
      <c r="AR21" s="51"/>
      <c r="AS21" s="52" t="s">
        <v>101</v>
      </c>
      <c r="AY21" s="101"/>
    </row>
    <row r="22" spans="1:51" x14ac:dyDescent="0.25">
      <c r="B22" s="40">
        <v>2.4583333333333299</v>
      </c>
      <c r="C22" s="40">
        <v>0.5</v>
      </c>
      <c r="D22" s="110">
        <v>5</v>
      </c>
      <c r="E22" s="41">
        <f t="shared" si="0"/>
        <v>3.5211267605633805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128</v>
      </c>
      <c r="P22" s="111">
        <v>140</v>
      </c>
      <c r="Q22" s="111">
        <v>3312132</v>
      </c>
      <c r="R22" s="46">
        <f t="shared" si="5"/>
        <v>5940</v>
      </c>
      <c r="S22" s="47">
        <f t="shared" si="6"/>
        <v>142.56</v>
      </c>
      <c r="T22" s="47">
        <f t="shared" si="7"/>
        <v>5.94</v>
      </c>
      <c r="U22" s="112">
        <v>6.3</v>
      </c>
      <c r="V22" s="112">
        <f t="shared" si="1"/>
        <v>6.3</v>
      </c>
      <c r="W22" s="113" t="s">
        <v>130</v>
      </c>
      <c r="X22" s="115">
        <v>0</v>
      </c>
      <c r="Y22" s="115">
        <v>1098</v>
      </c>
      <c r="Z22" s="115">
        <v>1187</v>
      </c>
      <c r="AA22" s="115">
        <v>1185</v>
      </c>
      <c r="AB22" s="115">
        <v>1186</v>
      </c>
      <c r="AC22" s="48" t="s">
        <v>90</v>
      </c>
      <c r="AD22" s="48" t="s">
        <v>90</v>
      </c>
      <c r="AE22" s="48" t="s">
        <v>90</v>
      </c>
      <c r="AF22" s="114" t="s">
        <v>90</v>
      </c>
      <c r="AG22" s="123">
        <v>46991772</v>
      </c>
      <c r="AH22" s="49">
        <f t="shared" si="9"/>
        <v>1376</v>
      </c>
      <c r="AI22" s="50">
        <f t="shared" si="8"/>
        <v>231.64983164983164</v>
      </c>
      <c r="AJ22" s="98">
        <v>0</v>
      </c>
      <c r="AK22" s="98">
        <v>1</v>
      </c>
      <c r="AL22" s="98">
        <v>1</v>
      </c>
      <c r="AM22" s="98">
        <v>1</v>
      </c>
      <c r="AN22" s="98">
        <v>1</v>
      </c>
      <c r="AO22" s="98">
        <v>0</v>
      </c>
      <c r="AP22" s="115">
        <v>10865048</v>
      </c>
      <c r="AQ22" s="115">
        <f t="shared" si="2"/>
        <v>0</v>
      </c>
      <c r="AR22" s="51"/>
      <c r="AS22" s="52" t="s">
        <v>101</v>
      </c>
      <c r="AV22" s="55" t="s">
        <v>110</v>
      </c>
      <c r="AY22" s="101"/>
    </row>
    <row r="23" spans="1:51" x14ac:dyDescent="0.25">
      <c r="A23" s="97" t="s">
        <v>125</v>
      </c>
      <c r="B23" s="40">
        <v>2.5</v>
      </c>
      <c r="C23" s="40">
        <v>0.54166666666666696</v>
      </c>
      <c r="D23" s="110">
        <v>4</v>
      </c>
      <c r="E23" s="41">
        <f t="shared" si="0"/>
        <v>2.8169014084507045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127</v>
      </c>
      <c r="P23" s="111">
        <v>139</v>
      </c>
      <c r="Q23" s="111">
        <v>3317966</v>
      </c>
      <c r="R23" s="46">
        <f t="shared" si="5"/>
        <v>5834</v>
      </c>
      <c r="S23" s="47">
        <f t="shared" si="6"/>
        <v>140.01599999999999</v>
      </c>
      <c r="T23" s="47">
        <f t="shared" si="7"/>
        <v>5.8339999999999996</v>
      </c>
      <c r="U23" s="112">
        <v>5.7</v>
      </c>
      <c r="V23" s="112">
        <f t="shared" si="1"/>
        <v>5.7</v>
      </c>
      <c r="W23" s="113" t="s">
        <v>130</v>
      </c>
      <c r="X23" s="115">
        <v>0</v>
      </c>
      <c r="Y23" s="115">
        <v>1078</v>
      </c>
      <c r="Z23" s="115">
        <v>1187</v>
      </c>
      <c r="AA23" s="115">
        <v>1185</v>
      </c>
      <c r="AB23" s="115">
        <v>1187</v>
      </c>
      <c r="AC23" s="48" t="s">
        <v>90</v>
      </c>
      <c r="AD23" s="48" t="s">
        <v>90</v>
      </c>
      <c r="AE23" s="48" t="s">
        <v>90</v>
      </c>
      <c r="AF23" s="114" t="s">
        <v>90</v>
      </c>
      <c r="AG23" s="123">
        <v>46993128</v>
      </c>
      <c r="AH23" s="49">
        <f t="shared" si="9"/>
        <v>1356</v>
      </c>
      <c r="AI23" s="50">
        <f t="shared" si="8"/>
        <v>232.4305793623586</v>
      </c>
      <c r="AJ23" s="98">
        <v>0</v>
      </c>
      <c r="AK23" s="98">
        <v>1</v>
      </c>
      <c r="AL23" s="98">
        <v>1</v>
      </c>
      <c r="AM23" s="98">
        <v>1</v>
      </c>
      <c r="AN23" s="98">
        <v>1</v>
      </c>
      <c r="AO23" s="98">
        <v>0</v>
      </c>
      <c r="AP23" s="115">
        <v>10865048</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135</v>
      </c>
      <c r="P24" s="111">
        <v>138</v>
      </c>
      <c r="Q24" s="111">
        <v>3323702</v>
      </c>
      <c r="R24" s="46">
        <f t="shared" si="5"/>
        <v>5736</v>
      </c>
      <c r="S24" s="47">
        <f t="shared" si="6"/>
        <v>137.66399999999999</v>
      </c>
      <c r="T24" s="47">
        <f t="shared" si="7"/>
        <v>5.7359999999999998</v>
      </c>
      <c r="U24" s="112">
        <v>5.2</v>
      </c>
      <c r="V24" s="112">
        <f t="shared" si="1"/>
        <v>5.2</v>
      </c>
      <c r="W24" s="113" t="s">
        <v>130</v>
      </c>
      <c r="X24" s="115">
        <v>0</v>
      </c>
      <c r="Y24" s="115">
        <v>1016</v>
      </c>
      <c r="Z24" s="115">
        <v>1187</v>
      </c>
      <c r="AA24" s="115">
        <v>1185</v>
      </c>
      <c r="AB24" s="115">
        <v>1188</v>
      </c>
      <c r="AC24" s="48" t="s">
        <v>90</v>
      </c>
      <c r="AD24" s="48" t="s">
        <v>90</v>
      </c>
      <c r="AE24" s="48" t="s">
        <v>90</v>
      </c>
      <c r="AF24" s="114" t="s">
        <v>90</v>
      </c>
      <c r="AG24" s="123">
        <v>46994452</v>
      </c>
      <c r="AH24" s="49">
        <f>IF(ISBLANK(AG24),"-",AG24-AG23)</f>
        <v>1324</v>
      </c>
      <c r="AI24" s="50">
        <f t="shared" si="8"/>
        <v>230.82287308228732</v>
      </c>
      <c r="AJ24" s="98">
        <v>0</v>
      </c>
      <c r="AK24" s="98">
        <v>1</v>
      </c>
      <c r="AL24" s="98">
        <v>1</v>
      </c>
      <c r="AM24" s="98">
        <v>1</v>
      </c>
      <c r="AN24" s="98">
        <v>1</v>
      </c>
      <c r="AO24" s="98">
        <v>0</v>
      </c>
      <c r="AP24" s="115">
        <v>10865048</v>
      </c>
      <c r="AQ24" s="115">
        <f t="shared" si="2"/>
        <v>0</v>
      </c>
      <c r="AR24" s="53">
        <v>1.26</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136</v>
      </c>
      <c r="P25" s="111">
        <v>139</v>
      </c>
      <c r="Q25" s="111">
        <v>3329604</v>
      </c>
      <c r="R25" s="46">
        <f t="shared" si="5"/>
        <v>5902</v>
      </c>
      <c r="S25" s="47">
        <f t="shared" si="6"/>
        <v>141.648</v>
      </c>
      <c r="T25" s="47">
        <f t="shared" si="7"/>
        <v>5.9020000000000001</v>
      </c>
      <c r="U25" s="112">
        <v>4.9000000000000004</v>
      </c>
      <c r="V25" s="112">
        <f t="shared" si="1"/>
        <v>4.9000000000000004</v>
      </c>
      <c r="W25" s="113" t="s">
        <v>130</v>
      </c>
      <c r="X25" s="115">
        <v>0</v>
      </c>
      <c r="Y25" s="115">
        <v>1017</v>
      </c>
      <c r="Z25" s="115">
        <v>1187</v>
      </c>
      <c r="AA25" s="115">
        <v>1185</v>
      </c>
      <c r="AB25" s="115">
        <v>1188</v>
      </c>
      <c r="AC25" s="48" t="s">
        <v>90</v>
      </c>
      <c r="AD25" s="48" t="s">
        <v>90</v>
      </c>
      <c r="AE25" s="48" t="s">
        <v>90</v>
      </c>
      <c r="AF25" s="114" t="s">
        <v>90</v>
      </c>
      <c r="AG25" s="123">
        <v>46995796</v>
      </c>
      <c r="AH25" s="49">
        <f t="shared" si="9"/>
        <v>1344</v>
      </c>
      <c r="AI25" s="50">
        <f t="shared" si="8"/>
        <v>227.71941714672991</v>
      </c>
      <c r="AJ25" s="98">
        <v>0</v>
      </c>
      <c r="AK25" s="98">
        <v>1</v>
      </c>
      <c r="AL25" s="98">
        <v>1</v>
      </c>
      <c r="AM25" s="98">
        <v>1</v>
      </c>
      <c r="AN25" s="98">
        <v>1</v>
      </c>
      <c r="AO25" s="98">
        <v>0</v>
      </c>
      <c r="AP25" s="115">
        <v>10865048</v>
      </c>
      <c r="AQ25" s="115">
        <f t="shared" si="2"/>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136</v>
      </c>
      <c r="P26" s="111">
        <v>142</v>
      </c>
      <c r="Q26" s="111">
        <v>3335584</v>
      </c>
      <c r="R26" s="46">
        <f t="shared" si="5"/>
        <v>5980</v>
      </c>
      <c r="S26" s="47">
        <f t="shared" si="6"/>
        <v>143.52000000000001</v>
      </c>
      <c r="T26" s="47">
        <f t="shared" si="7"/>
        <v>5.98</v>
      </c>
      <c r="U26" s="112">
        <v>4.5999999999999996</v>
      </c>
      <c r="V26" s="112">
        <f t="shared" si="1"/>
        <v>4.5999999999999996</v>
      </c>
      <c r="W26" s="113" t="s">
        <v>130</v>
      </c>
      <c r="X26" s="115">
        <v>0</v>
      </c>
      <c r="Y26" s="115">
        <v>1016</v>
      </c>
      <c r="Z26" s="115">
        <v>1188</v>
      </c>
      <c r="AA26" s="115">
        <v>1185</v>
      </c>
      <c r="AB26" s="115">
        <v>1187</v>
      </c>
      <c r="AC26" s="48" t="s">
        <v>90</v>
      </c>
      <c r="AD26" s="48" t="s">
        <v>90</v>
      </c>
      <c r="AE26" s="48" t="s">
        <v>90</v>
      </c>
      <c r="AF26" s="114" t="s">
        <v>90</v>
      </c>
      <c r="AG26" s="123">
        <v>46997156</v>
      </c>
      <c r="AH26" s="49">
        <f t="shared" si="9"/>
        <v>1360</v>
      </c>
      <c r="AI26" s="50">
        <f t="shared" si="8"/>
        <v>227.4247491638796</v>
      </c>
      <c r="AJ26" s="98">
        <v>0</v>
      </c>
      <c r="AK26" s="98">
        <v>1</v>
      </c>
      <c r="AL26" s="98">
        <v>1</v>
      </c>
      <c r="AM26" s="98">
        <v>1</v>
      </c>
      <c r="AN26" s="98">
        <v>1</v>
      </c>
      <c r="AO26" s="98">
        <v>0</v>
      </c>
      <c r="AP26" s="115">
        <v>10865048</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135</v>
      </c>
      <c r="P27" s="111">
        <v>141</v>
      </c>
      <c r="Q27" s="111">
        <v>3341438</v>
      </c>
      <c r="R27" s="46">
        <f t="shared" si="5"/>
        <v>5854</v>
      </c>
      <c r="S27" s="47">
        <f t="shared" si="6"/>
        <v>140.49600000000001</v>
      </c>
      <c r="T27" s="47">
        <f t="shared" si="7"/>
        <v>5.8540000000000001</v>
      </c>
      <c r="U27" s="112">
        <v>4.2</v>
      </c>
      <c r="V27" s="112">
        <f t="shared" si="1"/>
        <v>4.2</v>
      </c>
      <c r="W27" s="113" t="s">
        <v>130</v>
      </c>
      <c r="X27" s="115">
        <v>0</v>
      </c>
      <c r="Y27" s="115">
        <v>1016</v>
      </c>
      <c r="Z27" s="115">
        <v>1188</v>
      </c>
      <c r="AA27" s="115">
        <v>1185</v>
      </c>
      <c r="AB27" s="115">
        <v>1187</v>
      </c>
      <c r="AC27" s="48" t="s">
        <v>90</v>
      </c>
      <c r="AD27" s="48" t="s">
        <v>90</v>
      </c>
      <c r="AE27" s="48" t="s">
        <v>90</v>
      </c>
      <c r="AF27" s="114" t="s">
        <v>90</v>
      </c>
      <c r="AG27" s="123">
        <v>46998488</v>
      </c>
      <c r="AH27" s="49">
        <f t="shared" si="9"/>
        <v>1332</v>
      </c>
      <c r="AI27" s="50">
        <f t="shared" si="8"/>
        <v>227.53672702425692</v>
      </c>
      <c r="AJ27" s="98">
        <v>0</v>
      </c>
      <c r="AK27" s="98">
        <v>1</v>
      </c>
      <c r="AL27" s="98">
        <v>1</v>
      </c>
      <c r="AM27" s="98">
        <v>1</v>
      </c>
      <c r="AN27" s="98">
        <v>1</v>
      </c>
      <c r="AO27" s="98">
        <v>0</v>
      </c>
      <c r="AP27" s="115">
        <v>10865048</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136</v>
      </c>
      <c r="P28" s="111">
        <v>145</v>
      </c>
      <c r="Q28" s="111">
        <v>3347056</v>
      </c>
      <c r="R28" s="46">
        <f t="shared" si="5"/>
        <v>5618</v>
      </c>
      <c r="S28" s="47">
        <f t="shared" si="6"/>
        <v>134.83199999999999</v>
      </c>
      <c r="T28" s="47">
        <f t="shared" si="7"/>
        <v>5.6180000000000003</v>
      </c>
      <c r="U28" s="112">
        <v>3.8</v>
      </c>
      <c r="V28" s="112">
        <f t="shared" si="1"/>
        <v>3.8</v>
      </c>
      <c r="W28" s="113" t="s">
        <v>130</v>
      </c>
      <c r="X28" s="115">
        <v>0</v>
      </c>
      <c r="Y28" s="115">
        <v>1015</v>
      </c>
      <c r="Z28" s="115">
        <v>1186</v>
      </c>
      <c r="AA28" s="115">
        <v>1185</v>
      </c>
      <c r="AB28" s="115">
        <v>1187</v>
      </c>
      <c r="AC28" s="48" t="s">
        <v>90</v>
      </c>
      <c r="AD28" s="48" t="s">
        <v>90</v>
      </c>
      <c r="AE28" s="48" t="s">
        <v>90</v>
      </c>
      <c r="AF28" s="114" t="s">
        <v>90</v>
      </c>
      <c r="AG28" s="123">
        <v>46999788</v>
      </c>
      <c r="AH28" s="49">
        <f t="shared" si="9"/>
        <v>1300</v>
      </c>
      <c r="AI28" s="50">
        <f t="shared" si="8"/>
        <v>231.39907440370237</v>
      </c>
      <c r="AJ28" s="98">
        <v>0</v>
      </c>
      <c r="AK28" s="98">
        <v>1</v>
      </c>
      <c r="AL28" s="98">
        <v>1</v>
      </c>
      <c r="AM28" s="98">
        <v>1</v>
      </c>
      <c r="AN28" s="98">
        <v>1</v>
      </c>
      <c r="AO28" s="98">
        <v>0</v>
      </c>
      <c r="AP28" s="115">
        <v>10865048</v>
      </c>
      <c r="AQ28" s="115">
        <f t="shared" si="2"/>
        <v>0</v>
      </c>
      <c r="AR28" s="53">
        <v>1.38</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134</v>
      </c>
      <c r="P29" s="111">
        <v>139</v>
      </c>
      <c r="Q29" s="111">
        <v>3352877</v>
      </c>
      <c r="R29" s="46">
        <f t="shared" si="5"/>
        <v>5821</v>
      </c>
      <c r="S29" s="47">
        <f t="shared" si="6"/>
        <v>139.70400000000001</v>
      </c>
      <c r="T29" s="47">
        <f t="shared" si="7"/>
        <v>5.8209999999999997</v>
      </c>
      <c r="U29" s="112">
        <v>3.5</v>
      </c>
      <c r="V29" s="112">
        <f t="shared" si="1"/>
        <v>3.5</v>
      </c>
      <c r="W29" s="113" t="s">
        <v>130</v>
      </c>
      <c r="X29" s="115">
        <v>0</v>
      </c>
      <c r="Y29" s="115">
        <v>1016</v>
      </c>
      <c r="Z29" s="115">
        <v>1187</v>
      </c>
      <c r="AA29" s="115">
        <v>1185</v>
      </c>
      <c r="AB29" s="115">
        <v>1187</v>
      </c>
      <c r="AC29" s="48" t="s">
        <v>90</v>
      </c>
      <c r="AD29" s="48" t="s">
        <v>90</v>
      </c>
      <c r="AE29" s="48" t="s">
        <v>90</v>
      </c>
      <c r="AF29" s="114" t="s">
        <v>90</v>
      </c>
      <c r="AG29" s="123">
        <v>47001124</v>
      </c>
      <c r="AH29" s="49">
        <f t="shared" si="9"/>
        <v>1336</v>
      </c>
      <c r="AI29" s="50">
        <f t="shared" si="8"/>
        <v>229.51382923896239</v>
      </c>
      <c r="AJ29" s="98">
        <v>0</v>
      </c>
      <c r="AK29" s="98">
        <v>1</v>
      </c>
      <c r="AL29" s="98">
        <v>1</v>
      </c>
      <c r="AM29" s="98">
        <v>1</v>
      </c>
      <c r="AN29" s="98">
        <v>1</v>
      </c>
      <c r="AO29" s="98">
        <v>0</v>
      </c>
      <c r="AP29" s="115">
        <v>10865048</v>
      </c>
      <c r="AQ29" s="115">
        <f t="shared" si="2"/>
        <v>0</v>
      </c>
      <c r="AR29" s="51"/>
      <c r="AS29" s="52" t="s">
        <v>113</v>
      </c>
      <c r="AY29" s="101"/>
    </row>
    <row r="30" spans="1:51" x14ac:dyDescent="0.25">
      <c r="B30" s="40">
        <v>2.7916666666666701</v>
      </c>
      <c r="C30" s="40">
        <v>0.83333333333333703</v>
      </c>
      <c r="D30" s="110">
        <v>4</v>
      </c>
      <c r="E30" s="41">
        <f t="shared" si="0"/>
        <v>2.8169014084507045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115</v>
      </c>
      <c r="P30" s="111">
        <v>128</v>
      </c>
      <c r="Q30" s="111">
        <v>3358340</v>
      </c>
      <c r="R30" s="46">
        <f t="shared" si="5"/>
        <v>5463</v>
      </c>
      <c r="S30" s="47">
        <f t="shared" si="6"/>
        <v>131.11199999999999</v>
      </c>
      <c r="T30" s="47">
        <f t="shared" si="7"/>
        <v>5.4630000000000001</v>
      </c>
      <c r="U30" s="112">
        <v>2.9</v>
      </c>
      <c r="V30" s="112">
        <f t="shared" si="1"/>
        <v>2.9</v>
      </c>
      <c r="W30" s="113" t="s">
        <v>134</v>
      </c>
      <c r="X30" s="115">
        <v>0</v>
      </c>
      <c r="Y30" s="115">
        <v>1047</v>
      </c>
      <c r="Z30" s="115">
        <v>0</v>
      </c>
      <c r="AA30" s="115">
        <v>1185</v>
      </c>
      <c r="AB30" s="115">
        <v>1188</v>
      </c>
      <c r="AC30" s="48" t="s">
        <v>90</v>
      </c>
      <c r="AD30" s="48" t="s">
        <v>90</v>
      </c>
      <c r="AE30" s="48" t="s">
        <v>90</v>
      </c>
      <c r="AF30" s="114" t="s">
        <v>90</v>
      </c>
      <c r="AG30" s="123">
        <v>47002240</v>
      </c>
      <c r="AH30" s="49">
        <f t="shared" si="9"/>
        <v>1116</v>
      </c>
      <c r="AI30" s="50">
        <f t="shared" si="8"/>
        <v>204.28336079077431</v>
      </c>
      <c r="AJ30" s="98">
        <v>0</v>
      </c>
      <c r="AK30" s="98">
        <v>1</v>
      </c>
      <c r="AL30" s="98">
        <v>0</v>
      </c>
      <c r="AM30" s="98">
        <v>1</v>
      </c>
      <c r="AN30" s="98">
        <v>1</v>
      </c>
      <c r="AO30" s="98">
        <v>0</v>
      </c>
      <c r="AP30" s="115">
        <v>10865048</v>
      </c>
      <c r="AQ30" s="115">
        <f t="shared" si="2"/>
        <v>0</v>
      </c>
      <c r="AR30" s="51"/>
      <c r="AS30" s="52" t="s">
        <v>113</v>
      </c>
      <c r="AV30" s="273" t="s">
        <v>117</v>
      </c>
      <c r="AW30" s="273"/>
      <c r="AY30" s="101"/>
    </row>
    <row r="31" spans="1:51" x14ac:dyDescent="0.25">
      <c r="B31" s="40">
        <v>2.8333333333333299</v>
      </c>
      <c r="C31" s="40">
        <v>0.875000000000004</v>
      </c>
      <c r="D31" s="110">
        <v>5</v>
      </c>
      <c r="E31" s="41">
        <f t="shared" si="0"/>
        <v>3.5211267605633805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115</v>
      </c>
      <c r="P31" s="111">
        <v>130</v>
      </c>
      <c r="Q31" s="111">
        <v>3363683</v>
      </c>
      <c r="R31" s="46">
        <f t="shared" si="5"/>
        <v>5343</v>
      </c>
      <c r="S31" s="47">
        <f t="shared" si="6"/>
        <v>128.232</v>
      </c>
      <c r="T31" s="47">
        <f t="shared" si="7"/>
        <v>5.343</v>
      </c>
      <c r="U31" s="112">
        <v>2.2000000000000002</v>
      </c>
      <c r="V31" s="112">
        <f t="shared" si="1"/>
        <v>2.2000000000000002</v>
      </c>
      <c r="W31" s="113" t="s">
        <v>134</v>
      </c>
      <c r="X31" s="115">
        <v>0</v>
      </c>
      <c r="Y31" s="115">
        <v>1068</v>
      </c>
      <c r="Z31" s="115">
        <v>0</v>
      </c>
      <c r="AA31" s="115">
        <v>1185</v>
      </c>
      <c r="AB31" s="115">
        <v>1188</v>
      </c>
      <c r="AC31" s="48" t="s">
        <v>90</v>
      </c>
      <c r="AD31" s="48" t="s">
        <v>90</v>
      </c>
      <c r="AE31" s="48" t="s">
        <v>90</v>
      </c>
      <c r="AF31" s="114" t="s">
        <v>90</v>
      </c>
      <c r="AG31" s="123">
        <v>47003308</v>
      </c>
      <c r="AH31" s="49">
        <f t="shared" si="9"/>
        <v>1068</v>
      </c>
      <c r="AI31" s="50">
        <f t="shared" si="8"/>
        <v>199.88770353733858</v>
      </c>
      <c r="AJ31" s="98">
        <v>0</v>
      </c>
      <c r="AK31" s="98">
        <v>1</v>
      </c>
      <c r="AL31" s="98">
        <v>0</v>
      </c>
      <c r="AM31" s="98">
        <v>1</v>
      </c>
      <c r="AN31" s="98">
        <v>1</v>
      </c>
      <c r="AO31" s="98">
        <v>0</v>
      </c>
      <c r="AP31" s="115">
        <v>10865048</v>
      </c>
      <c r="AQ31" s="115">
        <f t="shared" si="2"/>
        <v>0</v>
      </c>
      <c r="AR31" s="51"/>
      <c r="AS31" s="52" t="s">
        <v>113</v>
      </c>
      <c r="AV31" s="59" t="s">
        <v>29</v>
      </c>
      <c r="AW31" s="59" t="s">
        <v>74</v>
      </c>
      <c r="AY31" s="101"/>
    </row>
    <row r="32" spans="1:51" x14ac:dyDescent="0.25">
      <c r="B32" s="40">
        <v>2.875</v>
      </c>
      <c r="C32" s="40">
        <v>0.91666666666667096</v>
      </c>
      <c r="D32" s="110">
        <v>4</v>
      </c>
      <c r="E32" s="41">
        <f t="shared" si="0"/>
        <v>2.8169014084507045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128</v>
      </c>
      <c r="P32" s="111">
        <v>126</v>
      </c>
      <c r="Q32" s="111">
        <v>3369039</v>
      </c>
      <c r="R32" s="46">
        <f t="shared" si="5"/>
        <v>5356</v>
      </c>
      <c r="S32" s="47">
        <f t="shared" si="6"/>
        <v>128.54400000000001</v>
      </c>
      <c r="T32" s="47">
        <f t="shared" si="7"/>
        <v>5.3559999999999999</v>
      </c>
      <c r="U32" s="112">
        <v>2</v>
      </c>
      <c r="V32" s="112">
        <f t="shared" si="1"/>
        <v>2</v>
      </c>
      <c r="W32" s="113" t="s">
        <v>134</v>
      </c>
      <c r="X32" s="115">
        <v>0</v>
      </c>
      <c r="Y32" s="115">
        <v>1069</v>
      </c>
      <c r="Z32" s="115">
        <v>0</v>
      </c>
      <c r="AA32" s="115">
        <v>1185</v>
      </c>
      <c r="AB32" s="115">
        <v>1188</v>
      </c>
      <c r="AC32" s="48" t="s">
        <v>90</v>
      </c>
      <c r="AD32" s="48" t="s">
        <v>90</v>
      </c>
      <c r="AE32" s="48" t="s">
        <v>90</v>
      </c>
      <c r="AF32" s="114" t="s">
        <v>90</v>
      </c>
      <c r="AG32" s="123">
        <v>47004404</v>
      </c>
      <c r="AH32" s="49">
        <f t="shared" si="9"/>
        <v>1096</v>
      </c>
      <c r="AI32" s="50">
        <f t="shared" si="8"/>
        <v>204.63032113517551</v>
      </c>
      <c r="AJ32" s="98">
        <v>0</v>
      </c>
      <c r="AK32" s="98">
        <v>1</v>
      </c>
      <c r="AL32" s="98">
        <v>0</v>
      </c>
      <c r="AM32" s="98">
        <v>1</v>
      </c>
      <c r="AN32" s="98">
        <v>1</v>
      </c>
      <c r="AO32" s="98">
        <v>0</v>
      </c>
      <c r="AP32" s="115">
        <v>10865048</v>
      </c>
      <c r="AQ32" s="115">
        <f t="shared" si="2"/>
        <v>0</v>
      </c>
      <c r="AR32" s="53">
        <v>1.25</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3"/>
        <v>58.450704225352112</v>
      </c>
      <c r="H33" s="42" t="s">
        <v>88</v>
      </c>
      <c r="I33" s="42">
        <f>J33-(2/1.42)</f>
        <v>53.521126760563384</v>
      </c>
      <c r="J33" s="43">
        <f>(F33-5)/1.42</f>
        <v>54.929577464788736</v>
      </c>
      <c r="K33" s="42">
        <f t="shared" si="12"/>
        <v>59.154929577464792</v>
      </c>
      <c r="L33" s="44">
        <v>14</v>
      </c>
      <c r="M33" s="45" t="s">
        <v>118</v>
      </c>
      <c r="N33" s="45">
        <v>11.9</v>
      </c>
      <c r="O33" s="111">
        <v>138</v>
      </c>
      <c r="P33" s="111">
        <v>123</v>
      </c>
      <c r="Q33" s="111">
        <v>3374181</v>
      </c>
      <c r="R33" s="46">
        <f t="shared" si="5"/>
        <v>5142</v>
      </c>
      <c r="S33" s="47">
        <f t="shared" si="6"/>
        <v>123.408</v>
      </c>
      <c r="T33" s="47">
        <f t="shared" si="7"/>
        <v>5.1420000000000003</v>
      </c>
      <c r="U33" s="112">
        <v>3</v>
      </c>
      <c r="V33" s="112">
        <f t="shared" si="1"/>
        <v>3</v>
      </c>
      <c r="W33" s="113" t="s">
        <v>190</v>
      </c>
      <c r="X33" s="115">
        <v>0</v>
      </c>
      <c r="Y33" s="115">
        <v>0</v>
      </c>
      <c r="Z33" s="115">
        <v>1147</v>
      </c>
      <c r="AA33" s="115">
        <v>1185</v>
      </c>
      <c r="AB33" s="115">
        <v>1147</v>
      </c>
      <c r="AC33" s="48" t="s">
        <v>90</v>
      </c>
      <c r="AD33" s="48" t="s">
        <v>90</v>
      </c>
      <c r="AE33" s="48" t="s">
        <v>90</v>
      </c>
      <c r="AF33" s="114" t="s">
        <v>90</v>
      </c>
      <c r="AG33" s="123">
        <v>47005564</v>
      </c>
      <c r="AH33" s="49">
        <f t="shared" si="9"/>
        <v>1160</v>
      </c>
      <c r="AI33" s="50">
        <f t="shared" si="8"/>
        <v>225.59315441462465</v>
      </c>
      <c r="AJ33" s="98">
        <v>0</v>
      </c>
      <c r="AK33" s="98">
        <v>0</v>
      </c>
      <c r="AL33" s="98">
        <v>1</v>
      </c>
      <c r="AM33" s="98">
        <v>1</v>
      </c>
      <c r="AN33" s="98">
        <v>1</v>
      </c>
      <c r="AO33" s="98">
        <v>0.8</v>
      </c>
      <c r="AP33" s="115">
        <v>10865932</v>
      </c>
      <c r="AQ33" s="115">
        <f t="shared" si="2"/>
        <v>884</v>
      </c>
      <c r="AR33" s="51"/>
      <c r="AS33" s="52" t="s">
        <v>113</v>
      </c>
      <c r="AY33" s="101"/>
    </row>
    <row r="34" spans="1:51" x14ac:dyDescent="0.25">
      <c r="B34" s="40">
        <v>2.9583333333333299</v>
      </c>
      <c r="C34" s="40">
        <v>1</v>
      </c>
      <c r="D34" s="110">
        <v>4</v>
      </c>
      <c r="E34" s="41">
        <f t="shared" si="0"/>
        <v>2.8169014084507045</v>
      </c>
      <c r="F34" s="100">
        <v>83</v>
      </c>
      <c r="G34" s="41">
        <f t="shared" si="3"/>
        <v>58.450704225352112</v>
      </c>
      <c r="H34" s="42" t="s">
        <v>88</v>
      </c>
      <c r="I34" s="42">
        <f t="shared" si="4"/>
        <v>53.521126760563384</v>
      </c>
      <c r="J34" s="43">
        <f>(F34-5)/1.42</f>
        <v>54.929577464788736</v>
      </c>
      <c r="K34" s="42">
        <f t="shared" si="12"/>
        <v>59.154929577464792</v>
      </c>
      <c r="L34" s="44">
        <v>14</v>
      </c>
      <c r="M34" s="45" t="s">
        <v>118</v>
      </c>
      <c r="N34" s="61">
        <v>11.5</v>
      </c>
      <c r="O34" s="111">
        <v>141</v>
      </c>
      <c r="P34" s="111">
        <v>119</v>
      </c>
      <c r="Q34" s="111">
        <v>3379152</v>
      </c>
      <c r="R34" s="46">
        <f t="shared" si="5"/>
        <v>4971</v>
      </c>
      <c r="S34" s="47">
        <f t="shared" si="6"/>
        <v>119.304</v>
      </c>
      <c r="T34" s="47">
        <f t="shared" si="7"/>
        <v>4.9710000000000001</v>
      </c>
      <c r="U34" s="112">
        <v>4.5</v>
      </c>
      <c r="V34" s="112">
        <f t="shared" si="1"/>
        <v>4.5</v>
      </c>
      <c r="W34" s="113" t="s">
        <v>190</v>
      </c>
      <c r="X34" s="115">
        <v>0</v>
      </c>
      <c r="Y34" s="115">
        <v>0</v>
      </c>
      <c r="Z34" s="115">
        <v>1148</v>
      </c>
      <c r="AA34" s="115">
        <v>1185</v>
      </c>
      <c r="AB34" s="115">
        <v>1148</v>
      </c>
      <c r="AC34" s="48" t="s">
        <v>90</v>
      </c>
      <c r="AD34" s="48" t="s">
        <v>90</v>
      </c>
      <c r="AE34" s="48" t="s">
        <v>90</v>
      </c>
      <c r="AF34" s="114" t="s">
        <v>90</v>
      </c>
      <c r="AG34" s="123">
        <v>47006700</v>
      </c>
      <c r="AH34" s="49">
        <f t="shared" si="9"/>
        <v>1136</v>
      </c>
      <c r="AI34" s="50">
        <f t="shared" si="8"/>
        <v>228.52544759605712</v>
      </c>
      <c r="AJ34" s="98">
        <v>0</v>
      </c>
      <c r="AK34" s="98">
        <v>0</v>
      </c>
      <c r="AL34" s="98">
        <v>1</v>
      </c>
      <c r="AM34" s="98">
        <v>1</v>
      </c>
      <c r="AN34" s="98">
        <v>1</v>
      </c>
      <c r="AO34" s="98">
        <v>0.8</v>
      </c>
      <c r="AP34" s="115">
        <v>10866489</v>
      </c>
      <c r="AQ34" s="115">
        <f t="shared" si="2"/>
        <v>557</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132328</v>
      </c>
      <c r="S35" s="65">
        <f>AVERAGE(S11:S34)</f>
        <v>132.328</v>
      </c>
      <c r="T35" s="65">
        <f>SUM(T11:T34)</f>
        <v>132.328</v>
      </c>
      <c r="U35" s="112"/>
      <c r="V35" s="94"/>
      <c r="W35" s="57"/>
      <c r="X35" s="88"/>
      <c r="Y35" s="89"/>
      <c r="Z35" s="89"/>
      <c r="AA35" s="89"/>
      <c r="AB35" s="90"/>
      <c r="AC35" s="88"/>
      <c r="AD35" s="89"/>
      <c r="AE35" s="90"/>
      <c r="AF35" s="91"/>
      <c r="AG35" s="66">
        <f>AG34-AG10</f>
        <v>30184</v>
      </c>
      <c r="AH35" s="67">
        <f>SUM(AH11:AH34)</f>
        <v>30184</v>
      </c>
      <c r="AI35" s="68">
        <f>$AH$35/$T35</f>
        <v>228.09987304274227</v>
      </c>
      <c r="AJ35" s="98"/>
      <c r="AK35" s="98"/>
      <c r="AL35" s="98"/>
      <c r="AM35" s="98"/>
      <c r="AN35" s="98"/>
      <c r="AO35" s="69"/>
      <c r="AP35" s="70"/>
      <c r="AQ35" s="71">
        <f>SUM(AQ11:AQ34)</f>
        <v>4109</v>
      </c>
      <c r="AR35" s="72">
        <f>AVERAGE(AR11:AR34)</f>
        <v>1.2383333333333333</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212</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259</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260</v>
      </c>
      <c r="C41" s="137"/>
      <c r="D41" s="225"/>
      <c r="E41" s="124"/>
      <c r="F41" s="124"/>
      <c r="G41" s="124"/>
      <c r="H41" s="105"/>
      <c r="I41" s="106"/>
      <c r="J41" s="106"/>
      <c r="K41" s="106"/>
      <c r="L41" s="106"/>
      <c r="M41" s="106"/>
      <c r="N41" s="106"/>
      <c r="O41" s="106"/>
      <c r="P41" s="106"/>
      <c r="Q41" s="106"/>
      <c r="R41" s="106"/>
      <c r="S41" s="107"/>
      <c r="T41" s="107"/>
      <c r="U41" s="107"/>
      <c r="V41" s="107"/>
      <c r="W41" s="102"/>
      <c r="X41" s="102"/>
      <c r="Y41" s="102"/>
      <c r="Z41" s="102"/>
      <c r="AA41" s="102"/>
      <c r="AB41" s="102"/>
      <c r="AC41" s="102"/>
      <c r="AD41" s="102"/>
      <c r="AE41" s="102"/>
      <c r="AM41" s="103"/>
      <c r="AN41" s="103"/>
      <c r="AO41" s="103"/>
      <c r="AP41" s="103"/>
      <c r="AQ41" s="103"/>
      <c r="AR41" s="103"/>
      <c r="AS41" s="104"/>
      <c r="AV41" s="101"/>
      <c r="AW41" s="97"/>
      <c r="AX41" s="97"/>
      <c r="AY41" s="97"/>
    </row>
    <row r="42" spans="1:51" x14ac:dyDescent="0.25">
      <c r="B42" s="171" t="s">
        <v>127</v>
      </c>
      <c r="C42" s="137"/>
      <c r="D42" s="137"/>
      <c r="E42" s="109"/>
      <c r="F42" s="109"/>
      <c r="G42" s="109"/>
      <c r="H42" s="105"/>
      <c r="I42" s="106"/>
      <c r="J42" s="106"/>
      <c r="K42" s="106"/>
      <c r="L42" s="106"/>
      <c r="M42" s="106"/>
      <c r="N42" s="106"/>
      <c r="O42" s="106"/>
      <c r="P42" s="106"/>
      <c r="Q42" s="106"/>
      <c r="R42" s="106"/>
      <c r="S42" s="108"/>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A43" s="121"/>
      <c r="B43" s="171" t="s">
        <v>142</v>
      </c>
      <c r="C43" s="137"/>
      <c r="D43" s="225"/>
      <c r="E43" s="124"/>
      <c r="F43" s="124"/>
      <c r="G43" s="124"/>
      <c r="H43" s="124"/>
      <c r="I43" s="124"/>
      <c r="J43" s="125"/>
      <c r="K43" s="125"/>
      <c r="L43" s="125"/>
      <c r="M43" s="125"/>
      <c r="N43" s="125"/>
      <c r="O43" s="125"/>
      <c r="P43" s="125"/>
      <c r="Q43" s="125"/>
      <c r="R43" s="125"/>
      <c r="S43" s="125"/>
      <c r="T43" s="126"/>
      <c r="U43" s="126"/>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33" t="s">
        <v>254</v>
      </c>
      <c r="C44" s="226"/>
      <c r="D44" s="227"/>
      <c r="E44" s="228"/>
      <c r="F44" s="228"/>
      <c r="G44" s="228"/>
      <c r="H44" s="228"/>
      <c r="I44" s="228"/>
      <c r="J44" s="135"/>
      <c r="K44" s="135"/>
      <c r="L44" s="135"/>
      <c r="M44" s="135"/>
      <c r="N44" s="135"/>
      <c r="O44" s="135"/>
      <c r="P44" s="135"/>
      <c r="Q44" s="135"/>
      <c r="R44" s="135"/>
      <c r="S44" s="135"/>
      <c r="T44" s="135"/>
      <c r="U44" s="135"/>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71" t="s">
        <v>261</v>
      </c>
      <c r="C45" s="136"/>
      <c r="D45" s="229"/>
      <c r="E45" s="135"/>
      <c r="F45" s="135"/>
      <c r="G45" s="135"/>
      <c r="H45" s="135"/>
      <c r="I45" s="135"/>
      <c r="J45" s="135"/>
      <c r="K45" s="135"/>
      <c r="L45" s="135"/>
      <c r="M45" s="135"/>
      <c r="N45" s="135"/>
      <c r="O45" s="135"/>
      <c r="P45" s="135"/>
      <c r="Q45" s="135"/>
      <c r="R45" s="135"/>
      <c r="S45" s="135"/>
      <c r="T45" s="135"/>
      <c r="U45" s="135"/>
      <c r="V45" s="79"/>
      <c r="W45" s="102"/>
      <c r="X45" s="102"/>
      <c r="Y45" s="102"/>
      <c r="Z45" s="80"/>
      <c r="AA45" s="102"/>
      <c r="AB45" s="102"/>
      <c r="AC45" s="102"/>
      <c r="AD45" s="102"/>
      <c r="AE45" s="102"/>
      <c r="AM45" s="103"/>
      <c r="AN45" s="103"/>
      <c r="AO45" s="103"/>
      <c r="AP45" s="103"/>
      <c r="AQ45" s="103"/>
      <c r="AR45" s="103"/>
      <c r="AS45" s="104"/>
      <c r="AV45" s="101"/>
      <c r="AW45" s="97"/>
      <c r="AX45" s="97"/>
      <c r="AY45" s="97"/>
    </row>
    <row r="46" spans="1:51" x14ac:dyDescent="0.25">
      <c r="B46" s="171" t="s">
        <v>137</v>
      </c>
      <c r="C46" s="137"/>
      <c r="D46" s="230"/>
      <c r="E46" s="124"/>
      <c r="F46" s="124"/>
      <c r="G46" s="124"/>
      <c r="H46" s="124"/>
      <c r="I46" s="124"/>
      <c r="J46" s="125"/>
      <c r="K46" s="125"/>
      <c r="L46" s="125"/>
      <c r="M46" s="125"/>
      <c r="N46" s="125"/>
      <c r="O46" s="125"/>
      <c r="P46" s="125"/>
      <c r="Q46" s="125"/>
      <c r="R46" s="125"/>
      <c r="S46" s="125"/>
      <c r="T46" s="126"/>
      <c r="U46" s="126"/>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138</v>
      </c>
      <c r="C47" s="105"/>
      <c r="D47" s="197"/>
      <c r="E47" s="124"/>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34" t="s">
        <v>186</v>
      </c>
      <c r="C48" s="105"/>
      <c r="D48" s="197"/>
      <c r="E48" s="124"/>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71" t="s">
        <v>139</v>
      </c>
      <c r="C49" s="105"/>
      <c r="D49" s="197"/>
      <c r="E49" s="105"/>
      <c r="F49" s="105"/>
      <c r="G49" s="105"/>
      <c r="H49" s="105"/>
      <c r="I49" s="105"/>
      <c r="J49" s="203"/>
      <c r="K49" s="203"/>
      <c r="L49" s="203"/>
      <c r="M49" s="203"/>
      <c r="N49" s="203"/>
      <c r="O49" s="203"/>
      <c r="P49" s="203"/>
      <c r="Q49" s="203"/>
      <c r="R49" s="203"/>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223</v>
      </c>
      <c r="C50" s="105"/>
      <c r="D50" s="197"/>
      <c r="E50" s="124"/>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230</v>
      </c>
      <c r="C51" s="105"/>
      <c r="D51" s="197"/>
      <c r="E51" s="124"/>
      <c r="F51" s="124"/>
      <c r="G51" s="124"/>
      <c r="H51" s="124"/>
      <c r="I51" s="124"/>
      <c r="J51" s="125"/>
      <c r="K51" s="125"/>
      <c r="L51" s="125"/>
      <c r="M51" s="125"/>
      <c r="N51" s="125"/>
      <c r="O51" s="125"/>
      <c r="P51" s="125"/>
      <c r="Q51" s="125"/>
      <c r="R51" s="125"/>
      <c r="S51" s="125"/>
      <c r="T51" s="237"/>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209" t="s">
        <v>205</v>
      </c>
      <c r="C52" s="210"/>
      <c r="D52" s="211"/>
      <c r="E52" s="212"/>
      <c r="F52" s="212"/>
      <c r="G52" s="212"/>
      <c r="H52" s="212"/>
      <c r="I52" s="212"/>
      <c r="J52" s="213"/>
      <c r="K52" s="213"/>
      <c r="L52" s="213"/>
      <c r="M52" s="213"/>
      <c r="N52" s="213"/>
      <c r="O52" s="213"/>
      <c r="P52" s="213"/>
      <c r="Q52" s="213"/>
      <c r="R52" s="213"/>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71" t="s">
        <v>207</v>
      </c>
      <c r="C53" s="105"/>
      <c r="D53" s="197"/>
      <c r="E53" s="124"/>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t="s">
        <v>248</v>
      </c>
      <c r="C54" s="105"/>
      <c r="D54" s="197"/>
      <c r="E54" s="148"/>
      <c r="F54" s="137"/>
      <c r="G54" s="137"/>
      <c r="H54" s="124"/>
      <c r="I54" s="124"/>
      <c r="J54" s="124"/>
      <c r="K54" s="125"/>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71"/>
      <c r="C55" s="105"/>
      <c r="D55" s="197"/>
      <c r="E55" s="145"/>
      <c r="F55" s="137"/>
      <c r="G55" s="137"/>
      <c r="H55" s="137"/>
      <c r="I55" s="135"/>
      <c r="J55" s="135"/>
      <c r="K55" s="135"/>
      <c r="L55" s="135"/>
      <c r="M55" s="135"/>
      <c r="N55" s="135"/>
      <c r="O55" s="135"/>
      <c r="P55" s="135"/>
      <c r="Q55" s="135"/>
      <c r="R55" s="135"/>
      <c r="S55" s="135"/>
      <c r="T55" s="135"/>
      <c r="U55" s="135"/>
      <c r="V55" s="135"/>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3"/>
      <c r="C56" s="134"/>
      <c r="D56" s="105"/>
      <c r="E56" s="156"/>
      <c r="F56" s="124"/>
      <c r="G56" s="124"/>
      <c r="H56" s="124"/>
      <c r="I56" s="135"/>
      <c r="J56" s="135"/>
      <c r="K56" s="135"/>
      <c r="L56" s="135"/>
      <c r="M56" s="135"/>
      <c r="N56" s="135"/>
      <c r="O56" s="135"/>
      <c r="P56" s="135"/>
      <c r="Q56" s="135"/>
      <c r="R56" s="135"/>
      <c r="S56" s="135"/>
      <c r="T56" s="135"/>
      <c r="U56" s="135"/>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B57" s="134"/>
      <c r="C57" s="171"/>
      <c r="D57" s="135"/>
      <c r="E57" s="153"/>
      <c r="F57" s="135"/>
      <c r="G57" s="135"/>
      <c r="H57" s="135"/>
      <c r="I57" s="124"/>
      <c r="J57" s="124"/>
      <c r="K57" s="124"/>
      <c r="L57" s="124"/>
      <c r="M57" s="124"/>
      <c r="N57" s="124"/>
      <c r="O57" s="124"/>
      <c r="P57" s="124"/>
      <c r="Q57" s="124"/>
      <c r="R57" s="124"/>
      <c r="S57" s="124"/>
      <c r="T57" s="124"/>
      <c r="U57" s="124"/>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A58" s="102"/>
      <c r="B58" s="171"/>
      <c r="C58" s="154"/>
      <c r="D58" s="153"/>
      <c r="E58" s="154"/>
      <c r="F58" s="135"/>
      <c r="G58" s="135"/>
      <c r="H58" s="13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54"/>
      <c r="D59" s="153"/>
      <c r="E59" s="154"/>
      <c r="F59" s="135"/>
      <c r="G59" s="124"/>
      <c r="H59" s="124"/>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71"/>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33"/>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71"/>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71"/>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34"/>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71"/>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3"/>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71"/>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3"/>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6"/>
      <c r="C71" s="134"/>
      <c r="D71" s="117"/>
      <c r="E71" s="134"/>
      <c r="F71" s="134"/>
      <c r="G71" s="105"/>
      <c r="H71" s="105"/>
      <c r="I71" s="105"/>
      <c r="J71" s="106"/>
      <c r="K71" s="106"/>
      <c r="L71" s="106"/>
      <c r="M71" s="106"/>
      <c r="N71" s="106"/>
      <c r="O71" s="106"/>
      <c r="P71" s="106"/>
      <c r="Q71" s="106"/>
      <c r="R71" s="106"/>
      <c r="S71" s="106"/>
      <c r="T71" s="108"/>
      <c r="U71" s="79"/>
      <c r="V71" s="79"/>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R78" s="99"/>
      <c r="S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T81" s="99"/>
      <c r="AS81" s="97"/>
      <c r="AT81" s="97"/>
      <c r="AU81" s="97"/>
      <c r="AV81" s="97"/>
      <c r="AW81" s="97"/>
      <c r="AX81" s="97"/>
      <c r="AY81" s="97"/>
    </row>
    <row r="82" spans="15:51" x14ac:dyDescent="0.25">
      <c r="O82" s="99"/>
      <c r="Q82" s="99"/>
      <c r="R82" s="99"/>
      <c r="S82" s="99"/>
      <c r="AS82" s="97"/>
      <c r="AT82" s="97"/>
      <c r="AU82" s="97"/>
      <c r="AV82" s="97"/>
      <c r="AW82" s="97"/>
      <c r="AX82" s="97"/>
      <c r="AY82" s="97"/>
    </row>
    <row r="83" spans="15:51" x14ac:dyDescent="0.25">
      <c r="O83" s="12"/>
      <c r="P83" s="99"/>
      <c r="Q83" s="99"/>
      <c r="R83" s="99"/>
      <c r="S83" s="99"/>
      <c r="T83" s="99"/>
      <c r="AS83" s="97"/>
      <c r="AT83" s="97"/>
      <c r="AU83" s="97"/>
      <c r="AV83" s="97"/>
      <c r="AW83" s="97"/>
      <c r="AX83" s="97"/>
      <c r="AY83" s="97"/>
    </row>
    <row r="84" spans="15:51" x14ac:dyDescent="0.25">
      <c r="O84" s="12"/>
      <c r="P84" s="99"/>
      <c r="Q84" s="99"/>
      <c r="R84" s="99"/>
      <c r="S84" s="99"/>
      <c r="T84" s="99"/>
      <c r="U84" s="99"/>
      <c r="AS84" s="97"/>
      <c r="AT84" s="97"/>
      <c r="AU84" s="97"/>
      <c r="AV84" s="97"/>
      <c r="AW84" s="97"/>
      <c r="AX84" s="97"/>
      <c r="AY84" s="97"/>
    </row>
    <row r="85" spans="15:51" x14ac:dyDescent="0.25">
      <c r="O85" s="12"/>
      <c r="P85" s="99"/>
      <c r="T85" s="99"/>
      <c r="U85" s="99"/>
      <c r="AS85" s="97"/>
      <c r="AT85" s="97"/>
      <c r="AU85" s="97"/>
      <c r="AV85" s="97"/>
      <c r="AW85" s="97"/>
      <c r="AX85" s="97"/>
      <c r="AY85" s="97"/>
    </row>
    <row r="97" spans="45:51" x14ac:dyDescent="0.25">
      <c r="AS97" s="97"/>
      <c r="AT97" s="97"/>
      <c r="AU97" s="97"/>
      <c r="AV97" s="97"/>
      <c r="AW97" s="97"/>
      <c r="AX97" s="97"/>
      <c r="AY97" s="97"/>
    </row>
  </sheetData>
  <protectedRanges>
    <protectedRange sqref="S58:T74" name="Range2_12_5_1_1"/>
    <protectedRange sqref="L10 AD8 AF8 AJ8:AR8 AF10 L24:N31 N32:N34 N10:N23 G11:G34 AC11:AF34 R11:T34 E11:E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3:AA55 Z56:Z57 Z45:Z52" name="Range2_2_1_10_1_1_1_2"/>
    <protectedRange sqref="N58:R74" name="Range2_12_1_6_1_1"/>
    <protectedRange sqref="L58:M74" name="Range2_2_12_1_7_1_1"/>
    <protectedRange sqref="AS11:AS15" name="Range1_4_1_1_1_1"/>
    <protectedRange sqref="J11:J15 J26:J34" name="Range1_1_2_1_10_1_1_1_1"/>
    <protectedRange sqref="T41" name="Range2_12_5_1_1_4"/>
    <protectedRange sqref="H41" name="Range2_2_12_1_7_1_1_1"/>
    <protectedRange sqref="S38:S40" name="Range2_12_3_1_1_1_1"/>
    <protectedRange sqref="D38:H38 N38:R40" name="Range2_12_1_3_1_1_1_1"/>
    <protectedRange sqref="I38:M38 E39:M40" name="Range2_2_12_1_6_1_1_1_1"/>
    <protectedRange sqref="D39:D40" name="Range2_1_1_1_1_11_1_1_1_1_1_1"/>
    <protectedRange sqref="C39:C40" name="Range2_1_2_1_1_1_1_1"/>
    <protectedRange sqref="C38" name="Range2_3_1_1_1_1_1"/>
    <protectedRange sqref="S41" name="Range2_12_5_1_1_4_1"/>
    <protectedRange sqref="Q41:R41" name="Range2_12_1_5_1_1_1_1_1"/>
    <protectedRange sqref="N41:P41" name="Range2_12_1_2_2_1_1_1_1_1"/>
    <protectedRange sqref="K41:M41" name="Range2_2_12_1_4_2_1_1_1_1_1"/>
    <protectedRange sqref="I41:J41" name="Range2_2_12_1_4_2_1_1_1_2_1_1"/>
    <protectedRange sqref="Q10 AP10 AG10" name="Range1_16_3_1_1_1_1_1"/>
    <protectedRange sqref="F11:F22" name="Range1_16_3_1_1_2_1_1_1_2_1"/>
    <protectedRange sqref="Q35" name="Range1_16_3_1_1_1_1_1_2"/>
    <protectedRange sqref="P35" name="Range1_16_3_1_1_2"/>
    <protectedRange sqref="U35 X11:AB34 V11:V34" name="Range1_16_3_1_1_3"/>
    <protectedRange sqref="AR11 AR25:AR34" name="Range1_16_3_1_1_5"/>
    <protectedRange sqref="L6 D6 D8 O8:U8" name="Range1_16_3_1_1_7"/>
    <protectedRange sqref="J58:K74" name="Range2_2_12_1_4_1_1_1_1_1_1_1_1_1_1_1_1_1_1_1"/>
    <protectedRange sqref="I58:I74" name="Range2_2_12_1_7_1_1_2_2_1_2"/>
    <protectedRange sqref="F60:H74" name="Range2_2_12_1_3_1_2_1_1_1_1_2_1_1_1_1_1_1_1_1_1_1_1"/>
    <protectedRange sqref="E60: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5:V55 G57:H57 F58:G59" name="Range2_12_5_1_1_1_2_2_1_1_1_1_1_1_1_1_1_1_1_2_1_1_1_2_1_1_1_1_1_1_1_1_1_1_1_1_1_1_1_1_2_1_1_1_1_1_1_1_1_1_2_1_1_3_1_1_1_3_1_1_1_1_1_1_1_1_1_1_1_1_1_1_1_1_1_1_1_1_1_1_2_1_1_1_1_1_1_1_1_1_1_1_2_2_1_2_1_1_1_1_1_1_1_1_1_1_1_1_1"/>
    <protectedRange sqref="T53:U54 S46:T52" name="Range2_12_5_1_1_2_1_1_1_2_1_1_1_1_1_1_1_1_1_1_1_1_1"/>
    <protectedRange sqref="O53:S54 N46:R52" name="Range2_12_1_6_1_1_2_1_1_1_2_1_1_1_1_1_1_1_1_1_1_1_1_1"/>
    <protectedRange sqref="M53:N54 L46:M52" name="Range2_2_12_1_7_1_1_3_1_1_1_2_1_1_1_1_1_1_1_1_1_1_1_1_1"/>
    <protectedRange sqref="K53:L54 J46:K52" name="Range2_2_12_1_4_1_1_1_1_1_1_1_1_1_1_1_1_1_1_1_2_1_1_1_2_1_1_1_1_1_1_1_1_1_1_1_1_1"/>
    <protectedRange sqref="J53:J54 I46:I52" name="Range2_2_12_1_7_1_1_2_2_1_2_2_1_1_1_2_1_1_1_1_1_1_1_1_1_1_1_1_1"/>
    <protectedRange sqref="I53:I54 H55:H56 G46:H54" name="Range2_2_12_1_3_1_2_1_1_1_1_2_1_1_1_1_1_1_1_1_1_1_1_2_1_1_1_2_1_1_1_1_1_1_1_1_1_1_1_1_1"/>
    <protectedRange sqref="G55:G56 F46:F54" name="Range2_2_12_1_3_1_2_1_1_1_1_2_1_1_1_1_1_1_1_1_1_1_1_2_2_1_1_2_1_1_1_1_1_1_1_1_1_1_1_1_1"/>
    <protectedRange sqref="F55:F56 E46:E55"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2" name="Range2_12_5_1_1_2_1_1_1_1_1_1_1_1_1_1_1_1_1_1_1_1"/>
    <protectedRange sqref="S42" name="Range2_12_4_1_1_1_4_2_2_1_1_1_1_1_1_1_1_1_1_1_1_1_1_1_1"/>
    <protectedRange sqref="G42:H42" name="Range2_2_12_1_3_1_1_1_1_1_4_1_1_1_1_1_1_1_1_1_1_2_1_1_1_1_1_1_1_1_1_1_1_1"/>
    <protectedRange sqref="Q42:R42" name="Range2_12_1_6_1_1_1_1_2_1_1_1_1_1_1_1_1_1_2_1_1_1_1_1_1_1_1_1_1_1"/>
    <protectedRange sqref="N42:P42" name="Range2_12_1_2_3_1_1_1_1_2_1_1_1_1_1_1_1_1_1_2_1_1_1_1_1_1_1_1_1_1_1"/>
    <protectedRange sqref="I42:M42" name="Range2_2_12_1_4_3_1_1_1_1_2_1_1_1_1_1_1_1_1_1_2_1_1_1_1_1_1_1_1_1_1_1"/>
    <protectedRange sqref="F44:U44" name="Range2_12_5_1_1_1_2_2_1_1_1_1_1_1_1_1_1_1_1_2_1_1_1_2_1_1_1_1_1_1_1_1_1_1_1_1_1_1_1_1_2_1_1_1_1_1_1_1_1_1_2_1_1_3_1_1_1_3_1_1_1_1_1_1_1_1_1_1_1_1_1_1_1_1_1_1_1_1_1_1_2_1_1_1_1_1_1_1_1_1_1_1_2_2_1_1_1_1_1_1_1_1_1_1"/>
    <protectedRange sqref="S43:T43" name="Range2_12_5_1_1_2_1_1_1_1_1_2_1_1_1_1_1_1"/>
    <protectedRange sqref="N43:R43" name="Range2_12_1_6_1_1_2_1_1_1_1_1_2_1_1_1_1_1_1"/>
    <protectedRange sqref="L43:M43" name="Range2_2_12_1_7_1_1_3_1_1_1_1_1_2_1_1_1_1_1_1"/>
    <protectedRange sqref="J43:K43" name="Range2_2_12_1_4_1_1_1_1_1_1_1_1_1_1_1_1_1_1_1_2_1_1_1_1_1_2_1_1_1_1_1_1"/>
    <protectedRange sqref="I43" name="Range2_2_12_1_7_1_1_2_2_1_2_2_1_1_1_1_1_2_1_1_1_1_1_1"/>
    <protectedRange sqref="G43:H43 G41" name="Range2_2_12_1_3_1_2_1_1_1_1_2_1_1_1_1_1_1_1_1_1_1_1_2_1_1_1_1_1_2_1_1_1_1_1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7" name="Range2_12_5_1_1_1_2_2_1_1_1_1_1_1_1_1_1_1_1_2_1_1_1_1_1_1_1_1_1_3_1_3_1_2_1_1_1_1_1_1_1_1_1_1_1_1_1_2_1_1_1_1_1_2_1_1_1_1_1_1_1_1_2_1_1_3_1_1_1_2_1_1_1_1_1_1_1_1_1_1_1_1_1_1_1_1_1_2_1_1_1_1_1_1_1_1_1_1_1_1_1_1_1_1_1_1_1_2_3_1_2_1_1_1_2_2_1_3"/>
    <protectedRange sqref="B58" name="Range2_12_5_1_1_1_1_1_2_1_1_2_1_1_1_1_1_1_1_1_1_1_1_1_1_1_1_1_1_2_1_1_1_1_1_1_1_1_1_1_1_1_1_1_3_1_1_1_2_1_1_1_1_1_1_1_1_1_2_1_1_1_1_1_1_1_1_1_1_1_1_1_1_1_1_1_1_1_1_1_1_1_1_1_1_2_1_1_1_2_2_1_3"/>
    <protectedRange sqref="B59" name="Range2_12_5_1_1_1_2_2_1_1_1_1_1_1_1_1_1_1_1_2_1_1_1_2_1_1_1_1_1_1_1_1_1_1_1_1_1_1_1_1_2_1_1_1_1_1_1_1_1_1_2_1_1_3_1_1_1_3_1_1_1_1_1_1_1_1_1_1_1_1_1_1_1_1_1_1_1_1_1_1_2_1_1_1_1_1_1_1_1_1_2_2_1_1_1_2_2_1"/>
    <protectedRange sqref="B60" name="Range2_12_5_1_1_1_1_1_2_1_2_1_1_1_2_1_1_1_1_1_1_1_1_1_1_2_1_1_1_1_1_2_1_1_1_1_1_1_1_2_1_1_3_1_1_1_2_1_1_1_1_1_1_1_1_1_1_1_1_1_1_1_1_1_1_1_1_1_1_1_1_1_1_1_1_1_1_1_1_2_2_1_1_1_1_2_1"/>
    <protectedRange sqref="B42" name="Range2_12_5_1_1_1_1_1_2_1_1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B47" name="Range2_12_5_1_1_1_1_1_2_1_1_1_1_1_1_1_1_1_1_1_1_1_1_1_1_1_1_1_1_2_1_1_1_1_1_1_1_1_1_1_1_1_1_3_1_1_1_2_1_1_1_1_1_1_1_1_1_1_1_1_2_1_1_1_1_1_1_1_1_1_1_1_1_1_1_1_1_1_1_1_1_1_1_1_1_1_1_1_1_3_1_2_1_1_1_2_2_1_1_1_2_2_1_1_1_1_1_1_1_1_1_1_1_1_1"/>
    <protectedRange sqref="B49" name="Range2_12_5_1_1_1_1_1_2_1_1_2_1_1_1_1_1_1_1_1_1_1_1_1_1_1_1_1_1_2_1_1_1_1_1_1_1_1_1_1_1_1_1_1_3_1_1_1_2_1_1_1_1_1_1_1_1_1_2_1_1_1_1_1_1_1_1_1_1_1_1_1_1_1_1_1_1_1_1_1_1_1_1_1_1_2_1_1_1_2_2_1_1_1_1_1_1_1_1_1_1_1_1"/>
    <protectedRange sqref="B48" name="Range2_12_5_1_1_1_2_2_1_1_1_1_1_1_1_1_1_1_1_2_1_1_1_1_1_1_1_1_1_3_1_3_1_2_1_1_1_1_1_1_1_1_1_1_1_1_1_2_1_1_1_1_1_2_1_1_1_1_1_1_1_1_2_1_1_3_1_1_1_2_1_1_1_1_1_1_1_1_1_1_1_1_1_1_1_1_1_2_1_1_1_1_1_1_1_1_1_1_1_1_1_1_1_1_1_1_1_2_3_1_2_1_1_1_2_2_1_1_1_1_1_2_1"/>
    <protectedRange sqref="B55" name="Range2_12_5_1_1_1_1_1_2_1_2_1_1_1_2_1_1_1_1_1_1_1_1_1_1_2_1_1_1_1_1_2_1_1_1_1_1_1_1_2_1_1_3_1_1_1_2_1_1_1_1_1_1_1_1_1_1_1_1_1_1_1_1_1_1_1_1_1_1_1_1_1_1_1_1_1_1_1_1_2_2_1_1_1_1_2_1_1_2_1_1_1_1_1_1_1_1_1_1_1"/>
    <protectedRange sqref="B50" name="Range2_12_5_1_1_1_2_2_1_1_1_1_1_1_1_1_1_1_1_2_1_1_1_1_1_1_1_1_1_3_1_3_1_2_1_1_1_1_1_1_1_1_1_1_1_1_1_2_1_1_1_1_1_2_1_1_1_1_1_1_1_1_2_1_1_3_1_1_1_2_1_1_1_1_1_1_1_1_1_1_1_1_1_1_1_1_1_2_1_1_1_1_1_1_1_1_1_1_1_1_1_1_1_1_1_1_1_2_3_1_2_1_1_1_2_2_1_1_1_3_1_1_1__3"/>
    <protectedRange sqref="B52" name="Range2_12_5_1_1_1_2_2_1_1_1_1_1_1_1_1_1_1_1_2_1_1_1_1_1_1_1_1_1_3_1_3_1_2_1_1_1_1_1_1_1_1_1_1_1_1_1_2_1_1_1_1_1_2_1_1_1_1_1_1_1_1_2_1_1_3_1_1_1_2_1_1_1_1_1_1_1_1_1_1_1_1_1_1_1_1_1_2_1_1_1_1_1_1_1_1_1_1_1_1_1_1_1_1_1_1_1_2_3_1_2_1_1_1_2_2_1_3_1_1_1_1_1__3"/>
    <protectedRange sqref="B53" name="Range2_12_5_1_1_1_1_1_2_1_2_1_1_1_2_1_1_1_1_1_1_1_1_1_1_2_1_1_1_1_1_2_1_1_1_1_1_1_1_2_1_1_3_1_1_1_2_1_1_1_1_1_1_1_1_1_1_1_1_1_1_1_1_1_1_1_1_1_1_1_1_1_1_1_1_1_1_1_1_2_2_1_1_1_1_2_1_1_2_1_1_1_1_1_1_1_1_1_1_2"/>
    <protectedRange sqref="B51" name="Range2_12_5_1_1_1_2_2_1_1_1_1_1_1_1_1_1_1_1_2_1_1_1_2_1_1_1_1_1_1_1_1_1_1_1_1_1_1_1_1_2_1_1_1_1_1_1_1_1_1_2_1_1_3_1_1_1_3_1_1_1_1_1_1_1_1_1_1_1_1_1_1_1_1_1_1_1_1_1_1_2_1_1_1_1_1_1_1_1_1_2_2_1_1_1_2_2_1_1_1_1_1_1_1_1_1_1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14 X11:Y14 X15:AB34">
    <cfRule type="containsText" dxfId="116" priority="104" operator="containsText" text="N/A">
      <formula>NOT(ISERROR(SEARCH("N/A",X11)))</formula>
    </cfRule>
    <cfRule type="cellIs" dxfId="115" priority="117" operator="equal">
      <formula>0</formula>
    </cfRule>
  </conditionalFormatting>
  <conditionalFormatting sqref="AC11:AE34 AA11:AA14 X11:Y14 X15:AB34">
    <cfRule type="cellIs" dxfId="114" priority="116" operator="greaterThanOrEqual">
      <formula>1185</formula>
    </cfRule>
  </conditionalFormatting>
  <conditionalFormatting sqref="AC11:AE34 AA11:AA14 X11:Y14 X15:AB34">
    <cfRule type="cellIs" dxfId="113" priority="115" operator="between">
      <formula>0.1</formula>
      <formula>1184</formula>
    </cfRule>
  </conditionalFormatting>
  <conditionalFormatting sqref="X8">
    <cfRule type="cellIs" dxfId="112" priority="114" operator="equal">
      <formula>0</formula>
    </cfRule>
  </conditionalFormatting>
  <conditionalFormatting sqref="X8">
    <cfRule type="cellIs" dxfId="111" priority="113" operator="greaterThan">
      <formula>1179</formula>
    </cfRule>
  </conditionalFormatting>
  <conditionalFormatting sqref="X8">
    <cfRule type="cellIs" dxfId="110" priority="112" operator="greaterThan">
      <formula>99</formula>
    </cfRule>
  </conditionalFormatting>
  <conditionalFormatting sqref="X8">
    <cfRule type="cellIs" dxfId="109" priority="111" operator="greaterThan">
      <formula>0.99</formula>
    </cfRule>
  </conditionalFormatting>
  <conditionalFormatting sqref="AB8">
    <cfRule type="cellIs" dxfId="108" priority="110" operator="equal">
      <formula>0</formula>
    </cfRule>
  </conditionalFormatting>
  <conditionalFormatting sqref="AB8">
    <cfRule type="cellIs" dxfId="107" priority="109" operator="greaterThan">
      <formula>1179</formula>
    </cfRule>
  </conditionalFormatting>
  <conditionalFormatting sqref="AB8">
    <cfRule type="cellIs" dxfId="106" priority="108" operator="greaterThan">
      <formula>99</formula>
    </cfRule>
  </conditionalFormatting>
  <conditionalFormatting sqref="AB8">
    <cfRule type="cellIs" dxfId="105" priority="107" operator="greaterThan">
      <formula>0.99</formula>
    </cfRule>
  </conditionalFormatting>
  <conditionalFormatting sqref="AH11:AH31">
    <cfRule type="cellIs" dxfId="104" priority="105" operator="greaterThan">
      <formula>$AH$8</formula>
    </cfRule>
    <cfRule type="cellIs" dxfId="103" priority="106" operator="greaterThan">
      <formula>$AH$8</formula>
    </cfRule>
  </conditionalFormatting>
  <conditionalFormatting sqref="AN11:AN35 AO11:AO34">
    <cfRule type="cellIs" dxfId="102" priority="103" operator="equal">
      <formula>0</formula>
    </cfRule>
  </conditionalFormatting>
  <conditionalFormatting sqref="AN11:AN35 AO11:AO34">
    <cfRule type="cellIs" dxfId="101" priority="102" operator="greaterThan">
      <formula>1179</formula>
    </cfRule>
  </conditionalFormatting>
  <conditionalFormatting sqref="AN11:AN35 AO11:AO34">
    <cfRule type="cellIs" dxfId="100" priority="101" operator="greaterThan">
      <formula>99</formula>
    </cfRule>
  </conditionalFormatting>
  <conditionalFormatting sqref="AN11:AN35 AO11:AO34">
    <cfRule type="cellIs" dxfId="99" priority="100" operator="greaterThan">
      <formula>0.99</formula>
    </cfRule>
  </conditionalFormatting>
  <conditionalFormatting sqref="AQ11:AQ34">
    <cfRule type="cellIs" dxfId="98" priority="99" operator="equal">
      <formula>0</formula>
    </cfRule>
  </conditionalFormatting>
  <conditionalFormatting sqref="AQ11:AQ34">
    <cfRule type="cellIs" dxfId="97" priority="98" operator="greaterThan">
      <formula>1179</formula>
    </cfRule>
  </conditionalFormatting>
  <conditionalFormatting sqref="AQ11:AQ34">
    <cfRule type="cellIs" dxfId="96" priority="97" operator="greaterThan">
      <formula>99</formula>
    </cfRule>
  </conditionalFormatting>
  <conditionalFormatting sqref="AQ11:AQ34">
    <cfRule type="cellIs" dxfId="95" priority="96" operator="greaterThan">
      <formula>0.99</formula>
    </cfRule>
  </conditionalFormatting>
  <conditionalFormatting sqref="AJ11:AN35">
    <cfRule type="cellIs" dxfId="94" priority="95" operator="equal">
      <formula>0</formula>
    </cfRule>
  </conditionalFormatting>
  <conditionalFormatting sqref="AJ11:AN35">
    <cfRule type="cellIs" dxfId="93" priority="94" operator="greaterThan">
      <formula>1179</formula>
    </cfRule>
  </conditionalFormatting>
  <conditionalFormatting sqref="AJ11:AN35">
    <cfRule type="cellIs" dxfId="92" priority="93" operator="greaterThan">
      <formula>99</formula>
    </cfRule>
  </conditionalFormatting>
  <conditionalFormatting sqref="AJ11:AN35">
    <cfRule type="cellIs" dxfId="91" priority="92" operator="greaterThan">
      <formula>0.99</formula>
    </cfRule>
  </conditionalFormatting>
  <conditionalFormatting sqref="AP11:AP34">
    <cfRule type="cellIs" dxfId="90" priority="91" operator="equal">
      <formula>0</formula>
    </cfRule>
  </conditionalFormatting>
  <conditionalFormatting sqref="AP11:AP34">
    <cfRule type="cellIs" dxfId="89" priority="90" operator="greaterThan">
      <formula>1179</formula>
    </cfRule>
  </conditionalFormatting>
  <conditionalFormatting sqref="AP11:AP34">
    <cfRule type="cellIs" dxfId="88" priority="89" operator="greaterThan">
      <formula>99</formula>
    </cfRule>
  </conditionalFormatting>
  <conditionalFormatting sqref="AP11:AP34">
    <cfRule type="cellIs" dxfId="87" priority="88" operator="greaterThan">
      <formula>0.99</formula>
    </cfRule>
  </conditionalFormatting>
  <conditionalFormatting sqref="AH32:AH34">
    <cfRule type="cellIs" dxfId="86" priority="86" operator="greaterThan">
      <formula>$AH$8</formula>
    </cfRule>
    <cfRule type="cellIs" dxfId="85" priority="87" operator="greaterThan">
      <formula>$AH$8</formula>
    </cfRule>
  </conditionalFormatting>
  <conditionalFormatting sqref="AI11:AI34">
    <cfRule type="cellIs" dxfId="84" priority="85" operator="greaterThan">
      <formula>$AI$8</formula>
    </cfRule>
  </conditionalFormatting>
  <conditionalFormatting sqref="AL11:AL34">
    <cfRule type="cellIs" dxfId="83" priority="84" operator="equal">
      <formula>0</formula>
    </cfRule>
  </conditionalFormatting>
  <conditionalFormatting sqref="AL11:AL34">
    <cfRule type="cellIs" dxfId="82" priority="83" operator="greaterThan">
      <formula>1179</formula>
    </cfRule>
  </conditionalFormatting>
  <conditionalFormatting sqref="AL11:AL34">
    <cfRule type="cellIs" dxfId="81" priority="82" operator="greaterThan">
      <formula>99</formula>
    </cfRule>
  </conditionalFormatting>
  <conditionalFormatting sqref="AL11:AL34">
    <cfRule type="cellIs" dxfId="80" priority="81" operator="greaterThan">
      <formula>0.99</formula>
    </cfRule>
  </conditionalFormatting>
  <conditionalFormatting sqref="AM16:AM34">
    <cfRule type="cellIs" dxfId="79" priority="80" operator="equal">
      <formula>0</formula>
    </cfRule>
  </conditionalFormatting>
  <conditionalFormatting sqref="AM16:AM34">
    <cfRule type="cellIs" dxfId="78" priority="79" operator="greaterThan">
      <formula>1179</formula>
    </cfRule>
  </conditionalFormatting>
  <conditionalFormatting sqref="AM16:AM34">
    <cfRule type="cellIs" dxfId="77" priority="78" operator="greaterThan">
      <formula>99</formula>
    </cfRule>
  </conditionalFormatting>
  <conditionalFormatting sqref="AM16:AM34">
    <cfRule type="cellIs" dxfId="76" priority="77" operator="greaterThan">
      <formula>0.99</formula>
    </cfRule>
  </conditionalFormatting>
  <conditionalFormatting sqref="AL11:AL34">
    <cfRule type="cellIs" dxfId="75" priority="76" operator="equal">
      <formula>0</formula>
    </cfRule>
  </conditionalFormatting>
  <conditionalFormatting sqref="AL11:AL34">
    <cfRule type="cellIs" dxfId="74" priority="75" operator="greaterThan">
      <formula>1179</formula>
    </cfRule>
  </conditionalFormatting>
  <conditionalFormatting sqref="AL11:AL34">
    <cfRule type="cellIs" dxfId="73" priority="74" operator="greaterThan">
      <formula>99</formula>
    </cfRule>
  </conditionalFormatting>
  <conditionalFormatting sqref="AL11:AL34">
    <cfRule type="cellIs" dxfId="72" priority="73" operator="greaterThan">
      <formula>0.99</formula>
    </cfRule>
  </conditionalFormatting>
  <conditionalFormatting sqref="AN11:AN34">
    <cfRule type="cellIs" dxfId="71" priority="72" operator="equal">
      <formula>0</formula>
    </cfRule>
  </conditionalFormatting>
  <conditionalFormatting sqref="AN11:AN34">
    <cfRule type="cellIs" dxfId="70" priority="71" operator="greaterThan">
      <formula>1179</formula>
    </cfRule>
  </conditionalFormatting>
  <conditionalFormatting sqref="AN11:AN34">
    <cfRule type="cellIs" dxfId="69" priority="70" operator="greaterThan">
      <formula>99</formula>
    </cfRule>
  </conditionalFormatting>
  <conditionalFormatting sqref="AN11:AN34">
    <cfRule type="cellIs" dxfId="68" priority="69" operator="greaterThan">
      <formula>0.99</formula>
    </cfRule>
  </conditionalFormatting>
  <conditionalFormatting sqref="AN11:AN34">
    <cfRule type="cellIs" dxfId="67" priority="68" operator="equal">
      <formula>0</formula>
    </cfRule>
  </conditionalFormatting>
  <conditionalFormatting sqref="AN11:AN34">
    <cfRule type="cellIs" dxfId="66" priority="67" operator="greaterThan">
      <formula>1179</formula>
    </cfRule>
  </conditionalFormatting>
  <conditionalFormatting sqref="AN11:AN34">
    <cfRule type="cellIs" dxfId="65" priority="66" operator="greaterThan">
      <formula>99</formula>
    </cfRule>
  </conditionalFormatting>
  <conditionalFormatting sqref="AN11:AN34">
    <cfRule type="cellIs" dxfId="64" priority="65" operator="greaterThan">
      <formula>0.99</formula>
    </cfRule>
  </conditionalFormatting>
  <conditionalFormatting sqref="Z11:Z14">
    <cfRule type="containsText" dxfId="63" priority="61" operator="containsText" text="N/A">
      <formula>NOT(ISERROR(SEARCH("N/A",Z11)))</formula>
    </cfRule>
    <cfRule type="cellIs" dxfId="62" priority="64" operator="equal">
      <formula>0</formula>
    </cfRule>
  </conditionalFormatting>
  <conditionalFormatting sqref="Z11:Z14">
    <cfRule type="cellIs" dxfId="61" priority="63" operator="greaterThanOrEqual">
      <formula>1185</formula>
    </cfRule>
  </conditionalFormatting>
  <conditionalFormatting sqref="Z11:Z14">
    <cfRule type="cellIs" dxfId="60" priority="62" operator="between">
      <formula>0.1</formula>
      <formula>1184</formula>
    </cfRule>
  </conditionalFormatting>
  <conditionalFormatting sqref="AL11:AL34">
    <cfRule type="cellIs" dxfId="59" priority="60" operator="equal">
      <formula>0</formula>
    </cfRule>
  </conditionalFormatting>
  <conditionalFormatting sqref="AL11:AL34">
    <cfRule type="cellIs" dxfId="58" priority="59" operator="greaterThan">
      <formula>1179</formula>
    </cfRule>
  </conditionalFormatting>
  <conditionalFormatting sqref="AL11:AL34">
    <cfRule type="cellIs" dxfId="57" priority="58" operator="greaterThan">
      <formula>99</formula>
    </cfRule>
  </conditionalFormatting>
  <conditionalFormatting sqref="AL11:AL34">
    <cfRule type="cellIs" dxfId="56" priority="57" operator="greaterThan">
      <formula>0.99</formula>
    </cfRule>
  </conditionalFormatting>
  <conditionalFormatting sqref="AL11:AL34">
    <cfRule type="cellIs" dxfId="55" priority="56" operator="equal">
      <formula>0</formula>
    </cfRule>
  </conditionalFormatting>
  <conditionalFormatting sqref="AL11:AL34">
    <cfRule type="cellIs" dxfId="54" priority="55" operator="greaterThan">
      <formula>1179</formula>
    </cfRule>
  </conditionalFormatting>
  <conditionalFormatting sqref="AL11:AL34">
    <cfRule type="cellIs" dxfId="53" priority="54" operator="greaterThan">
      <formula>99</formula>
    </cfRule>
  </conditionalFormatting>
  <conditionalFormatting sqref="AL11:AL34">
    <cfRule type="cellIs" dxfId="52" priority="53" operator="greaterThan">
      <formula>0.99</formula>
    </cfRule>
  </conditionalFormatting>
  <conditionalFormatting sqref="AL11:AL34">
    <cfRule type="cellIs" dxfId="51" priority="52" operator="equal">
      <formula>0</formula>
    </cfRule>
  </conditionalFormatting>
  <conditionalFormatting sqref="AL11:AL34">
    <cfRule type="cellIs" dxfId="50" priority="51" operator="greaterThan">
      <formula>1179</formula>
    </cfRule>
  </conditionalFormatting>
  <conditionalFormatting sqref="AL11:AL34">
    <cfRule type="cellIs" dxfId="49" priority="50" operator="greaterThan">
      <formula>99</formula>
    </cfRule>
  </conditionalFormatting>
  <conditionalFormatting sqref="AL11:AL34">
    <cfRule type="cellIs" dxfId="48" priority="49" operator="greaterThan">
      <formula>0.99</formula>
    </cfRule>
  </conditionalFormatting>
  <conditionalFormatting sqref="AN11:AN34">
    <cfRule type="cellIs" dxfId="47" priority="48" operator="equal">
      <formula>0</formula>
    </cfRule>
  </conditionalFormatting>
  <conditionalFormatting sqref="AN11:AN34">
    <cfRule type="cellIs" dxfId="46" priority="47" operator="greaterThan">
      <formula>1179</formula>
    </cfRule>
  </conditionalFormatting>
  <conditionalFormatting sqref="AN11:AN34">
    <cfRule type="cellIs" dxfId="45" priority="46" operator="greaterThan">
      <formula>99</formula>
    </cfRule>
  </conditionalFormatting>
  <conditionalFormatting sqref="AN11:AN34">
    <cfRule type="cellIs" dxfId="44" priority="45" operator="greaterThan">
      <formula>0.99</formula>
    </cfRule>
  </conditionalFormatting>
  <conditionalFormatting sqref="AN11:AN34">
    <cfRule type="cellIs" dxfId="43" priority="44" operator="equal">
      <formula>0</formula>
    </cfRule>
  </conditionalFormatting>
  <conditionalFormatting sqref="AN11:AN34">
    <cfRule type="cellIs" dxfId="42" priority="43" operator="greaterThan">
      <formula>1179</formula>
    </cfRule>
  </conditionalFormatting>
  <conditionalFormatting sqref="AN11:AN34">
    <cfRule type="cellIs" dxfId="41" priority="42" operator="greaterThan">
      <formula>99</formula>
    </cfRule>
  </conditionalFormatting>
  <conditionalFormatting sqref="AN11:AN34">
    <cfRule type="cellIs" dxfId="40" priority="41" operator="greaterThan">
      <formula>0.99</formula>
    </cfRule>
  </conditionalFormatting>
  <conditionalFormatting sqref="AN11:AN34">
    <cfRule type="cellIs" dxfId="39" priority="40" operator="equal">
      <formula>0</formula>
    </cfRule>
  </conditionalFormatting>
  <conditionalFormatting sqref="AN11:AN34">
    <cfRule type="cellIs" dxfId="38" priority="39" operator="greaterThan">
      <formula>1179</formula>
    </cfRule>
  </conditionalFormatting>
  <conditionalFormatting sqref="AN11:AN34">
    <cfRule type="cellIs" dxfId="37" priority="38" operator="greaterThan">
      <formula>99</formula>
    </cfRule>
  </conditionalFormatting>
  <conditionalFormatting sqref="AN11:AN34">
    <cfRule type="cellIs" dxfId="36" priority="37" operator="greaterThan">
      <formula>0.99</formula>
    </cfRule>
  </conditionalFormatting>
  <conditionalFormatting sqref="AN11:AN34">
    <cfRule type="cellIs" dxfId="35" priority="36" operator="equal">
      <formula>0</formula>
    </cfRule>
  </conditionalFormatting>
  <conditionalFormatting sqref="AN11:AN34">
    <cfRule type="cellIs" dxfId="34" priority="35" operator="greaterThan">
      <formula>1179</formula>
    </cfRule>
  </conditionalFormatting>
  <conditionalFormatting sqref="AN11:AN34">
    <cfRule type="cellIs" dxfId="33" priority="34" operator="greaterThan">
      <formula>99</formula>
    </cfRule>
  </conditionalFormatting>
  <conditionalFormatting sqref="AN11:AN34">
    <cfRule type="cellIs" dxfId="32" priority="33" operator="greaterThan">
      <formula>0.99</formula>
    </cfRule>
  </conditionalFormatting>
  <conditionalFormatting sqref="AN11:AN34">
    <cfRule type="cellIs" dxfId="31" priority="32" operator="equal">
      <formula>0</formula>
    </cfRule>
  </conditionalFormatting>
  <conditionalFormatting sqref="AN11:AN34">
    <cfRule type="cellIs" dxfId="30" priority="31" operator="greaterThan">
      <formula>1179</formula>
    </cfRule>
  </conditionalFormatting>
  <conditionalFormatting sqref="AN11:AN34">
    <cfRule type="cellIs" dxfId="29" priority="30" operator="greaterThan">
      <formula>99</formula>
    </cfRule>
  </conditionalFormatting>
  <conditionalFormatting sqref="AN11:AN34">
    <cfRule type="cellIs" dxfId="28" priority="29" operator="greaterThan">
      <formula>0.99</formula>
    </cfRule>
  </conditionalFormatting>
  <conditionalFormatting sqref="AB11:AB14">
    <cfRule type="containsText" dxfId="27" priority="25" operator="containsText" text="N/A">
      <formula>NOT(ISERROR(SEARCH("N/A",AB11)))</formula>
    </cfRule>
    <cfRule type="cellIs" dxfId="26" priority="28" operator="equal">
      <formula>0</formula>
    </cfRule>
  </conditionalFormatting>
  <conditionalFormatting sqref="AB11:AB14">
    <cfRule type="cellIs" dxfId="25" priority="27" operator="greaterThanOrEqual">
      <formula>1185</formula>
    </cfRule>
  </conditionalFormatting>
  <conditionalFormatting sqref="AB11:AB14">
    <cfRule type="cellIs" dxfId="24" priority="26" operator="between">
      <formula>0.1</formula>
      <formula>1184</formula>
    </cfRule>
  </conditionalFormatting>
  <conditionalFormatting sqref="AN11:AN34">
    <cfRule type="cellIs" dxfId="23" priority="24" operator="equal">
      <formula>0</formula>
    </cfRule>
  </conditionalFormatting>
  <conditionalFormatting sqref="AN11:AN34">
    <cfRule type="cellIs" dxfId="22" priority="23" operator="greaterThan">
      <formula>1179</formula>
    </cfRule>
  </conditionalFormatting>
  <conditionalFormatting sqref="AN11:AN34">
    <cfRule type="cellIs" dxfId="21" priority="22" operator="greaterThan">
      <formula>99</formula>
    </cfRule>
  </conditionalFormatting>
  <conditionalFormatting sqref="AN11:AN34">
    <cfRule type="cellIs" dxfId="20" priority="21" operator="greaterThan">
      <formula>0.99</formula>
    </cfRule>
  </conditionalFormatting>
  <conditionalFormatting sqref="AN11:AN34">
    <cfRule type="cellIs" dxfId="19" priority="20" operator="equal">
      <formula>0</formula>
    </cfRule>
  </conditionalFormatting>
  <conditionalFormatting sqref="AN11:AN34">
    <cfRule type="cellIs" dxfId="18" priority="19" operator="greaterThan">
      <formula>1179</formula>
    </cfRule>
  </conditionalFormatting>
  <conditionalFormatting sqref="AN11:AN34">
    <cfRule type="cellIs" dxfId="17" priority="18" operator="greaterThan">
      <formula>99</formula>
    </cfRule>
  </conditionalFormatting>
  <conditionalFormatting sqref="AN11:AN34">
    <cfRule type="cellIs" dxfId="16" priority="17" operator="greaterThan">
      <formula>0.99</formula>
    </cfRule>
  </conditionalFormatting>
  <conditionalFormatting sqref="AN11:AN34">
    <cfRule type="cellIs" dxfId="15" priority="16" operator="equal">
      <formula>0</formula>
    </cfRule>
  </conditionalFormatting>
  <conditionalFormatting sqref="AN11:AN34">
    <cfRule type="cellIs" dxfId="14" priority="15" operator="greaterThan">
      <formula>1179</formula>
    </cfRule>
  </conditionalFormatting>
  <conditionalFormatting sqref="AN11:AN34">
    <cfRule type="cellIs" dxfId="13" priority="14" operator="greaterThan">
      <formula>99</formula>
    </cfRule>
  </conditionalFormatting>
  <conditionalFormatting sqref="AN11:AN34">
    <cfRule type="cellIs" dxfId="12" priority="13" operator="greaterThan">
      <formula>0.99</formula>
    </cfRule>
  </conditionalFormatting>
  <conditionalFormatting sqref="AN11:AN34">
    <cfRule type="cellIs" dxfId="11" priority="12" operator="equal">
      <formula>0</formula>
    </cfRule>
  </conditionalFormatting>
  <conditionalFormatting sqref="AN11:AN34">
    <cfRule type="cellIs" dxfId="10" priority="11" operator="greaterThan">
      <formula>1179</formula>
    </cfRule>
  </conditionalFormatting>
  <conditionalFormatting sqref="AN11:AN34">
    <cfRule type="cellIs" dxfId="9" priority="10" operator="greaterThan">
      <formula>99</formula>
    </cfRule>
  </conditionalFormatting>
  <conditionalFormatting sqref="AN11:AN34">
    <cfRule type="cellIs" dxfId="8" priority="9" operator="greaterThan">
      <formula>0.99</formula>
    </cfRule>
  </conditionalFormatting>
  <conditionalFormatting sqref="AN11:AN34">
    <cfRule type="cellIs" dxfId="7" priority="8" operator="equal">
      <formula>0</formula>
    </cfRule>
  </conditionalFormatting>
  <conditionalFormatting sqref="AN11:AN34">
    <cfRule type="cellIs" dxfId="6" priority="7" operator="greaterThan">
      <formula>1179</formula>
    </cfRule>
  </conditionalFormatting>
  <conditionalFormatting sqref="AN11:AN34">
    <cfRule type="cellIs" dxfId="5" priority="6" operator="greaterThan">
      <formula>99</formula>
    </cfRule>
  </conditionalFormatting>
  <conditionalFormatting sqref="AN11:AN34">
    <cfRule type="cellIs" dxfId="4" priority="5" operator="greaterThan">
      <formula>0.99</formula>
    </cfRule>
  </conditionalFormatting>
  <conditionalFormatting sqref="AL16:AL34">
    <cfRule type="cellIs" dxfId="3" priority="4" operator="equal">
      <formula>0</formula>
    </cfRule>
  </conditionalFormatting>
  <conditionalFormatting sqref="AL16:AL34">
    <cfRule type="cellIs" dxfId="2" priority="3" operator="greaterThan">
      <formula>1179</formula>
    </cfRule>
  </conditionalFormatting>
  <conditionalFormatting sqref="AL16:AL34">
    <cfRule type="cellIs" dxfId="1" priority="2" operator="greaterThan">
      <formula>99</formula>
    </cfRule>
  </conditionalFormatting>
  <conditionalFormatting sqref="AL16:AL34">
    <cfRule type="cellIs" dxfId="0"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topLeftCell="B22" zoomScaleNormal="100" workbookViewId="0">
      <selection activeCell="R15" sqref="R15"/>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133</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170"/>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67" t="s">
        <v>10</v>
      </c>
      <c r="I7" s="116" t="s">
        <v>11</v>
      </c>
      <c r="J7" s="116" t="s">
        <v>12</v>
      </c>
      <c r="K7" s="116" t="s">
        <v>13</v>
      </c>
      <c r="L7" s="12"/>
      <c r="M7" s="12"/>
      <c r="N7" s="12"/>
      <c r="O7" s="167"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42494</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28700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172" t="s">
        <v>51</v>
      </c>
      <c r="V9" s="172" t="s">
        <v>52</v>
      </c>
      <c r="W9" s="283" t="s">
        <v>53</v>
      </c>
      <c r="X9" s="284" t="s">
        <v>54</v>
      </c>
      <c r="Y9" s="285"/>
      <c r="Z9" s="285"/>
      <c r="AA9" s="285"/>
      <c r="AB9" s="285"/>
      <c r="AC9" s="285"/>
      <c r="AD9" s="285"/>
      <c r="AE9" s="286"/>
      <c r="AF9" s="169" t="s">
        <v>55</v>
      </c>
      <c r="AG9" s="169" t="s">
        <v>56</v>
      </c>
      <c r="AH9" s="272" t="s">
        <v>57</v>
      </c>
      <c r="AI9" s="287" t="s">
        <v>58</v>
      </c>
      <c r="AJ9" s="172" t="s">
        <v>59</v>
      </c>
      <c r="AK9" s="172" t="s">
        <v>60</v>
      </c>
      <c r="AL9" s="172" t="s">
        <v>61</v>
      </c>
      <c r="AM9" s="172" t="s">
        <v>62</v>
      </c>
      <c r="AN9" s="172" t="s">
        <v>63</v>
      </c>
      <c r="AO9" s="172" t="s">
        <v>64</v>
      </c>
      <c r="AP9" s="172" t="s">
        <v>65</v>
      </c>
      <c r="AQ9" s="270" t="s">
        <v>66</v>
      </c>
      <c r="AR9" s="172" t="s">
        <v>67</v>
      </c>
      <c r="AS9" s="272" t="s">
        <v>68</v>
      </c>
      <c r="AV9" s="35" t="s">
        <v>69</v>
      </c>
      <c r="AW9" s="35" t="s">
        <v>70</v>
      </c>
      <c r="AY9" s="36" t="s">
        <v>71</v>
      </c>
    </row>
    <row r="10" spans="2:51" x14ac:dyDescent="0.25">
      <c r="B10" s="172" t="s">
        <v>72</v>
      </c>
      <c r="C10" s="172" t="s">
        <v>73</v>
      </c>
      <c r="D10" s="172" t="s">
        <v>74</v>
      </c>
      <c r="E10" s="172" t="s">
        <v>75</v>
      </c>
      <c r="F10" s="172" t="s">
        <v>74</v>
      </c>
      <c r="G10" s="172" t="s">
        <v>75</v>
      </c>
      <c r="H10" s="266"/>
      <c r="I10" s="172" t="s">
        <v>75</v>
      </c>
      <c r="J10" s="172" t="s">
        <v>75</v>
      </c>
      <c r="K10" s="172" t="s">
        <v>75</v>
      </c>
      <c r="L10" s="28" t="s">
        <v>29</v>
      </c>
      <c r="M10" s="269"/>
      <c r="N10" s="28" t="s">
        <v>29</v>
      </c>
      <c r="O10" s="271"/>
      <c r="P10" s="271"/>
      <c r="Q10" s="1">
        <f>'MAY 3'!Q34</f>
        <v>80795816</v>
      </c>
      <c r="R10" s="280"/>
      <c r="S10" s="281"/>
      <c r="T10" s="282"/>
      <c r="U10" s="172" t="s">
        <v>75</v>
      </c>
      <c r="V10" s="172" t="s">
        <v>75</v>
      </c>
      <c r="W10" s="283"/>
      <c r="X10" s="37" t="s">
        <v>76</v>
      </c>
      <c r="Y10" s="37" t="s">
        <v>77</v>
      </c>
      <c r="Z10" s="37" t="s">
        <v>78</v>
      </c>
      <c r="AA10" s="37" t="s">
        <v>79</v>
      </c>
      <c r="AB10" s="37" t="s">
        <v>80</v>
      </c>
      <c r="AC10" s="37" t="s">
        <v>81</v>
      </c>
      <c r="AD10" s="37" t="s">
        <v>82</v>
      </c>
      <c r="AE10" s="37" t="s">
        <v>83</v>
      </c>
      <c r="AF10" s="38"/>
      <c r="AG10" s="1">
        <f>'MAY 3'!AG34</f>
        <v>46186560</v>
      </c>
      <c r="AH10" s="272"/>
      <c r="AI10" s="288"/>
      <c r="AJ10" s="172" t="s">
        <v>84</v>
      </c>
      <c r="AK10" s="172" t="s">
        <v>84</v>
      </c>
      <c r="AL10" s="172" t="s">
        <v>84</v>
      </c>
      <c r="AM10" s="172" t="s">
        <v>84</v>
      </c>
      <c r="AN10" s="172" t="s">
        <v>84</v>
      </c>
      <c r="AO10" s="172" t="s">
        <v>84</v>
      </c>
      <c r="AP10" s="1">
        <f>'MAY 3'!AP34</f>
        <v>10748942</v>
      </c>
      <c r="AQ10" s="271"/>
      <c r="AR10" s="168" t="s">
        <v>85</v>
      </c>
      <c r="AS10" s="272"/>
      <c r="AV10" s="39" t="s">
        <v>86</v>
      </c>
      <c r="AW10" s="39" t="s">
        <v>87</v>
      </c>
      <c r="AY10" s="81" t="s">
        <v>129</v>
      </c>
    </row>
    <row r="11" spans="2:51" x14ac:dyDescent="0.25">
      <c r="B11" s="40">
        <v>2</v>
      </c>
      <c r="C11" s="40">
        <v>4.1666666666666664E-2</v>
      </c>
      <c r="D11" s="110">
        <v>4</v>
      </c>
      <c r="E11" s="41">
        <f t="shared" ref="E11:E34" si="0">D11/1.42</f>
        <v>2.8169014084507045</v>
      </c>
      <c r="F11" s="100">
        <v>75</v>
      </c>
      <c r="G11" s="41">
        <f>F11/1.42</f>
        <v>52.816901408450704</v>
      </c>
      <c r="H11" s="42" t="s">
        <v>88</v>
      </c>
      <c r="I11" s="42">
        <f>J11-(2/1.42)</f>
        <v>47.887323943661976</v>
      </c>
      <c r="J11" s="43">
        <f>(F11-5)/1.42</f>
        <v>49.295774647887328</v>
      </c>
      <c r="K11" s="42">
        <f>J11+(6/1.42)</f>
        <v>53.521126760563384</v>
      </c>
      <c r="L11" s="44">
        <v>14</v>
      </c>
      <c r="M11" s="45" t="s">
        <v>89</v>
      </c>
      <c r="N11" s="45">
        <v>11.4</v>
      </c>
      <c r="O11" s="111">
        <v>132</v>
      </c>
      <c r="P11" s="111">
        <v>100</v>
      </c>
      <c r="Q11" s="111">
        <v>80800679</v>
      </c>
      <c r="R11" s="46">
        <f>IF(ISBLANK(Q11),"-",Q11-Q10)</f>
        <v>4863</v>
      </c>
      <c r="S11" s="47">
        <f>R11*24/1000</f>
        <v>116.712</v>
      </c>
      <c r="T11" s="47">
        <f>R11/1000</f>
        <v>4.8630000000000004</v>
      </c>
      <c r="U11" s="112">
        <v>3.7</v>
      </c>
      <c r="V11" s="112">
        <f t="shared" ref="V11:V34" si="1">U11</f>
        <v>3.7</v>
      </c>
      <c r="W11" s="113" t="s">
        <v>124</v>
      </c>
      <c r="X11" s="115">
        <v>0</v>
      </c>
      <c r="Y11" s="115">
        <v>0</v>
      </c>
      <c r="Z11" s="115">
        <v>1188</v>
      </c>
      <c r="AA11" s="115">
        <v>1185</v>
      </c>
      <c r="AB11" s="115">
        <v>0</v>
      </c>
      <c r="AC11" s="48" t="s">
        <v>90</v>
      </c>
      <c r="AD11" s="48" t="s">
        <v>90</v>
      </c>
      <c r="AE11" s="48" t="s">
        <v>90</v>
      </c>
      <c r="AF11" s="114" t="s">
        <v>90</v>
      </c>
      <c r="AG11" s="123">
        <v>46187508</v>
      </c>
      <c r="AH11" s="49">
        <f>IF(ISBLANK(AG11),"-",AG11-AG10)</f>
        <v>948</v>
      </c>
      <c r="AI11" s="50">
        <f>AH11/T11</f>
        <v>194.9413942011104</v>
      </c>
      <c r="AJ11" s="98">
        <v>0</v>
      </c>
      <c r="AK11" s="98">
        <v>0</v>
      </c>
      <c r="AL11" s="98">
        <v>1</v>
      </c>
      <c r="AM11" s="98">
        <v>1</v>
      </c>
      <c r="AN11" s="98">
        <v>0</v>
      </c>
      <c r="AO11" s="98">
        <v>0.7</v>
      </c>
      <c r="AP11" s="115">
        <v>10749243</v>
      </c>
      <c r="AQ11" s="115">
        <f t="shared" ref="AQ11:AQ34" si="2">AP11-AP10</f>
        <v>301</v>
      </c>
      <c r="AR11" s="51"/>
      <c r="AS11" s="52" t="s">
        <v>113</v>
      </c>
      <c r="AV11" s="39" t="s">
        <v>88</v>
      </c>
      <c r="AW11" s="39" t="s">
        <v>91</v>
      </c>
      <c r="AY11" s="81" t="s">
        <v>128</v>
      </c>
    </row>
    <row r="12" spans="2:51" x14ac:dyDescent="0.25">
      <c r="B12" s="40">
        <v>2.0416666666666701</v>
      </c>
      <c r="C12" s="40">
        <v>8.3333333333333329E-2</v>
      </c>
      <c r="D12" s="110">
        <v>4</v>
      </c>
      <c r="E12" s="41">
        <f t="shared" si="0"/>
        <v>2.8169014084507045</v>
      </c>
      <c r="F12" s="100">
        <v>75</v>
      </c>
      <c r="G12" s="41">
        <f t="shared" ref="G12:G34" si="3">F12/1.42</f>
        <v>52.816901408450704</v>
      </c>
      <c r="H12" s="42" t="s">
        <v>88</v>
      </c>
      <c r="I12" s="42">
        <f t="shared" ref="I12:I34" si="4">J12-(2/1.42)</f>
        <v>47.887323943661976</v>
      </c>
      <c r="J12" s="43">
        <f>(F12-5)/1.42</f>
        <v>49.295774647887328</v>
      </c>
      <c r="K12" s="42">
        <f>J12+(6/1.42)</f>
        <v>53.521126760563384</v>
      </c>
      <c r="L12" s="44">
        <v>14</v>
      </c>
      <c r="M12" s="45" t="s">
        <v>89</v>
      </c>
      <c r="N12" s="45">
        <v>11.2</v>
      </c>
      <c r="O12" s="111">
        <v>135</v>
      </c>
      <c r="P12" s="111">
        <v>104</v>
      </c>
      <c r="Q12" s="111">
        <v>80805665</v>
      </c>
      <c r="R12" s="46">
        <f t="shared" ref="R12:R34" si="5">IF(ISBLANK(Q12),"-",Q12-Q11)</f>
        <v>4986</v>
      </c>
      <c r="S12" s="47">
        <f t="shared" ref="S12:S34" si="6">R12*24/1000</f>
        <v>119.664</v>
      </c>
      <c r="T12" s="47">
        <f t="shared" ref="T12:T34" si="7">R12/1000</f>
        <v>4.9859999999999998</v>
      </c>
      <c r="U12" s="112">
        <v>4.8</v>
      </c>
      <c r="V12" s="112">
        <f t="shared" si="1"/>
        <v>4.8</v>
      </c>
      <c r="W12" s="113" t="s">
        <v>124</v>
      </c>
      <c r="X12" s="115">
        <v>0</v>
      </c>
      <c r="Y12" s="115">
        <v>0</v>
      </c>
      <c r="Z12" s="115">
        <v>1188</v>
      </c>
      <c r="AA12" s="115">
        <v>1185</v>
      </c>
      <c r="AB12" s="115">
        <v>0</v>
      </c>
      <c r="AC12" s="48" t="s">
        <v>90</v>
      </c>
      <c r="AD12" s="48" t="s">
        <v>90</v>
      </c>
      <c r="AE12" s="48" t="s">
        <v>90</v>
      </c>
      <c r="AF12" s="114" t="s">
        <v>90</v>
      </c>
      <c r="AG12" s="123">
        <v>46188480</v>
      </c>
      <c r="AH12" s="49">
        <f>IF(ISBLANK(AG12),"-",AG12-AG11)</f>
        <v>972</v>
      </c>
      <c r="AI12" s="50">
        <f t="shared" ref="AI12:AI34" si="8">AH12/T12</f>
        <v>194.94584837545128</v>
      </c>
      <c r="AJ12" s="98">
        <v>0</v>
      </c>
      <c r="AK12" s="98">
        <v>0</v>
      </c>
      <c r="AL12" s="98">
        <v>1</v>
      </c>
      <c r="AM12" s="98">
        <v>1</v>
      </c>
      <c r="AN12" s="98">
        <v>0</v>
      </c>
      <c r="AO12" s="98">
        <v>0.7</v>
      </c>
      <c r="AP12" s="115">
        <v>10749507</v>
      </c>
      <c r="AQ12" s="115">
        <f t="shared" si="2"/>
        <v>264</v>
      </c>
      <c r="AR12" s="118">
        <v>1.1000000000000001</v>
      </c>
      <c r="AS12" s="52" t="s">
        <v>113</v>
      </c>
      <c r="AV12" s="39" t="s">
        <v>92</v>
      </c>
      <c r="AW12" s="39" t="s">
        <v>93</v>
      </c>
      <c r="AY12" s="81" t="s">
        <v>126</v>
      </c>
    </row>
    <row r="13" spans="2:51" x14ac:dyDescent="0.25">
      <c r="B13" s="40">
        <v>2.0833333333333299</v>
      </c>
      <c r="C13" s="40">
        <v>0.125</v>
      </c>
      <c r="D13" s="110">
        <v>5</v>
      </c>
      <c r="E13" s="41">
        <f t="shared" si="0"/>
        <v>3.5211267605633805</v>
      </c>
      <c r="F13" s="100">
        <v>75</v>
      </c>
      <c r="G13" s="41">
        <f t="shared" si="3"/>
        <v>52.816901408450704</v>
      </c>
      <c r="H13" s="42" t="s">
        <v>88</v>
      </c>
      <c r="I13" s="42">
        <f t="shared" si="4"/>
        <v>47.887323943661976</v>
      </c>
      <c r="J13" s="43">
        <f>(F13-5)/1.42</f>
        <v>49.295774647887328</v>
      </c>
      <c r="K13" s="42">
        <f>J13+(6/1.42)</f>
        <v>53.521126760563384</v>
      </c>
      <c r="L13" s="44">
        <v>14</v>
      </c>
      <c r="M13" s="45" t="s">
        <v>89</v>
      </c>
      <c r="N13" s="45">
        <v>11.2</v>
      </c>
      <c r="O13" s="111">
        <v>121</v>
      </c>
      <c r="P13" s="111">
        <v>107</v>
      </c>
      <c r="Q13" s="111">
        <v>80810541</v>
      </c>
      <c r="R13" s="46">
        <f t="shared" si="5"/>
        <v>4876</v>
      </c>
      <c r="S13" s="47">
        <f t="shared" si="6"/>
        <v>117.024</v>
      </c>
      <c r="T13" s="47">
        <f t="shared" si="7"/>
        <v>4.8760000000000003</v>
      </c>
      <c r="U13" s="112">
        <v>5.6</v>
      </c>
      <c r="V13" s="112">
        <f t="shared" si="1"/>
        <v>5.6</v>
      </c>
      <c r="W13" s="113" t="s">
        <v>124</v>
      </c>
      <c r="X13" s="115">
        <v>0</v>
      </c>
      <c r="Y13" s="115">
        <v>0</v>
      </c>
      <c r="Z13" s="115">
        <v>1188</v>
      </c>
      <c r="AA13" s="115">
        <v>1185</v>
      </c>
      <c r="AB13" s="115">
        <v>0</v>
      </c>
      <c r="AC13" s="48" t="s">
        <v>90</v>
      </c>
      <c r="AD13" s="48" t="s">
        <v>90</v>
      </c>
      <c r="AE13" s="48" t="s">
        <v>90</v>
      </c>
      <c r="AF13" s="114" t="s">
        <v>90</v>
      </c>
      <c r="AG13" s="123">
        <v>46189404</v>
      </c>
      <c r="AH13" s="49">
        <f>IF(ISBLANK(AG13),"-",AG13-AG12)</f>
        <v>924</v>
      </c>
      <c r="AI13" s="50">
        <f t="shared" si="8"/>
        <v>189.49958982772765</v>
      </c>
      <c r="AJ13" s="98">
        <v>0</v>
      </c>
      <c r="AK13" s="98">
        <v>0</v>
      </c>
      <c r="AL13" s="98">
        <v>1</v>
      </c>
      <c r="AM13" s="98">
        <v>1</v>
      </c>
      <c r="AN13" s="98">
        <v>0</v>
      </c>
      <c r="AO13" s="98">
        <v>0.7</v>
      </c>
      <c r="AP13" s="115">
        <v>10749707</v>
      </c>
      <c r="AQ13" s="115">
        <f t="shared" si="2"/>
        <v>200</v>
      </c>
      <c r="AR13" s="51"/>
      <c r="AS13" s="52" t="s">
        <v>113</v>
      </c>
      <c r="AV13" s="39" t="s">
        <v>94</v>
      </c>
      <c r="AW13" s="39" t="s">
        <v>95</v>
      </c>
      <c r="AY13" s="81" t="s">
        <v>133</v>
      </c>
    </row>
    <row r="14" spans="2:51" x14ac:dyDescent="0.25">
      <c r="B14" s="40">
        <v>2.125</v>
      </c>
      <c r="C14" s="40">
        <v>0.16666666666666699</v>
      </c>
      <c r="D14" s="110">
        <v>6</v>
      </c>
      <c r="E14" s="41">
        <f t="shared" si="0"/>
        <v>4.2253521126760569</v>
      </c>
      <c r="F14" s="100">
        <v>75</v>
      </c>
      <c r="G14" s="41">
        <f t="shared" si="3"/>
        <v>52.816901408450704</v>
      </c>
      <c r="H14" s="42" t="s">
        <v>88</v>
      </c>
      <c r="I14" s="42">
        <f t="shared" si="4"/>
        <v>47.887323943661976</v>
      </c>
      <c r="J14" s="43">
        <f>(F14-5)/1.42</f>
        <v>49.295774647887328</v>
      </c>
      <c r="K14" s="42">
        <f>J14+(6/1.42)</f>
        <v>53.521126760563384</v>
      </c>
      <c r="L14" s="44">
        <v>14</v>
      </c>
      <c r="M14" s="45" t="s">
        <v>89</v>
      </c>
      <c r="N14" s="45">
        <v>12.8</v>
      </c>
      <c r="O14" s="111">
        <v>120</v>
      </c>
      <c r="P14" s="111">
        <v>97</v>
      </c>
      <c r="Q14" s="111">
        <v>80815522</v>
      </c>
      <c r="R14" s="46">
        <f t="shared" si="5"/>
        <v>4981</v>
      </c>
      <c r="S14" s="47">
        <f t="shared" si="6"/>
        <v>119.544</v>
      </c>
      <c r="T14" s="47">
        <f t="shared" si="7"/>
        <v>4.9809999999999999</v>
      </c>
      <c r="U14" s="112">
        <v>6.4</v>
      </c>
      <c r="V14" s="112">
        <f t="shared" si="1"/>
        <v>6.4</v>
      </c>
      <c r="W14" s="113" t="s">
        <v>124</v>
      </c>
      <c r="X14" s="115">
        <v>0</v>
      </c>
      <c r="Y14" s="115">
        <v>0</v>
      </c>
      <c r="Z14" s="115">
        <v>1188</v>
      </c>
      <c r="AA14" s="115">
        <v>1185</v>
      </c>
      <c r="AB14" s="115">
        <v>0</v>
      </c>
      <c r="AC14" s="48" t="s">
        <v>90</v>
      </c>
      <c r="AD14" s="48" t="s">
        <v>90</v>
      </c>
      <c r="AE14" s="48" t="s">
        <v>90</v>
      </c>
      <c r="AF14" s="114" t="s">
        <v>90</v>
      </c>
      <c r="AG14" s="123">
        <v>46190348</v>
      </c>
      <c r="AH14" s="49">
        <f t="shared" ref="AH14:AH34" si="9">IF(ISBLANK(AG14),"-",AG14-AG13)</f>
        <v>944</v>
      </c>
      <c r="AI14" s="50">
        <f t="shared" si="8"/>
        <v>189.52017667135115</v>
      </c>
      <c r="AJ14" s="98">
        <v>0</v>
      </c>
      <c r="AK14" s="98">
        <v>0</v>
      </c>
      <c r="AL14" s="98">
        <v>1</v>
      </c>
      <c r="AM14" s="98">
        <v>1</v>
      </c>
      <c r="AN14" s="98">
        <v>0</v>
      </c>
      <c r="AO14" s="98">
        <v>0.7</v>
      </c>
      <c r="AP14" s="115">
        <v>10749807</v>
      </c>
      <c r="AQ14" s="115">
        <f t="shared" si="2"/>
        <v>100</v>
      </c>
      <c r="AR14" s="51"/>
      <c r="AS14" s="52" t="s">
        <v>113</v>
      </c>
      <c r="AT14" s="54"/>
      <c r="AV14" s="39" t="s">
        <v>96</v>
      </c>
      <c r="AW14" s="39" t="s">
        <v>97</v>
      </c>
      <c r="AY14" s="81"/>
    </row>
    <row r="15" spans="2:51" ht="14.25" customHeight="1" x14ac:dyDescent="0.25">
      <c r="B15" s="40">
        <v>2.1666666666666701</v>
      </c>
      <c r="C15" s="40">
        <v>0.20833333333333301</v>
      </c>
      <c r="D15" s="110">
        <v>6</v>
      </c>
      <c r="E15" s="41">
        <f t="shared" si="0"/>
        <v>4.2253521126760569</v>
      </c>
      <c r="F15" s="100">
        <v>75</v>
      </c>
      <c r="G15" s="41">
        <f t="shared" si="3"/>
        <v>52.816901408450704</v>
      </c>
      <c r="H15" s="42" t="s">
        <v>88</v>
      </c>
      <c r="I15" s="42">
        <f t="shared" si="4"/>
        <v>47.887323943661976</v>
      </c>
      <c r="J15" s="43">
        <f>(F15-5)/1.42</f>
        <v>49.295774647887328</v>
      </c>
      <c r="K15" s="42">
        <f>J15+(6/1.42)</f>
        <v>53.521126760563384</v>
      </c>
      <c r="L15" s="44">
        <v>18</v>
      </c>
      <c r="M15" s="45" t="s">
        <v>89</v>
      </c>
      <c r="N15" s="45">
        <v>13.1</v>
      </c>
      <c r="O15" s="111">
        <v>120</v>
      </c>
      <c r="P15" s="111">
        <v>89</v>
      </c>
      <c r="Q15" s="111">
        <v>80821303</v>
      </c>
      <c r="R15" s="46">
        <f t="shared" si="5"/>
        <v>5781</v>
      </c>
      <c r="S15" s="47">
        <f t="shared" si="6"/>
        <v>138.744</v>
      </c>
      <c r="T15" s="47">
        <f t="shared" si="7"/>
        <v>5.7809999999999997</v>
      </c>
      <c r="U15" s="112">
        <v>7.9</v>
      </c>
      <c r="V15" s="112">
        <f t="shared" si="1"/>
        <v>7.9</v>
      </c>
      <c r="W15" s="113" t="s">
        <v>124</v>
      </c>
      <c r="X15" s="115">
        <v>0</v>
      </c>
      <c r="Y15" s="115">
        <v>0</v>
      </c>
      <c r="Z15" s="115">
        <v>1188</v>
      </c>
      <c r="AA15" s="115">
        <v>1185</v>
      </c>
      <c r="AB15" s="115">
        <v>0</v>
      </c>
      <c r="AC15" s="48" t="s">
        <v>90</v>
      </c>
      <c r="AD15" s="48" t="s">
        <v>90</v>
      </c>
      <c r="AE15" s="48" t="s">
        <v>90</v>
      </c>
      <c r="AF15" s="114" t="s">
        <v>90</v>
      </c>
      <c r="AG15" s="123">
        <v>46191324</v>
      </c>
      <c r="AH15" s="49">
        <f t="shared" si="9"/>
        <v>976</v>
      </c>
      <c r="AI15" s="50">
        <f t="shared" si="8"/>
        <v>168.82892233177651</v>
      </c>
      <c r="AJ15" s="98">
        <v>0</v>
      </c>
      <c r="AK15" s="98">
        <v>0</v>
      </c>
      <c r="AL15" s="98">
        <v>1</v>
      </c>
      <c r="AM15" s="98">
        <v>1</v>
      </c>
      <c r="AN15" s="98">
        <v>0</v>
      </c>
      <c r="AO15" s="98">
        <v>0.7</v>
      </c>
      <c r="AP15" s="115">
        <v>10749817</v>
      </c>
      <c r="AQ15" s="115">
        <f t="shared" si="2"/>
        <v>10</v>
      </c>
      <c r="AR15" s="51"/>
      <c r="AS15" s="52" t="s">
        <v>113</v>
      </c>
      <c r="AV15" s="39" t="s">
        <v>98</v>
      </c>
      <c r="AW15" s="39" t="s">
        <v>99</v>
      </c>
      <c r="AY15" s="97"/>
    </row>
    <row r="16" spans="2:51" x14ac:dyDescent="0.25">
      <c r="B16" s="40">
        <v>2.2083333333333299</v>
      </c>
      <c r="C16" s="40">
        <v>0.25</v>
      </c>
      <c r="D16" s="110">
        <v>6</v>
      </c>
      <c r="E16" s="41">
        <f t="shared" si="0"/>
        <v>4.2253521126760569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130</v>
      </c>
      <c r="P16" s="111">
        <v>121</v>
      </c>
      <c r="Q16" s="111">
        <v>80827284</v>
      </c>
      <c r="R16" s="46">
        <f t="shared" si="5"/>
        <v>5981</v>
      </c>
      <c r="S16" s="47">
        <f t="shared" si="6"/>
        <v>143.54400000000001</v>
      </c>
      <c r="T16" s="47">
        <f t="shared" si="7"/>
        <v>5.9809999999999999</v>
      </c>
      <c r="U16" s="112">
        <v>9.5</v>
      </c>
      <c r="V16" s="112">
        <f t="shared" si="1"/>
        <v>9.5</v>
      </c>
      <c r="W16" s="113" t="s">
        <v>124</v>
      </c>
      <c r="X16" s="115">
        <v>0</v>
      </c>
      <c r="Y16" s="115">
        <v>0</v>
      </c>
      <c r="Z16" s="115">
        <v>1188</v>
      </c>
      <c r="AA16" s="115">
        <v>1185</v>
      </c>
      <c r="AB16" s="115">
        <v>0</v>
      </c>
      <c r="AC16" s="48" t="s">
        <v>90</v>
      </c>
      <c r="AD16" s="48" t="s">
        <v>90</v>
      </c>
      <c r="AE16" s="48" t="s">
        <v>90</v>
      </c>
      <c r="AF16" s="114" t="s">
        <v>90</v>
      </c>
      <c r="AG16" s="123">
        <v>46192244</v>
      </c>
      <c r="AH16" s="49">
        <f t="shared" si="9"/>
        <v>920</v>
      </c>
      <c r="AI16" s="50">
        <f t="shared" si="8"/>
        <v>153.82043136599231</v>
      </c>
      <c r="AJ16" s="98">
        <v>0</v>
      </c>
      <c r="AK16" s="98">
        <v>0</v>
      </c>
      <c r="AL16" s="98">
        <v>1</v>
      </c>
      <c r="AM16" s="98">
        <v>1</v>
      </c>
      <c r="AN16" s="98">
        <v>0</v>
      </c>
      <c r="AO16" s="98">
        <v>0</v>
      </c>
      <c r="AP16" s="115">
        <v>10749817</v>
      </c>
      <c r="AQ16" s="115">
        <f t="shared" si="2"/>
        <v>0</v>
      </c>
      <c r="AR16" s="53">
        <v>1.21</v>
      </c>
      <c r="AS16" s="52" t="s">
        <v>101</v>
      </c>
      <c r="AV16" s="39" t="s">
        <v>102</v>
      </c>
      <c r="AW16" s="39" t="s">
        <v>103</v>
      </c>
      <c r="AY16" s="97"/>
    </row>
    <row r="17" spans="1:51" x14ac:dyDescent="0.25">
      <c r="B17" s="40">
        <v>2.25</v>
      </c>
      <c r="C17" s="40">
        <v>0.29166666666666702</v>
      </c>
      <c r="D17" s="110">
        <v>5</v>
      </c>
      <c r="E17" s="41">
        <f t="shared" si="0"/>
        <v>3.5211267605633805</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133</v>
      </c>
      <c r="P17" s="111">
        <v>139</v>
      </c>
      <c r="Q17" s="111">
        <v>80833465</v>
      </c>
      <c r="R17" s="46">
        <f t="shared" si="5"/>
        <v>6181</v>
      </c>
      <c r="S17" s="47">
        <f t="shared" si="6"/>
        <v>148.34399999999999</v>
      </c>
      <c r="T17" s="47">
        <f t="shared" si="7"/>
        <v>6.181</v>
      </c>
      <c r="U17" s="112">
        <v>9.1999999999999993</v>
      </c>
      <c r="V17" s="112">
        <f t="shared" si="1"/>
        <v>9.1999999999999993</v>
      </c>
      <c r="W17" s="113" t="s">
        <v>130</v>
      </c>
      <c r="X17" s="115">
        <v>0</v>
      </c>
      <c r="Y17" s="115">
        <v>1017</v>
      </c>
      <c r="Z17" s="115">
        <v>1186</v>
      </c>
      <c r="AA17" s="115">
        <v>1185</v>
      </c>
      <c r="AB17" s="115">
        <v>1186</v>
      </c>
      <c r="AC17" s="48" t="s">
        <v>90</v>
      </c>
      <c r="AD17" s="48" t="s">
        <v>90</v>
      </c>
      <c r="AE17" s="48" t="s">
        <v>90</v>
      </c>
      <c r="AF17" s="114" t="s">
        <v>90</v>
      </c>
      <c r="AG17" s="123">
        <v>46193588</v>
      </c>
      <c r="AH17" s="49">
        <f t="shared" si="9"/>
        <v>1344</v>
      </c>
      <c r="AI17" s="50">
        <f t="shared" si="8"/>
        <v>217.440543601359</v>
      </c>
      <c r="AJ17" s="98">
        <v>0</v>
      </c>
      <c r="AK17" s="98">
        <v>1</v>
      </c>
      <c r="AL17" s="98">
        <v>1</v>
      </c>
      <c r="AM17" s="98">
        <v>1</v>
      </c>
      <c r="AN17" s="98">
        <v>1</v>
      </c>
      <c r="AO17" s="98">
        <v>0</v>
      </c>
      <c r="AP17" s="115">
        <v>10749817</v>
      </c>
      <c r="AQ17" s="115">
        <f t="shared" si="2"/>
        <v>0</v>
      </c>
      <c r="AR17" s="51"/>
      <c r="AS17" s="52" t="s">
        <v>101</v>
      </c>
      <c r="AT17" s="54"/>
      <c r="AV17" s="39" t="s">
        <v>104</v>
      </c>
      <c r="AW17" s="39" t="s">
        <v>105</v>
      </c>
      <c r="AY17" s="101"/>
    </row>
    <row r="18" spans="1:51" x14ac:dyDescent="0.25">
      <c r="B18" s="40">
        <v>2.2916666666666701</v>
      </c>
      <c r="C18" s="40">
        <v>0.33333333333333298</v>
      </c>
      <c r="D18" s="110">
        <v>4</v>
      </c>
      <c r="E18" s="41">
        <f t="shared" si="0"/>
        <v>2.8169014084507045</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135</v>
      </c>
      <c r="P18" s="111">
        <v>135</v>
      </c>
      <c r="Q18" s="111">
        <v>80839547</v>
      </c>
      <c r="R18" s="46">
        <f t="shared" si="5"/>
        <v>6082</v>
      </c>
      <c r="S18" s="47">
        <f t="shared" si="6"/>
        <v>145.96799999999999</v>
      </c>
      <c r="T18" s="47">
        <f t="shared" si="7"/>
        <v>6.0819999999999999</v>
      </c>
      <c r="U18" s="112">
        <v>8.6</v>
      </c>
      <c r="V18" s="112">
        <f t="shared" si="1"/>
        <v>8.6</v>
      </c>
      <c r="W18" s="113" t="s">
        <v>130</v>
      </c>
      <c r="X18" s="115">
        <v>0</v>
      </c>
      <c r="Y18" s="115">
        <v>1016</v>
      </c>
      <c r="Z18" s="115">
        <v>1187</v>
      </c>
      <c r="AA18" s="115">
        <v>1185</v>
      </c>
      <c r="AB18" s="115">
        <v>1187</v>
      </c>
      <c r="AC18" s="48" t="s">
        <v>90</v>
      </c>
      <c r="AD18" s="48" t="s">
        <v>90</v>
      </c>
      <c r="AE18" s="48" t="s">
        <v>90</v>
      </c>
      <c r="AF18" s="114" t="s">
        <v>90</v>
      </c>
      <c r="AG18" s="123">
        <v>46194952</v>
      </c>
      <c r="AH18" s="49">
        <f t="shared" si="9"/>
        <v>1364</v>
      </c>
      <c r="AI18" s="50">
        <f t="shared" si="8"/>
        <v>224.268332785268</v>
      </c>
      <c r="AJ18" s="98">
        <v>0</v>
      </c>
      <c r="AK18" s="98">
        <v>1</v>
      </c>
      <c r="AL18" s="98">
        <v>1</v>
      </c>
      <c r="AM18" s="98">
        <v>1</v>
      </c>
      <c r="AN18" s="98">
        <v>1</v>
      </c>
      <c r="AO18" s="98">
        <v>0</v>
      </c>
      <c r="AP18" s="115">
        <v>10749817</v>
      </c>
      <c r="AQ18" s="115">
        <f t="shared" si="2"/>
        <v>0</v>
      </c>
      <c r="AR18" s="51"/>
      <c r="AS18" s="52" t="s">
        <v>101</v>
      </c>
      <c r="AV18" s="39" t="s">
        <v>106</v>
      </c>
      <c r="AW18" s="39" t="s">
        <v>107</v>
      </c>
      <c r="AY18" s="101"/>
    </row>
    <row r="19" spans="1:51" x14ac:dyDescent="0.25">
      <c r="B19" s="40">
        <v>2.3333333333333299</v>
      </c>
      <c r="C19" s="40">
        <v>0.375</v>
      </c>
      <c r="D19" s="110">
        <v>4</v>
      </c>
      <c r="E19" s="41">
        <f t="shared" si="0"/>
        <v>2.8169014084507045</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140</v>
      </c>
      <c r="P19" s="111">
        <v>101</v>
      </c>
      <c r="Q19" s="111">
        <v>80845727</v>
      </c>
      <c r="R19" s="46">
        <f t="shared" si="5"/>
        <v>6180</v>
      </c>
      <c r="S19" s="47">
        <f t="shared" si="6"/>
        <v>148.32</v>
      </c>
      <c r="T19" s="47">
        <f t="shared" si="7"/>
        <v>6.18</v>
      </c>
      <c r="U19" s="112">
        <v>8.1</v>
      </c>
      <c r="V19" s="112">
        <f t="shared" si="1"/>
        <v>8.1</v>
      </c>
      <c r="W19" s="113" t="s">
        <v>130</v>
      </c>
      <c r="X19" s="115">
        <v>0</v>
      </c>
      <c r="Y19" s="115">
        <v>996</v>
      </c>
      <c r="Z19" s="115">
        <v>1187</v>
      </c>
      <c r="AA19" s="115">
        <v>1185</v>
      </c>
      <c r="AB19" s="115">
        <v>1187</v>
      </c>
      <c r="AC19" s="48" t="s">
        <v>90</v>
      </c>
      <c r="AD19" s="48" t="s">
        <v>90</v>
      </c>
      <c r="AE19" s="48" t="s">
        <v>90</v>
      </c>
      <c r="AF19" s="114" t="s">
        <v>90</v>
      </c>
      <c r="AG19" s="123">
        <v>46196308</v>
      </c>
      <c r="AH19" s="49">
        <f t="shared" si="9"/>
        <v>1356</v>
      </c>
      <c r="AI19" s="50">
        <f t="shared" si="8"/>
        <v>219.41747572815535</v>
      </c>
      <c r="AJ19" s="98">
        <v>0</v>
      </c>
      <c r="AK19" s="98">
        <v>1</v>
      </c>
      <c r="AL19" s="98">
        <v>1</v>
      </c>
      <c r="AM19" s="98">
        <v>1</v>
      </c>
      <c r="AN19" s="98">
        <v>1</v>
      </c>
      <c r="AO19" s="98">
        <v>0</v>
      </c>
      <c r="AP19" s="115">
        <v>10749817</v>
      </c>
      <c r="AQ19" s="115">
        <f t="shared" si="2"/>
        <v>0</v>
      </c>
      <c r="AR19" s="51"/>
      <c r="AS19" s="52" t="s">
        <v>101</v>
      </c>
      <c r="AV19" s="39" t="s">
        <v>108</v>
      </c>
      <c r="AW19" s="39" t="s">
        <v>109</v>
      </c>
      <c r="AY19" s="101"/>
    </row>
    <row r="20" spans="1:51" x14ac:dyDescent="0.25">
      <c r="B20" s="40">
        <v>2.375</v>
      </c>
      <c r="C20" s="40">
        <v>0.41666666666666669</v>
      </c>
      <c r="D20" s="110">
        <v>4</v>
      </c>
      <c r="E20" s="41">
        <f t="shared" si="0"/>
        <v>2.8169014084507045</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135</v>
      </c>
      <c r="P20" s="111">
        <v>85</v>
      </c>
      <c r="Q20" s="111">
        <v>80851929</v>
      </c>
      <c r="R20" s="46">
        <f t="shared" si="5"/>
        <v>6202</v>
      </c>
      <c r="S20" s="47">
        <f t="shared" si="6"/>
        <v>148.84800000000001</v>
      </c>
      <c r="T20" s="47">
        <f t="shared" si="7"/>
        <v>6.202</v>
      </c>
      <c r="U20" s="112">
        <v>7.8</v>
      </c>
      <c r="V20" s="112">
        <f t="shared" si="1"/>
        <v>7.8</v>
      </c>
      <c r="W20" s="113" t="s">
        <v>130</v>
      </c>
      <c r="X20" s="115">
        <v>0</v>
      </c>
      <c r="Y20" s="115">
        <v>1047</v>
      </c>
      <c r="Z20" s="115">
        <v>1187</v>
      </c>
      <c r="AA20" s="115">
        <v>1185</v>
      </c>
      <c r="AB20" s="115">
        <v>1186</v>
      </c>
      <c r="AC20" s="48" t="s">
        <v>90</v>
      </c>
      <c r="AD20" s="48" t="s">
        <v>90</v>
      </c>
      <c r="AE20" s="48" t="s">
        <v>90</v>
      </c>
      <c r="AF20" s="114" t="s">
        <v>90</v>
      </c>
      <c r="AG20" s="123">
        <v>46197668</v>
      </c>
      <c r="AH20" s="49">
        <f t="shared" si="9"/>
        <v>1360</v>
      </c>
      <c r="AI20" s="50">
        <f t="shared" si="8"/>
        <v>219.28410190261206</v>
      </c>
      <c r="AJ20" s="98">
        <v>0</v>
      </c>
      <c r="AK20" s="98">
        <v>1</v>
      </c>
      <c r="AL20" s="98">
        <v>1</v>
      </c>
      <c r="AM20" s="98">
        <v>1</v>
      </c>
      <c r="AN20" s="98">
        <v>1</v>
      </c>
      <c r="AO20" s="98">
        <v>0</v>
      </c>
      <c r="AP20" s="115">
        <v>10749817</v>
      </c>
      <c r="AQ20" s="115">
        <f t="shared" si="2"/>
        <v>0</v>
      </c>
      <c r="AR20" s="53">
        <v>1.25</v>
      </c>
      <c r="AS20" s="52" t="s">
        <v>135</v>
      </c>
      <c r="AY20" s="101"/>
    </row>
    <row r="21" spans="1:51" x14ac:dyDescent="0.25">
      <c r="B21" s="40">
        <v>2.4166666666666701</v>
      </c>
      <c r="C21" s="40">
        <v>0.45833333333333298</v>
      </c>
      <c r="D21" s="110">
        <v>5</v>
      </c>
      <c r="E21" s="41">
        <f t="shared" si="0"/>
        <v>3.5211267605633805</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135</v>
      </c>
      <c r="P21" s="111">
        <v>98</v>
      </c>
      <c r="Q21" s="111">
        <v>80858035</v>
      </c>
      <c r="R21" s="46">
        <f t="shared" si="5"/>
        <v>6106</v>
      </c>
      <c r="S21" s="47">
        <f t="shared" si="6"/>
        <v>146.54400000000001</v>
      </c>
      <c r="T21" s="47">
        <f t="shared" si="7"/>
        <v>6.1059999999999999</v>
      </c>
      <c r="U21" s="112">
        <v>7.1</v>
      </c>
      <c r="V21" s="112">
        <f t="shared" si="1"/>
        <v>7.1</v>
      </c>
      <c r="W21" s="113" t="s">
        <v>130</v>
      </c>
      <c r="X21" s="115">
        <v>0</v>
      </c>
      <c r="Y21" s="115">
        <v>1077</v>
      </c>
      <c r="Z21" s="115">
        <v>1187</v>
      </c>
      <c r="AA21" s="115">
        <v>1185</v>
      </c>
      <c r="AB21" s="115">
        <v>1187</v>
      </c>
      <c r="AC21" s="48" t="s">
        <v>90</v>
      </c>
      <c r="AD21" s="48" t="s">
        <v>90</v>
      </c>
      <c r="AE21" s="48" t="s">
        <v>90</v>
      </c>
      <c r="AF21" s="114" t="s">
        <v>90</v>
      </c>
      <c r="AG21" s="123">
        <v>46199052</v>
      </c>
      <c r="AH21" s="49">
        <f t="shared" si="9"/>
        <v>1384</v>
      </c>
      <c r="AI21" s="50">
        <f t="shared" si="8"/>
        <v>226.66229937766133</v>
      </c>
      <c r="AJ21" s="98">
        <v>0</v>
      </c>
      <c r="AK21" s="98">
        <v>1</v>
      </c>
      <c r="AL21" s="98">
        <v>1</v>
      </c>
      <c r="AM21" s="98">
        <v>1</v>
      </c>
      <c r="AN21" s="98">
        <v>1</v>
      </c>
      <c r="AO21" s="98">
        <v>0</v>
      </c>
      <c r="AP21" s="115">
        <v>10749817</v>
      </c>
      <c r="AQ21" s="115">
        <f t="shared" si="2"/>
        <v>0</v>
      </c>
      <c r="AR21" s="51"/>
      <c r="AS21" s="52" t="s">
        <v>101</v>
      </c>
      <c r="AY21" s="101"/>
    </row>
    <row r="22" spans="1:51" x14ac:dyDescent="0.25">
      <c r="B22" s="40">
        <v>2.4583333333333299</v>
      </c>
      <c r="C22" s="40">
        <v>0.5</v>
      </c>
      <c r="D22" s="110">
        <v>4</v>
      </c>
      <c r="E22" s="41">
        <f t="shared" si="0"/>
        <v>2.8169014084507045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131</v>
      </c>
      <c r="P22" s="111">
        <v>135</v>
      </c>
      <c r="Q22" s="111">
        <v>80864041</v>
      </c>
      <c r="R22" s="46">
        <f t="shared" si="5"/>
        <v>6006</v>
      </c>
      <c r="S22" s="47">
        <f t="shared" si="6"/>
        <v>144.14400000000001</v>
      </c>
      <c r="T22" s="47">
        <f t="shared" si="7"/>
        <v>6.0060000000000002</v>
      </c>
      <c r="U22" s="112">
        <v>6.6</v>
      </c>
      <c r="V22" s="112">
        <f t="shared" si="1"/>
        <v>6.6</v>
      </c>
      <c r="W22" s="113" t="s">
        <v>130</v>
      </c>
      <c r="X22" s="115">
        <v>0</v>
      </c>
      <c r="Y22" s="115">
        <v>1068</v>
      </c>
      <c r="Z22" s="115">
        <v>1187</v>
      </c>
      <c r="AA22" s="115">
        <v>1185</v>
      </c>
      <c r="AB22" s="115">
        <v>1187</v>
      </c>
      <c r="AC22" s="48" t="s">
        <v>90</v>
      </c>
      <c r="AD22" s="48" t="s">
        <v>90</v>
      </c>
      <c r="AE22" s="48" t="s">
        <v>90</v>
      </c>
      <c r="AF22" s="114" t="s">
        <v>90</v>
      </c>
      <c r="AG22" s="123">
        <v>46200423</v>
      </c>
      <c r="AH22" s="49">
        <f t="shared" si="9"/>
        <v>1371</v>
      </c>
      <c r="AI22" s="50">
        <f t="shared" si="8"/>
        <v>228.27172827172825</v>
      </c>
      <c r="AJ22" s="98">
        <v>0</v>
      </c>
      <c r="AK22" s="98">
        <v>1</v>
      </c>
      <c r="AL22" s="98">
        <v>1</v>
      </c>
      <c r="AM22" s="98">
        <v>1</v>
      </c>
      <c r="AN22" s="98">
        <v>1</v>
      </c>
      <c r="AO22" s="98">
        <v>0</v>
      </c>
      <c r="AP22" s="115">
        <v>10749817</v>
      </c>
      <c r="AQ22" s="115">
        <f t="shared" si="2"/>
        <v>0</v>
      </c>
      <c r="AR22" s="51"/>
      <c r="AS22" s="52" t="s">
        <v>101</v>
      </c>
      <c r="AV22" s="55" t="s">
        <v>110</v>
      </c>
      <c r="AY22" s="101"/>
    </row>
    <row r="23" spans="1:51" x14ac:dyDescent="0.25">
      <c r="A23" s="97" t="s">
        <v>125</v>
      </c>
      <c r="B23" s="40">
        <v>2.5</v>
      </c>
      <c r="C23" s="40">
        <v>0.54166666666666696</v>
      </c>
      <c r="D23" s="110">
        <v>4</v>
      </c>
      <c r="E23" s="41">
        <f t="shared" si="0"/>
        <v>2.8169014084507045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136</v>
      </c>
      <c r="P23" s="111">
        <v>101</v>
      </c>
      <c r="Q23" s="111">
        <v>80870037</v>
      </c>
      <c r="R23" s="46">
        <f t="shared" si="5"/>
        <v>5996</v>
      </c>
      <c r="S23" s="47">
        <f t="shared" si="6"/>
        <v>143.904</v>
      </c>
      <c r="T23" s="47">
        <f t="shared" si="7"/>
        <v>5.9960000000000004</v>
      </c>
      <c r="U23" s="112">
        <v>5.9</v>
      </c>
      <c r="V23" s="112">
        <f t="shared" si="1"/>
        <v>5.9</v>
      </c>
      <c r="W23" s="113" t="s">
        <v>130</v>
      </c>
      <c r="X23" s="115">
        <v>0</v>
      </c>
      <c r="Y23" s="115">
        <v>1027</v>
      </c>
      <c r="Z23" s="115">
        <v>1187</v>
      </c>
      <c r="AA23" s="115">
        <v>1185</v>
      </c>
      <c r="AB23" s="115">
        <v>1188</v>
      </c>
      <c r="AC23" s="48" t="s">
        <v>90</v>
      </c>
      <c r="AD23" s="48" t="s">
        <v>90</v>
      </c>
      <c r="AE23" s="48" t="s">
        <v>90</v>
      </c>
      <c r="AF23" s="114" t="s">
        <v>90</v>
      </c>
      <c r="AG23" s="123">
        <v>46201788</v>
      </c>
      <c r="AH23" s="49">
        <f t="shared" si="9"/>
        <v>1365</v>
      </c>
      <c r="AI23" s="50">
        <f t="shared" si="8"/>
        <v>227.65176784523013</v>
      </c>
      <c r="AJ23" s="98">
        <v>0</v>
      </c>
      <c r="AK23" s="98">
        <v>1</v>
      </c>
      <c r="AL23" s="98">
        <v>1</v>
      </c>
      <c r="AM23" s="98">
        <v>1</v>
      </c>
      <c r="AN23" s="98">
        <v>1</v>
      </c>
      <c r="AO23" s="98">
        <v>0</v>
      </c>
      <c r="AP23" s="115">
        <v>10749817</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132</v>
      </c>
      <c r="P24" s="111">
        <v>123</v>
      </c>
      <c r="Q24" s="111">
        <v>80876049</v>
      </c>
      <c r="R24" s="46">
        <f t="shared" si="5"/>
        <v>6012</v>
      </c>
      <c r="S24" s="47">
        <f t="shared" si="6"/>
        <v>144.28800000000001</v>
      </c>
      <c r="T24" s="47">
        <f t="shared" si="7"/>
        <v>6.0119999999999996</v>
      </c>
      <c r="U24" s="112">
        <v>5.5</v>
      </c>
      <c r="V24" s="112">
        <f t="shared" si="1"/>
        <v>5.5</v>
      </c>
      <c r="W24" s="113" t="s">
        <v>130</v>
      </c>
      <c r="X24" s="115">
        <v>0</v>
      </c>
      <c r="Y24" s="115">
        <v>1058</v>
      </c>
      <c r="Z24" s="115">
        <v>1187</v>
      </c>
      <c r="AA24" s="115">
        <v>1185</v>
      </c>
      <c r="AB24" s="115">
        <v>1187</v>
      </c>
      <c r="AC24" s="48" t="s">
        <v>90</v>
      </c>
      <c r="AD24" s="48" t="s">
        <v>90</v>
      </c>
      <c r="AE24" s="48" t="s">
        <v>90</v>
      </c>
      <c r="AF24" s="114" t="s">
        <v>90</v>
      </c>
      <c r="AG24" s="123">
        <v>46203156</v>
      </c>
      <c r="AH24" s="49">
        <f>IF(ISBLANK(AG24),"-",AG24-AG23)</f>
        <v>1368</v>
      </c>
      <c r="AI24" s="50">
        <f t="shared" si="8"/>
        <v>227.54491017964074</v>
      </c>
      <c r="AJ24" s="98">
        <v>0</v>
      </c>
      <c r="AK24" s="98">
        <v>1</v>
      </c>
      <c r="AL24" s="98">
        <v>1</v>
      </c>
      <c r="AM24" s="98">
        <v>1</v>
      </c>
      <c r="AN24" s="98">
        <v>1</v>
      </c>
      <c r="AO24" s="98">
        <v>0</v>
      </c>
      <c r="AP24" s="115">
        <v>10749817</v>
      </c>
      <c r="AQ24" s="115">
        <f t="shared" si="2"/>
        <v>0</v>
      </c>
      <c r="AR24" s="53">
        <v>1.29</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136</v>
      </c>
      <c r="P25" s="111">
        <v>130</v>
      </c>
      <c r="Q25" s="111">
        <v>80882046</v>
      </c>
      <c r="R25" s="46">
        <f t="shared" si="5"/>
        <v>5997</v>
      </c>
      <c r="S25" s="47">
        <f t="shared" si="6"/>
        <v>143.928</v>
      </c>
      <c r="T25" s="47">
        <f t="shared" si="7"/>
        <v>5.9969999999999999</v>
      </c>
      <c r="U25" s="112">
        <v>5</v>
      </c>
      <c r="V25" s="112">
        <f t="shared" si="1"/>
        <v>5</v>
      </c>
      <c r="W25" s="113" t="s">
        <v>130</v>
      </c>
      <c r="X25" s="115">
        <v>0</v>
      </c>
      <c r="Y25" s="115">
        <v>1058</v>
      </c>
      <c r="Z25" s="115">
        <v>1187</v>
      </c>
      <c r="AA25" s="115">
        <v>1185</v>
      </c>
      <c r="AB25" s="115">
        <v>1187</v>
      </c>
      <c r="AC25" s="48" t="s">
        <v>90</v>
      </c>
      <c r="AD25" s="48" t="s">
        <v>90</v>
      </c>
      <c r="AE25" s="48" t="s">
        <v>90</v>
      </c>
      <c r="AF25" s="114" t="s">
        <v>90</v>
      </c>
      <c r="AG25" s="123">
        <v>46204540</v>
      </c>
      <c r="AH25" s="49">
        <f t="shared" si="9"/>
        <v>1384</v>
      </c>
      <c r="AI25" s="50">
        <f t="shared" si="8"/>
        <v>230.78205769551442</v>
      </c>
      <c r="AJ25" s="98">
        <v>0</v>
      </c>
      <c r="AK25" s="98">
        <v>1</v>
      </c>
      <c r="AL25" s="98">
        <v>1</v>
      </c>
      <c r="AM25" s="98">
        <v>1</v>
      </c>
      <c r="AN25" s="98">
        <v>1</v>
      </c>
      <c r="AO25" s="98">
        <v>0</v>
      </c>
      <c r="AP25" s="115">
        <v>10749817</v>
      </c>
      <c r="AQ25" s="115">
        <f t="shared" si="2"/>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136</v>
      </c>
      <c r="P26" s="111">
        <v>120</v>
      </c>
      <c r="Q26" s="111">
        <v>80888058</v>
      </c>
      <c r="R26" s="46">
        <f t="shared" si="5"/>
        <v>6012</v>
      </c>
      <c r="S26" s="47">
        <f t="shared" si="6"/>
        <v>144.28800000000001</v>
      </c>
      <c r="T26" s="47">
        <f t="shared" si="7"/>
        <v>6.0119999999999996</v>
      </c>
      <c r="U26" s="112">
        <v>4.5999999999999996</v>
      </c>
      <c r="V26" s="112">
        <f t="shared" si="1"/>
        <v>4.5999999999999996</v>
      </c>
      <c r="W26" s="113" t="s">
        <v>130</v>
      </c>
      <c r="X26" s="115">
        <v>0</v>
      </c>
      <c r="Y26" s="115">
        <v>1016</v>
      </c>
      <c r="Z26" s="115">
        <v>1188</v>
      </c>
      <c r="AA26" s="115">
        <v>1185</v>
      </c>
      <c r="AB26" s="115">
        <v>1188</v>
      </c>
      <c r="AC26" s="48" t="s">
        <v>90</v>
      </c>
      <c r="AD26" s="48" t="s">
        <v>90</v>
      </c>
      <c r="AE26" s="48" t="s">
        <v>90</v>
      </c>
      <c r="AF26" s="114" t="s">
        <v>90</v>
      </c>
      <c r="AG26" s="123">
        <v>46205928</v>
      </c>
      <c r="AH26" s="49">
        <f t="shared" si="9"/>
        <v>1388</v>
      </c>
      <c r="AI26" s="50">
        <f t="shared" si="8"/>
        <v>230.87159015302728</v>
      </c>
      <c r="AJ26" s="98">
        <v>0</v>
      </c>
      <c r="AK26" s="98">
        <v>1</v>
      </c>
      <c r="AL26" s="98">
        <v>1</v>
      </c>
      <c r="AM26" s="98">
        <v>1</v>
      </c>
      <c r="AN26" s="98">
        <v>1</v>
      </c>
      <c r="AO26" s="98">
        <v>0</v>
      </c>
      <c r="AP26" s="115">
        <v>10749817</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136</v>
      </c>
      <c r="P27" s="111">
        <v>89</v>
      </c>
      <c r="Q27" s="111">
        <v>80894083</v>
      </c>
      <c r="R27" s="46">
        <f t="shared" si="5"/>
        <v>6025</v>
      </c>
      <c r="S27" s="47">
        <f t="shared" si="6"/>
        <v>144.6</v>
      </c>
      <c r="T27" s="47">
        <f t="shared" si="7"/>
        <v>6.0250000000000004</v>
      </c>
      <c r="U27" s="112">
        <v>4.3</v>
      </c>
      <c r="V27" s="112">
        <f t="shared" si="1"/>
        <v>4.3</v>
      </c>
      <c r="W27" s="113" t="s">
        <v>130</v>
      </c>
      <c r="X27" s="115">
        <v>0</v>
      </c>
      <c r="Y27" s="115">
        <v>1016</v>
      </c>
      <c r="Z27" s="115">
        <v>1187</v>
      </c>
      <c r="AA27" s="115">
        <v>1185</v>
      </c>
      <c r="AB27" s="115">
        <v>1186</v>
      </c>
      <c r="AC27" s="48" t="s">
        <v>90</v>
      </c>
      <c r="AD27" s="48" t="s">
        <v>90</v>
      </c>
      <c r="AE27" s="48" t="s">
        <v>90</v>
      </c>
      <c r="AF27" s="114" t="s">
        <v>90</v>
      </c>
      <c r="AG27" s="123">
        <v>46207204</v>
      </c>
      <c r="AH27" s="49">
        <f t="shared" si="9"/>
        <v>1276</v>
      </c>
      <c r="AI27" s="50">
        <f t="shared" si="8"/>
        <v>211.78423236514521</v>
      </c>
      <c r="AJ27" s="98">
        <v>0</v>
      </c>
      <c r="AK27" s="98">
        <v>1</v>
      </c>
      <c r="AL27" s="98">
        <v>1</v>
      </c>
      <c r="AM27" s="98">
        <v>1</v>
      </c>
      <c r="AN27" s="98">
        <v>1</v>
      </c>
      <c r="AO27" s="98">
        <v>0</v>
      </c>
      <c r="AP27" s="115">
        <v>10749817</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137</v>
      </c>
      <c r="P28" s="111">
        <v>0</v>
      </c>
      <c r="Q28" s="111">
        <v>80900038</v>
      </c>
      <c r="R28" s="46">
        <f t="shared" si="5"/>
        <v>5955</v>
      </c>
      <c r="S28" s="47">
        <f t="shared" si="6"/>
        <v>142.91999999999999</v>
      </c>
      <c r="T28" s="47">
        <f t="shared" si="7"/>
        <v>5.9550000000000001</v>
      </c>
      <c r="U28" s="112">
        <v>3.8</v>
      </c>
      <c r="V28" s="112">
        <f t="shared" si="1"/>
        <v>3.8</v>
      </c>
      <c r="W28" s="113" t="s">
        <v>130</v>
      </c>
      <c r="X28" s="115">
        <v>0</v>
      </c>
      <c r="Y28" s="115">
        <v>1015</v>
      </c>
      <c r="Z28" s="115">
        <v>1187</v>
      </c>
      <c r="AA28" s="115">
        <v>1185</v>
      </c>
      <c r="AB28" s="115">
        <v>1188</v>
      </c>
      <c r="AC28" s="48" t="s">
        <v>90</v>
      </c>
      <c r="AD28" s="48" t="s">
        <v>90</v>
      </c>
      <c r="AE28" s="48" t="s">
        <v>90</v>
      </c>
      <c r="AF28" s="114" t="s">
        <v>90</v>
      </c>
      <c r="AG28" s="123">
        <v>46208528</v>
      </c>
      <c r="AH28" s="49">
        <f t="shared" si="9"/>
        <v>1324</v>
      </c>
      <c r="AI28" s="50">
        <f t="shared" si="8"/>
        <v>222.3341729638959</v>
      </c>
      <c r="AJ28" s="98">
        <v>0</v>
      </c>
      <c r="AK28" s="98">
        <v>1</v>
      </c>
      <c r="AL28" s="98">
        <v>1</v>
      </c>
      <c r="AM28" s="98">
        <v>1</v>
      </c>
      <c r="AN28" s="98">
        <v>1</v>
      </c>
      <c r="AO28" s="98">
        <v>0</v>
      </c>
      <c r="AP28" s="115">
        <v>10749817</v>
      </c>
      <c r="AQ28" s="115">
        <f t="shared" si="2"/>
        <v>0</v>
      </c>
      <c r="AR28" s="53">
        <v>1.3</v>
      </c>
      <c r="AS28" s="52" t="s">
        <v>113</v>
      </c>
      <c r="AV28" s="58" t="s">
        <v>116</v>
      </c>
      <c r="AW28" s="58">
        <v>101.325</v>
      </c>
      <c r="AY28" s="101"/>
    </row>
    <row r="29" spans="1:51" x14ac:dyDescent="0.25">
      <c r="A29" s="97" t="s">
        <v>135</v>
      </c>
      <c r="B29" s="40">
        <v>2.75</v>
      </c>
      <c r="C29" s="40">
        <v>0.79166666666666896</v>
      </c>
      <c r="D29" s="110">
        <v>3</v>
      </c>
      <c r="E29" s="41">
        <f t="shared" si="0"/>
        <v>2.1126760563380285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135</v>
      </c>
      <c r="P29" s="111">
        <v>87</v>
      </c>
      <c r="Q29" s="111">
        <v>80905893</v>
      </c>
      <c r="R29" s="46">
        <f t="shared" si="5"/>
        <v>5855</v>
      </c>
      <c r="S29" s="47">
        <f t="shared" si="6"/>
        <v>140.52000000000001</v>
      </c>
      <c r="T29" s="47">
        <f t="shared" si="7"/>
        <v>5.8550000000000004</v>
      </c>
      <c r="U29" s="112">
        <v>3.4</v>
      </c>
      <c r="V29" s="112">
        <f t="shared" si="1"/>
        <v>3.4</v>
      </c>
      <c r="W29" s="113" t="s">
        <v>130</v>
      </c>
      <c r="X29" s="115">
        <v>0</v>
      </c>
      <c r="Y29" s="115">
        <v>1016</v>
      </c>
      <c r="Z29" s="115">
        <v>1186</v>
      </c>
      <c r="AA29" s="115">
        <v>1185</v>
      </c>
      <c r="AB29" s="115">
        <v>1187</v>
      </c>
      <c r="AC29" s="48" t="s">
        <v>90</v>
      </c>
      <c r="AD29" s="48" t="s">
        <v>90</v>
      </c>
      <c r="AE29" s="48" t="s">
        <v>90</v>
      </c>
      <c r="AF29" s="114" t="s">
        <v>90</v>
      </c>
      <c r="AG29" s="123">
        <v>46209844</v>
      </c>
      <c r="AH29" s="49">
        <f t="shared" si="9"/>
        <v>1316</v>
      </c>
      <c r="AI29" s="50">
        <f t="shared" si="8"/>
        <v>224.7651579846285</v>
      </c>
      <c r="AJ29" s="98">
        <v>0</v>
      </c>
      <c r="AK29" s="98">
        <v>1</v>
      </c>
      <c r="AL29" s="98">
        <v>1</v>
      </c>
      <c r="AM29" s="98">
        <v>1</v>
      </c>
      <c r="AN29" s="98">
        <v>1</v>
      </c>
      <c r="AO29" s="98">
        <v>0</v>
      </c>
      <c r="AP29" s="115">
        <v>10749817</v>
      </c>
      <c r="AQ29" s="115">
        <f t="shared" si="2"/>
        <v>0</v>
      </c>
      <c r="AR29" s="51"/>
      <c r="AS29" s="52" t="s">
        <v>113</v>
      </c>
      <c r="AY29" s="101"/>
    </row>
    <row r="30" spans="1:51" x14ac:dyDescent="0.25">
      <c r="B30" s="40">
        <v>2.7916666666666701</v>
      </c>
      <c r="C30" s="40">
        <v>0.83333333333333703</v>
      </c>
      <c r="D30" s="110">
        <v>3</v>
      </c>
      <c r="E30" s="41">
        <f t="shared" si="0"/>
        <v>2.1126760563380285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134</v>
      </c>
      <c r="P30" s="111">
        <v>7</v>
      </c>
      <c r="Q30" s="111">
        <v>80911644</v>
      </c>
      <c r="R30" s="46">
        <f t="shared" si="5"/>
        <v>5751</v>
      </c>
      <c r="S30" s="47">
        <f t="shared" si="6"/>
        <v>138.024</v>
      </c>
      <c r="T30" s="47">
        <f t="shared" si="7"/>
        <v>5.7510000000000003</v>
      </c>
      <c r="U30" s="112">
        <v>3.1</v>
      </c>
      <c r="V30" s="112">
        <f t="shared" si="1"/>
        <v>3.1</v>
      </c>
      <c r="W30" s="113" t="s">
        <v>130</v>
      </c>
      <c r="X30" s="115">
        <v>0</v>
      </c>
      <c r="Y30" s="115">
        <v>1015</v>
      </c>
      <c r="Z30" s="115">
        <v>1187</v>
      </c>
      <c r="AA30" s="115">
        <v>1185</v>
      </c>
      <c r="AB30" s="115">
        <v>1187</v>
      </c>
      <c r="AC30" s="48" t="s">
        <v>90</v>
      </c>
      <c r="AD30" s="48" t="s">
        <v>90</v>
      </c>
      <c r="AE30" s="48" t="s">
        <v>90</v>
      </c>
      <c r="AF30" s="114" t="s">
        <v>90</v>
      </c>
      <c r="AG30" s="123">
        <v>46211208</v>
      </c>
      <c r="AH30" s="49">
        <f t="shared" si="9"/>
        <v>1364</v>
      </c>
      <c r="AI30" s="50">
        <f t="shared" si="8"/>
        <v>237.17614327942965</v>
      </c>
      <c r="AJ30" s="98">
        <v>0</v>
      </c>
      <c r="AK30" s="98">
        <v>1</v>
      </c>
      <c r="AL30" s="98">
        <v>1</v>
      </c>
      <c r="AM30" s="98">
        <v>1</v>
      </c>
      <c r="AN30" s="98">
        <v>1</v>
      </c>
      <c r="AO30" s="98">
        <v>0</v>
      </c>
      <c r="AP30" s="115">
        <v>10749817</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116</v>
      </c>
      <c r="P31" s="111">
        <v>90</v>
      </c>
      <c r="Q31" s="111">
        <v>80917292</v>
      </c>
      <c r="R31" s="46">
        <f t="shared" si="5"/>
        <v>5648</v>
      </c>
      <c r="S31" s="47">
        <f t="shared" si="6"/>
        <v>135.55199999999999</v>
      </c>
      <c r="T31" s="47">
        <f t="shared" si="7"/>
        <v>5.6479999999999997</v>
      </c>
      <c r="U31" s="112">
        <v>2.5</v>
      </c>
      <c r="V31" s="112">
        <f t="shared" si="1"/>
        <v>2.5</v>
      </c>
      <c r="W31" s="113" t="s">
        <v>134</v>
      </c>
      <c r="X31" s="115">
        <v>0</v>
      </c>
      <c r="Y31" s="115">
        <v>1047</v>
      </c>
      <c r="Z31" s="115">
        <v>0</v>
      </c>
      <c r="AA31" s="115">
        <v>1185</v>
      </c>
      <c r="AB31" s="115">
        <v>1187</v>
      </c>
      <c r="AC31" s="48" t="s">
        <v>90</v>
      </c>
      <c r="AD31" s="48" t="s">
        <v>90</v>
      </c>
      <c r="AE31" s="48" t="s">
        <v>90</v>
      </c>
      <c r="AF31" s="114" t="s">
        <v>90</v>
      </c>
      <c r="AG31" s="123">
        <v>46212288</v>
      </c>
      <c r="AH31" s="49">
        <f t="shared" si="9"/>
        <v>1080</v>
      </c>
      <c r="AI31" s="50">
        <f t="shared" si="8"/>
        <v>191.21813031161474</v>
      </c>
      <c r="AJ31" s="98">
        <v>0</v>
      </c>
      <c r="AK31" s="98">
        <v>1</v>
      </c>
      <c r="AL31" s="98">
        <v>0</v>
      </c>
      <c r="AM31" s="98">
        <v>1</v>
      </c>
      <c r="AN31" s="98">
        <v>1</v>
      </c>
      <c r="AO31" s="98">
        <v>0</v>
      </c>
      <c r="AP31" s="115">
        <v>10749817</v>
      </c>
      <c r="AQ31" s="115">
        <f t="shared" si="2"/>
        <v>0</v>
      </c>
      <c r="AR31" s="51"/>
      <c r="AS31" s="52" t="s">
        <v>113</v>
      </c>
      <c r="AV31" s="59" t="s">
        <v>29</v>
      </c>
      <c r="AW31" s="59" t="s">
        <v>74</v>
      </c>
      <c r="AY31" s="101"/>
    </row>
    <row r="32" spans="1:51" x14ac:dyDescent="0.25">
      <c r="B32" s="40">
        <v>2.875</v>
      </c>
      <c r="C32" s="40">
        <v>0.91666666666667096</v>
      </c>
      <c r="D32" s="110">
        <v>5</v>
      </c>
      <c r="E32" s="41">
        <f t="shared" si="0"/>
        <v>3.5211267605633805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114</v>
      </c>
      <c r="P32" s="111">
        <v>87</v>
      </c>
      <c r="Q32" s="111">
        <v>80922780</v>
      </c>
      <c r="R32" s="46">
        <f t="shared" si="5"/>
        <v>5488</v>
      </c>
      <c r="S32" s="47">
        <f t="shared" si="6"/>
        <v>131.71199999999999</v>
      </c>
      <c r="T32" s="47">
        <f t="shared" si="7"/>
        <v>5.4880000000000004</v>
      </c>
      <c r="U32" s="112">
        <v>1.9</v>
      </c>
      <c r="V32" s="112">
        <f t="shared" si="1"/>
        <v>1.9</v>
      </c>
      <c r="W32" s="113" t="s">
        <v>134</v>
      </c>
      <c r="X32" s="115">
        <v>0</v>
      </c>
      <c r="Y32" s="115">
        <v>1048</v>
      </c>
      <c r="Z32" s="115">
        <v>0</v>
      </c>
      <c r="AA32" s="115">
        <v>1185</v>
      </c>
      <c r="AB32" s="115">
        <v>1189</v>
      </c>
      <c r="AC32" s="48" t="s">
        <v>90</v>
      </c>
      <c r="AD32" s="48" t="s">
        <v>90</v>
      </c>
      <c r="AE32" s="48" t="s">
        <v>90</v>
      </c>
      <c r="AF32" s="114" t="s">
        <v>90</v>
      </c>
      <c r="AG32" s="123">
        <v>46213396</v>
      </c>
      <c r="AH32" s="49">
        <f t="shared" si="9"/>
        <v>1108</v>
      </c>
      <c r="AI32" s="50">
        <f t="shared" si="8"/>
        <v>201.8950437317784</v>
      </c>
      <c r="AJ32" s="98">
        <v>0</v>
      </c>
      <c r="AK32" s="98">
        <v>1</v>
      </c>
      <c r="AL32" s="98">
        <v>0</v>
      </c>
      <c r="AM32" s="98">
        <v>1</v>
      </c>
      <c r="AN32" s="98">
        <v>1</v>
      </c>
      <c r="AO32" s="98">
        <v>0</v>
      </c>
      <c r="AP32" s="115">
        <v>10749817</v>
      </c>
      <c r="AQ32" s="115">
        <f t="shared" si="2"/>
        <v>0</v>
      </c>
      <c r="AR32" s="53">
        <v>1.23</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75</v>
      </c>
      <c r="G33" s="41">
        <f t="shared" si="3"/>
        <v>52.816901408450704</v>
      </c>
      <c r="H33" s="42" t="s">
        <v>88</v>
      </c>
      <c r="I33" s="42">
        <f>J33-(2/1.42)</f>
        <v>47.887323943661976</v>
      </c>
      <c r="J33" s="43">
        <f>(F33-5)/1.42</f>
        <v>49.295774647887328</v>
      </c>
      <c r="K33" s="42">
        <f t="shared" si="12"/>
        <v>53.521126760563384</v>
      </c>
      <c r="L33" s="44">
        <v>14</v>
      </c>
      <c r="M33" s="45" t="s">
        <v>118</v>
      </c>
      <c r="N33" s="45">
        <v>11.9</v>
      </c>
      <c r="O33" s="111">
        <v>131</v>
      </c>
      <c r="P33" s="111">
        <v>114</v>
      </c>
      <c r="Q33" s="111">
        <v>80927268</v>
      </c>
      <c r="R33" s="46">
        <f t="shared" si="5"/>
        <v>4488</v>
      </c>
      <c r="S33" s="47">
        <f t="shared" si="6"/>
        <v>107.712</v>
      </c>
      <c r="T33" s="47">
        <f t="shared" si="7"/>
        <v>4.4880000000000004</v>
      </c>
      <c r="U33" s="112">
        <v>2.2000000000000002</v>
      </c>
      <c r="V33" s="112">
        <f t="shared" si="1"/>
        <v>2.2000000000000002</v>
      </c>
      <c r="W33" s="113" t="s">
        <v>124</v>
      </c>
      <c r="X33" s="115">
        <v>0</v>
      </c>
      <c r="Y33" s="115">
        <v>0</v>
      </c>
      <c r="Z33" s="115">
        <v>0</v>
      </c>
      <c r="AA33" s="115">
        <v>1185</v>
      </c>
      <c r="AB33" s="115">
        <v>1187</v>
      </c>
      <c r="AC33" s="48" t="s">
        <v>90</v>
      </c>
      <c r="AD33" s="48" t="s">
        <v>90</v>
      </c>
      <c r="AE33" s="48" t="s">
        <v>90</v>
      </c>
      <c r="AF33" s="114" t="s">
        <v>90</v>
      </c>
      <c r="AG33" s="123">
        <v>46214324</v>
      </c>
      <c r="AH33" s="49">
        <f t="shared" si="9"/>
        <v>928</v>
      </c>
      <c r="AI33" s="50">
        <f t="shared" si="8"/>
        <v>206.7736185383244</v>
      </c>
      <c r="AJ33" s="98">
        <v>0</v>
      </c>
      <c r="AK33" s="98">
        <v>0</v>
      </c>
      <c r="AL33" s="98">
        <v>0</v>
      </c>
      <c r="AM33" s="98">
        <v>1</v>
      </c>
      <c r="AN33" s="98">
        <v>1</v>
      </c>
      <c r="AO33" s="98">
        <v>0.85</v>
      </c>
      <c r="AP33" s="115">
        <v>10750275</v>
      </c>
      <c r="AQ33" s="115">
        <f t="shared" si="2"/>
        <v>458</v>
      </c>
      <c r="AR33" s="51"/>
      <c r="AS33" s="52" t="s">
        <v>113</v>
      </c>
      <c r="AY33" s="101"/>
    </row>
    <row r="34" spans="1:51" x14ac:dyDescent="0.25">
      <c r="B34" s="40">
        <v>2.9583333333333299</v>
      </c>
      <c r="C34" s="40">
        <v>1</v>
      </c>
      <c r="D34" s="110">
        <v>4</v>
      </c>
      <c r="E34" s="41">
        <f t="shared" si="0"/>
        <v>2.8169014084507045</v>
      </c>
      <c r="F34" s="100">
        <v>75</v>
      </c>
      <c r="G34" s="41">
        <f t="shared" si="3"/>
        <v>52.816901408450704</v>
      </c>
      <c r="H34" s="42" t="s">
        <v>88</v>
      </c>
      <c r="I34" s="42">
        <f t="shared" si="4"/>
        <v>47.887323943661976</v>
      </c>
      <c r="J34" s="43">
        <f>(F34-5)/1.42</f>
        <v>49.295774647887328</v>
      </c>
      <c r="K34" s="42">
        <f t="shared" si="12"/>
        <v>53.521126760563384</v>
      </c>
      <c r="L34" s="44">
        <v>14</v>
      </c>
      <c r="M34" s="45" t="s">
        <v>118</v>
      </c>
      <c r="N34" s="61">
        <v>11.5</v>
      </c>
      <c r="O34" s="111">
        <v>139</v>
      </c>
      <c r="P34" s="111">
        <v>113</v>
      </c>
      <c r="Q34" s="111">
        <v>80931474</v>
      </c>
      <c r="R34" s="46">
        <f t="shared" si="5"/>
        <v>4206</v>
      </c>
      <c r="S34" s="47">
        <f t="shared" si="6"/>
        <v>100.944</v>
      </c>
      <c r="T34" s="47">
        <f t="shared" si="7"/>
        <v>4.2060000000000004</v>
      </c>
      <c r="U34" s="112">
        <v>2.9</v>
      </c>
      <c r="V34" s="112">
        <f t="shared" si="1"/>
        <v>2.9</v>
      </c>
      <c r="W34" s="113" t="s">
        <v>124</v>
      </c>
      <c r="X34" s="115">
        <v>0</v>
      </c>
      <c r="Y34" s="115">
        <v>0</v>
      </c>
      <c r="Z34" s="115">
        <v>0</v>
      </c>
      <c r="AA34" s="115">
        <v>1185</v>
      </c>
      <c r="AB34" s="115">
        <v>1188</v>
      </c>
      <c r="AC34" s="48" t="s">
        <v>90</v>
      </c>
      <c r="AD34" s="48" t="s">
        <v>90</v>
      </c>
      <c r="AE34" s="48" t="s">
        <v>90</v>
      </c>
      <c r="AF34" s="114" t="s">
        <v>90</v>
      </c>
      <c r="AG34" s="123">
        <v>46215260</v>
      </c>
      <c r="AH34" s="49">
        <f t="shared" si="9"/>
        <v>936</v>
      </c>
      <c r="AI34" s="50">
        <f t="shared" si="8"/>
        <v>222.53922967189726</v>
      </c>
      <c r="AJ34" s="98">
        <v>0</v>
      </c>
      <c r="AK34" s="98">
        <v>0</v>
      </c>
      <c r="AL34" s="98">
        <v>0</v>
      </c>
      <c r="AM34" s="98">
        <v>1</v>
      </c>
      <c r="AN34" s="98">
        <v>1</v>
      </c>
      <c r="AO34" s="98">
        <v>0.85</v>
      </c>
      <c r="AP34" s="115">
        <v>10750981</v>
      </c>
      <c r="AQ34" s="115">
        <f t="shared" si="2"/>
        <v>706</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135658</v>
      </c>
      <c r="S35" s="65">
        <f>AVERAGE(S11:S34)</f>
        <v>135.65799999999999</v>
      </c>
      <c r="T35" s="65">
        <f>SUM(T11:T34)</f>
        <v>135.65799999999999</v>
      </c>
      <c r="U35" s="112"/>
      <c r="V35" s="94"/>
      <c r="W35" s="57"/>
      <c r="X35" s="88"/>
      <c r="Y35" s="89"/>
      <c r="Z35" s="89"/>
      <c r="AA35" s="89"/>
      <c r="AB35" s="90"/>
      <c r="AC35" s="88"/>
      <c r="AD35" s="89"/>
      <c r="AE35" s="90"/>
      <c r="AF35" s="91"/>
      <c r="AG35" s="66">
        <f>AG34-AG10</f>
        <v>28700</v>
      </c>
      <c r="AH35" s="67">
        <f>SUM(AH11:AH34)</f>
        <v>28700</v>
      </c>
      <c r="AI35" s="68">
        <f>$AH$35/$T35</f>
        <v>211.56142652847603</v>
      </c>
      <c r="AJ35" s="98"/>
      <c r="AK35" s="98"/>
      <c r="AL35" s="98"/>
      <c r="AM35" s="98"/>
      <c r="AN35" s="98"/>
      <c r="AO35" s="69"/>
      <c r="AP35" s="70">
        <f>AP34-AP10</f>
        <v>2039</v>
      </c>
      <c r="AQ35" s="71">
        <f>SUM(AQ11:AQ34)</f>
        <v>2039</v>
      </c>
      <c r="AR35" s="72">
        <f>AVERAGE(AR11:AR34)</f>
        <v>1.2299999999999998</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155</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147</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164</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71" t="s">
        <v>127</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71" t="s">
        <v>142</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141</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33" t="s">
        <v>156</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71" t="s">
        <v>165</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137</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71" t="s">
        <v>138</v>
      </c>
      <c r="C48" s="148"/>
      <c r="D48" s="14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71" t="s">
        <v>139</v>
      </c>
      <c r="C49" s="148"/>
      <c r="D49" s="14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145</v>
      </c>
      <c r="C50" s="148"/>
      <c r="D50" s="147"/>
      <c r="E50" s="148"/>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143</v>
      </c>
      <c r="C51" s="145"/>
      <c r="D51" s="156"/>
      <c r="E51" s="145"/>
      <c r="F51" s="137"/>
      <c r="G51" s="137"/>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71" t="s">
        <v>154</v>
      </c>
      <c r="C52" s="157"/>
      <c r="D52" s="145"/>
      <c r="E52" s="156"/>
      <c r="F52" s="137"/>
      <c r="G52" s="137"/>
      <c r="H52" s="137"/>
      <c r="I52" s="124"/>
      <c r="J52" s="124"/>
      <c r="K52" s="125"/>
      <c r="L52" s="125"/>
      <c r="M52" s="125"/>
      <c r="N52" s="125"/>
      <c r="O52" s="125"/>
      <c r="P52" s="125"/>
      <c r="Q52" s="125"/>
      <c r="R52" s="125"/>
      <c r="S52" s="125"/>
      <c r="T52" s="125"/>
      <c r="U52" s="126"/>
      <c r="V52" s="126"/>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33" t="s">
        <v>166</v>
      </c>
      <c r="C53" s="158"/>
      <c r="D53" s="148"/>
      <c r="E53" s="147"/>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c r="C54" s="157"/>
      <c r="D54" s="154"/>
      <c r="E54" s="153"/>
      <c r="F54" s="135"/>
      <c r="G54" s="135"/>
      <c r="H54" s="135"/>
      <c r="I54" s="135"/>
      <c r="J54" s="135"/>
      <c r="K54" s="135"/>
      <c r="L54" s="135"/>
      <c r="M54" s="135"/>
      <c r="N54" s="135"/>
      <c r="O54" s="135"/>
      <c r="P54" s="135"/>
      <c r="Q54" s="135"/>
      <c r="R54" s="135"/>
      <c r="S54" s="135"/>
      <c r="T54" s="135"/>
      <c r="U54" s="135"/>
      <c r="V54" s="135"/>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44"/>
      <c r="C55" s="154"/>
      <c r="D55" s="153"/>
      <c r="E55" s="154"/>
      <c r="F55" s="135"/>
      <c r="G55" s="135"/>
      <c r="H55" s="135"/>
      <c r="I55" s="135"/>
      <c r="J55" s="135"/>
      <c r="K55" s="135"/>
      <c r="L55" s="135"/>
      <c r="M55" s="135"/>
      <c r="N55" s="135"/>
      <c r="O55" s="135"/>
      <c r="P55" s="135"/>
      <c r="Q55" s="135"/>
      <c r="R55" s="135"/>
      <c r="S55" s="135"/>
      <c r="T55" s="135"/>
      <c r="U55" s="135"/>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B56" s="144"/>
      <c r="C56" s="154"/>
      <c r="D56" s="153"/>
      <c r="E56" s="154"/>
      <c r="F56" s="135"/>
      <c r="G56" s="124"/>
      <c r="H56" s="124"/>
      <c r="I56" s="124"/>
      <c r="J56" s="124"/>
      <c r="K56" s="124"/>
      <c r="L56" s="124"/>
      <c r="M56" s="124"/>
      <c r="N56" s="124"/>
      <c r="O56" s="124"/>
      <c r="P56" s="124"/>
      <c r="Q56" s="124"/>
      <c r="R56" s="124"/>
      <c r="S56" s="124"/>
      <c r="T56" s="124"/>
      <c r="U56" s="124"/>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A57" s="102"/>
      <c r="B57" s="144"/>
      <c r="C57" s="159"/>
      <c r="D57" s="160"/>
      <c r="E57" s="159"/>
      <c r="F57" s="134"/>
      <c r="G57" s="105"/>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71"/>
      <c r="C58" s="134"/>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71"/>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71"/>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4"/>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71"/>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71"/>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6"/>
      <c r="C70" s="134"/>
      <c r="D70" s="117"/>
      <c r="E70" s="134"/>
      <c r="F70" s="134"/>
      <c r="G70" s="105"/>
      <c r="H70" s="105"/>
      <c r="I70" s="105"/>
      <c r="J70" s="106"/>
      <c r="K70" s="106"/>
      <c r="L70" s="106"/>
      <c r="M70" s="106"/>
      <c r="N70" s="106"/>
      <c r="O70" s="106"/>
      <c r="P70" s="106"/>
      <c r="Q70" s="106"/>
      <c r="R70" s="106"/>
      <c r="S70" s="106"/>
      <c r="T70" s="108"/>
      <c r="U70" s="79"/>
      <c r="V70" s="79"/>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R77" s="99"/>
      <c r="S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T80" s="99"/>
      <c r="AS80" s="97"/>
      <c r="AT80" s="97"/>
      <c r="AU80" s="97"/>
      <c r="AV80" s="97"/>
      <c r="AW80" s="97"/>
      <c r="AX80" s="97"/>
      <c r="AY80" s="97"/>
    </row>
    <row r="81" spans="15:51" x14ac:dyDescent="0.25">
      <c r="O81" s="99"/>
      <c r="Q81" s="99"/>
      <c r="R81" s="99"/>
      <c r="S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Q83" s="99"/>
      <c r="R83" s="99"/>
      <c r="S83" s="99"/>
      <c r="T83" s="99"/>
      <c r="U83" s="99"/>
      <c r="AS83" s="97"/>
      <c r="AT83" s="97"/>
      <c r="AU83" s="97"/>
      <c r="AV83" s="97"/>
      <c r="AW83" s="97"/>
      <c r="AX83" s="97"/>
      <c r="AY83" s="97"/>
    </row>
    <row r="84" spans="15:51" x14ac:dyDescent="0.25">
      <c r="O84" s="12"/>
      <c r="P84" s="99"/>
      <c r="T84" s="99"/>
      <c r="U84" s="99"/>
      <c r="AS84" s="97"/>
      <c r="AT84" s="97"/>
      <c r="AU84" s="97"/>
      <c r="AV84" s="97"/>
      <c r="AW84" s="97"/>
      <c r="AX84" s="97"/>
      <c r="AY84" s="97"/>
    </row>
    <row r="96" spans="15:51" x14ac:dyDescent="0.25">
      <c r="AS96" s="97"/>
      <c r="AT96" s="97"/>
      <c r="AU96" s="97"/>
      <c r="AV96" s="97"/>
      <c r="AW96" s="97"/>
      <c r="AX96" s="97"/>
      <c r="AY96" s="97"/>
    </row>
  </sheetData>
  <protectedRanges>
    <protectedRange sqref="S57:T73"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AA54 Z55:Z56 Z46:Z51" name="Range2_2_1_10_1_1_1_2"/>
    <protectedRange sqref="N57:R73" name="Range2_12_1_6_1_1"/>
    <protectedRange sqref="L57:M73"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7:K73" name="Range2_2_12_1_4_1_1_1_1_1_1_1_1_1_1_1_1_1_1_1"/>
    <protectedRange sqref="I57:I73" name="Range2_2_12_1_7_1_1_2_2_1_2"/>
    <protectedRange sqref="F57:H73" name="Range2_2_12_1_3_1_2_1_1_1_1_2_1_1_1_1_1_1_1_1_1_1_1"/>
    <protectedRange sqref="E57:E73"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4:V54 F55:G56" name="Range2_12_5_1_1_1_2_2_1_1_1_1_1_1_1_1_1_1_1_2_1_1_1_2_1_1_1_1_1_1_1_1_1_1_1_1_1_1_1_1_2_1_1_1_1_1_1_1_1_1_2_1_1_3_1_1_1_3_1_1_1_1_1_1_1_1_1_1_1_1_1_1_1_1_1_1_1_1_1_1_2_1_1_1_1_1_1_1_1_1_1_1_2_2_1_2_1_1_1_1_1_1_1_1_1_1_1_1_1"/>
    <protectedRange sqref="T52:U53 S47:T51" name="Range2_12_5_1_1_2_1_1_1_2_1_1_1_1_1_1_1_1_1_1_1_1_1"/>
    <protectedRange sqref="O52:S53 N47:R51" name="Range2_12_1_6_1_1_2_1_1_1_2_1_1_1_1_1_1_1_1_1_1_1_1_1"/>
    <protectedRange sqref="M52:N53 L47:M51" name="Range2_2_12_1_7_1_1_3_1_1_1_2_1_1_1_1_1_1_1_1_1_1_1_1_1"/>
    <protectedRange sqref="K52:L53 J47:K51" name="Range2_2_12_1_4_1_1_1_1_1_1_1_1_1_1_1_1_1_1_1_2_1_1_1_2_1_1_1_1_1_1_1_1_1_1_1_1_1"/>
    <protectedRange sqref="J52:J53 I47:I51" name="Range2_2_12_1_7_1_1_2_2_1_2_2_1_1_1_2_1_1_1_1_1_1_1_1_1_1_1_1_1"/>
    <protectedRange sqref="H52:I53 G47:H51" name="Range2_2_12_1_3_1_2_1_1_1_1_2_1_1_1_1_1_1_1_1_1_1_1_2_1_1_1_2_1_1_1_1_1_1_1_1_1_1_1_1_1"/>
    <protectedRange sqref="G52:G53 F47:F51" name="Range2_2_12_1_3_1_2_1_1_1_1_2_1_1_1_1_1_1_1_1_1_1_1_2_2_1_1_2_1_1_1_1_1_1_1_1_1_1_1_1_1"/>
    <protectedRange sqref="F52:F53 E47:E51"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C53"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B42" name="Range2_12_5_1_1_1_1_1_2_1_1_1"/>
    <protectedRange sqref="B58"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60" name="Range2_12_5_1_1_1_2_2_1_1_1_1_1_1_1_1_1_1_1_2_1_1_1_1_1_1_1_1_1_1_1_1_1_1_1_1_1_1_1_1_1_1_1_1_1_1_1_1_1_1_1_1_1_1_1_1_1_1_1_1_1_1_1_1_1_1_1_1_1_1_1_1_1_2_1_1_1_1_1_1_1_1_1_1_1_2_1_1_1_1_1_2_1_1_1_1_1_1_1_1_1_1_1_1_1_1_1_1_1_1_1_1_1_1_1_1_1_1_1_1_1_1_2__4"/>
    <protectedRange sqref="B61"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3"/>
    <protectedRange sqref="B47" name="Range2_12_5_1_1_1_2_1_1_1_1_1_1_1_1_1_1_1_2_1_2_1_1_1_1_1_1_1_1_1_2_1_1_1_1_1_1_1_1_1_1_1_1_1_1_1_1_1_1_1_1_1_1_1_1_1_1_1_1_1_1_1_1_1_1_1_1_1_1_1_1_1_1_1_2_1_1_1_1_1_1_1_1_1_2_1_2_1_1_1_1_1_2_1_1_1_1_1_1_1_1_2_1_1_1_1_1_1_1_1_2_1_1_1_1_1_2_1_1_1_1_1_2__5"/>
    <protectedRange sqref="B48" name="Range2_12_5_1_1_1_1_1_2_1_1_1_1_1_1_1_1_1_1_1_1_1_1_1_1_1_1_1_1_2_1_1_1_1_1_1_1_1_1_1_1_1_1_3_1_1_1_2_1_1_1_1_1_1_1_1_1_1_1_1_2_1_1_1_1_1_1_1_1_1_1_1_1_1_1_1_1_1_1_1_1_1_1_1_1_1_1_1_1_3_1_2_1_1_1_2_2_1_1"/>
    <protectedRange sqref="B49" name="Range2_12_5_1_1_1_1_1_2_1_1_2_1_1_1_1_1_1_1_1_1_1_1_1_1_1_1_1_1_2_1_1_1_1_1_1_1_1_1_1_1_1_1_1_3_1_1_1_2_1_1_1_1_1_1_1_1_1_2_1_1_1_1_1_1_1_1_1_1_1_1_1_1_1_1_1_1_1_1_1_1_1_1_1_1_2_1_1_1_2_2_1"/>
    <protectedRange sqref="B50" name="Range2_12_5_1_1_1_2_2_1_1_1_1_1_1_1_1_1_1_1_2_1_1_1_1_1_1_1_1_1_3_1_3_1_2_1_1_1_1_1_1_1_1_1_1_1_1_1_2_1_1_1_1_1_2_1_1_1_1_1_1_1_1_2_1_1_3_1_1_1_2_1_1_1_1_1_1_1_1_1_1_1_1_1_1_1_1_1_2_1_1_1_1_1_1_1_1_1_1_1_1_1_1_1_1_1_1_1_2_3_1_2_1_1_1_2_2_1"/>
    <protectedRange sqref="B51" name="Range2_12_5_1_1_1_2_2_1_1_1_1_1_1_1_1_1_1_1_2_1_1_1_2_1_1_1_1_1_1_1_1_1_1_1_1_1_1_1_1_2_1_1_1_1_1_1_1_1_1_2_1_1_3_1_1_1_3_1_1_1_1_1_1_1_1_1_1_1_1_1_1_1_1_1_1_1_1_1_1_2_1_1_1_1_1_1_1_1_1_2_2_1_1_1_2_2_1_1_1"/>
    <protectedRange sqref="B52" name="Range2_12_5_1_1_1_1_1_2_1_2_1_1_1_2_1_1_1_1_1_1_1_1_1_1_2_1_1_1_1_1_2_1_1_1_1_1_1_1_2_1_1_3_1_1_1_2_1_1_1_1_1_1_1_1_1_1_1_1_1_1_1_1_1_1_1_1_1_1_1_1_1_1_1_1_1_1_1_1_2_2_1_1_1_1_2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2979" priority="36" operator="containsText" text="N/A">
      <formula>NOT(ISERROR(SEARCH("N/A",X11)))</formula>
    </cfRule>
    <cfRule type="cellIs" dxfId="2978" priority="49" operator="equal">
      <formula>0</formula>
    </cfRule>
  </conditionalFormatting>
  <conditionalFormatting sqref="AC11:AE34 X11:Y34 AA11:AA34">
    <cfRule type="cellIs" dxfId="2977" priority="48" operator="greaterThanOrEqual">
      <formula>1185</formula>
    </cfRule>
  </conditionalFormatting>
  <conditionalFormatting sqref="AC11:AE34 X11:Y34 AA11:AA34">
    <cfRule type="cellIs" dxfId="2976" priority="47" operator="between">
      <formula>0.1</formula>
      <formula>1184</formula>
    </cfRule>
  </conditionalFormatting>
  <conditionalFormatting sqref="X8">
    <cfRule type="cellIs" dxfId="2975" priority="46" operator="equal">
      <formula>0</formula>
    </cfRule>
  </conditionalFormatting>
  <conditionalFormatting sqref="X8">
    <cfRule type="cellIs" dxfId="2974" priority="45" operator="greaterThan">
      <formula>1179</formula>
    </cfRule>
  </conditionalFormatting>
  <conditionalFormatting sqref="X8">
    <cfRule type="cellIs" dxfId="2973" priority="44" operator="greaterThan">
      <formula>99</formula>
    </cfRule>
  </conditionalFormatting>
  <conditionalFormatting sqref="X8">
    <cfRule type="cellIs" dxfId="2972" priority="43" operator="greaterThan">
      <formula>0.99</formula>
    </cfRule>
  </conditionalFormatting>
  <conditionalFormatting sqref="AB8">
    <cfRule type="cellIs" dxfId="2971" priority="42" operator="equal">
      <formula>0</formula>
    </cfRule>
  </conditionalFormatting>
  <conditionalFormatting sqref="AB8">
    <cfRule type="cellIs" dxfId="2970" priority="41" operator="greaterThan">
      <formula>1179</formula>
    </cfRule>
  </conditionalFormatting>
  <conditionalFormatting sqref="AB8">
    <cfRule type="cellIs" dxfId="2969" priority="40" operator="greaterThan">
      <formula>99</formula>
    </cfRule>
  </conditionalFormatting>
  <conditionalFormatting sqref="AB8">
    <cfRule type="cellIs" dxfId="2968" priority="39" operator="greaterThan">
      <formula>0.99</formula>
    </cfRule>
  </conditionalFormatting>
  <conditionalFormatting sqref="AH11:AH31">
    <cfRule type="cellIs" dxfId="2967" priority="37" operator="greaterThan">
      <formula>$AH$8</formula>
    </cfRule>
    <cfRule type="cellIs" dxfId="2966" priority="38" operator="greaterThan">
      <formula>$AH$8</formula>
    </cfRule>
  </conditionalFormatting>
  <conditionalFormatting sqref="AB11:AB34">
    <cfRule type="containsText" dxfId="2965" priority="32" operator="containsText" text="N/A">
      <formula>NOT(ISERROR(SEARCH("N/A",AB11)))</formula>
    </cfRule>
    <cfRule type="cellIs" dxfId="2964" priority="35" operator="equal">
      <formula>0</formula>
    </cfRule>
  </conditionalFormatting>
  <conditionalFormatting sqref="AB11:AB34">
    <cfRule type="cellIs" dxfId="2963" priority="34" operator="greaterThanOrEqual">
      <formula>1185</formula>
    </cfRule>
  </conditionalFormatting>
  <conditionalFormatting sqref="AB11:AB34">
    <cfRule type="cellIs" dxfId="2962" priority="33" operator="between">
      <formula>0.1</formula>
      <formula>1184</formula>
    </cfRule>
  </conditionalFormatting>
  <conditionalFormatting sqref="AN11:AN35 AO11:AO34">
    <cfRule type="cellIs" dxfId="2961" priority="31" operator="equal">
      <formula>0</formula>
    </cfRule>
  </conditionalFormatting>
  <conditionalFormatting sqref="AN11:AN35 AO11:AO34">
    <cfRule type="cellIs" dxfId="2960" priority="30" operator="greaterThan">
      <formula>1179</formula>
    </cfRule>
  </conditionalFormatting>
  <conditionalFormatting sqref="AN11:AN35 AO11:AO34">
    <cfRule type="cellIs" dxfId="2959" priority="29" operator="greaterThan">
      <formula>99</formula>
    </cfRule>
  </conditionalFormatting>
  <conditionalFormatting sqref="AN11:AN35 AO11:AO34">
    <cfRule type="cellIs" dxfId="2958" priority="28" operator="greaterThan">
      <formula>0.99</formula>
    </cfRule>
  </conditionalFormatting>
  <conditionalFormatting sqref="AQ11:AQ34">
    <cfRule type="cellIs" dxfId="2957" priority="27" operator="equal">
      <formula>0</formula>
    </cfRule>
  </conditionalFormatting>
  <conditionalFormatting sqref="AQ11:AQ34">
    <cfRule type="cellIs" dxfId="2956" priority="26" operator="greaterThan">
      <formula>1179</formula>
    </cfRule>
  </conditionalFormatting>
  <conditionalFormatting sqref="AQ11:AQ34">
    <cfRule type="cellIs" dxfId="2955" priority="25" operator="greaterThan">
      <formula>99</formula>
    </cfRule>
  </conditionalFormatting>
  <conditionalFormatting sqref="AQ11:AQ34">
    <cfRule type="cellIs" dxfId="2954" priority="24" operator="greaterThan">
      <formula>0.99</formula>
    </cfRule>
  </conditionalFormatting>
  <conditionalFormatting sqref="Z11:Z34">
    <cfRule type="containsText" dxfId="2953" priority="20" operator="containsText" text="N/A">
      <formula>NOT(ISERROR(SEARCH("N/A",Z11)))</formula>
    </cfRule>
    <cfRule type="cellIs" dxfId="2952" priority="23" operator="equal">
      <formula>0</formula>
    </cfRule>
  </conditionalFormatting>
  <conditionalFormatting sqref="Z11:Z34">
    <cfRule type="cellIs" dxfId="2951" priority="22" operator="greaterThanOrEqual">
      <formula>1185</formula>
    </cfRule>
  </conditionalFormatting>
  <conditionalFormatting sqref="Z11:Z34">
    <cfRule type="cellIs" dxfId="2950" priority="21" operator="between">
      <formula>0.1</formula>
      <formula>1184</formula>
    </cfRule>
  </conditionalFormatting>
  <conditionalFormatting sqref="AJ11:AN35">
    <cfRule type="cellIs" dxfId="2949" priority="19" operator="equal">
      <formula>0</formula>
    </cfRule>
  </conditionalFormatting>
  <conditionalFormatting sqref="AJ11:AN35">
    <cfRule type="cellIs" dxfId="2948" priority="18" operator="greaterThan">
      <formula>1179</formula>
    </cfRule>
  </conditionalFormatting>
  <conditionalFormatting sqref="AJ11:AN35">
    <cfRule type="cellIs" dxfId="2947" priority="17" operator="greaterThan">
      <formula>99</formula>
    </cfRule>
  </conditionalFormatting>
  <conditionalFormatting sqref="AJ11:AN35">
    <cfRule type="cellIs" dxfId="2946" priority="16" operator="greaterThan">
      <formula>0.99</formula>
    </cfRule>
  </conditionalFormatting>
  <conditionalFormatting sqref="AP11:AP34">
    <cfRule type="cellIs" dxfId="2945" priority="15" operator="equal">
      <formula>0</formula>
    </cfRule>
  </conditionalFormatting>
  <conditionalFormatting sqref="AP11:AP34">
    <cfRule type="cellIs" dxfId="2944" priority="14" operator="greaterThan">
      <formula>1179</formula>
    </cfRule>
  </conditionalFormatting>
  <conditionalFormatting sqref="AP11:AP34">
    <cfRule type="cellIs" dxfId="2943" priority="13" operator="greaterThan">
      <formula>99</formula>
    </cfRule>
  </conditionalFormatting>
  <conditionalFormatting sqref="AP11:AP34">
    <cfRule type="cellIs" dxfId="2942" priority="12" operator="greaterThan">
      <formula>0.99</formula>
    </cfRule>
  </conditionalFormatting>
  <conditionalFormatting sqref="AH32:AH34">
    <cfRule type="cellIs" dxfId="2941" priority="10" operator="greaterThan">
      <formula>$AH$8</formula>
    </cfRule>
    <cfRule type="cellIs" dxfId="2940" priority="11" operator="greaterThan">
      <formula>$AH$8</formula>
    </cfRule>
  </conditionalFormatting>
  <conditionalFormatting sqref="AI11:AI34">
    <cfRule type="cellIs" dxfId="2939" priority="9" operator="greaterThan">
      <formula>$AI$8</formula>
    </cfRule>
  </conditionalFormatting>
  <conditionalFormatting sqref="AL11:AL34">
    <cfRule type="cellIs" dxfId="2938" priority="8" operator="equal">
      <formula>0</formula>
    </cfRule>
  </conditionalFormatting>
  <conditionalFormatting sqref="AL11:AL34">
    <cfRule type="cellIs" dxfId="2937" priority="7" operator="greaterThan">
      <formula>1179</formula>
    </cfRule>
  </conditionalFormatting>
  <conditionalFormatting sqref="AL11:AL34">
    <cfRule type="cellIs" dxfId="2936" priority="6" operator="greaterThan">
      <formula>99</formula>
    </cfRule>
  </conditionalFormatting>
  <conditionalFormatting sqref="AL11:AL34">
    <cfRule type="cellIs" dxfId="2935" priority="5" operator="greaterThan">
      <formula>0.99</formula>
    </cfRule>
  </conditionalFormatting>
  <conditionalFormatting sqref="AM16:AM34">
    <cfRule type="cellIs" dxfId="2934" priority="4" operator="equal">
      <formula>0</formula>
    </cfRule>
  </conditionalFormatting>
  <conditionalFormatting sqref="AM16:AM34">
    <cfRule type="cellIs" dxfId="2933" priority="3" operator="greaterThan">
      <formula>1179</formula>
    </cfRule>
  </conditionalFormatting>
  <conditionalFormatting sqref="AM16:AM34">
    <cfRule type="cellIs" dxfId="2932" priority="2" operator="greaterThan">
      <formula>99</formula>
    </cfRule>
  </conditionalFormatting>
  <conditionalFormatting sqref="AM16:AM34">
    <cfRule type="cellIs" dxfId="2931" priority="1" operator="greaterThan">
      <formula>0.99</formula>
    </cfRule>
  </conditionalFormatting>
  <dataValidations disablePrompts="1"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topLeftCell="O16" zoomScaleNormal="100" workbookViewId="0">
      <selection activeCell="R35" sqref="R35"/>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128</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170"/>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67" t="s">
        <v>10</v>
      </c>
      <c r="I7" s="116" t="s">
        <v>11</v>
      </c>
      <c r="J7" s="116" t="s">
        <v>12</v>
      </c>
      <c r="K7" s="116" t="s">
        <v>13</v>
      </c>
      <c r="L7" s="12"/>
      <c r="M7" s="12"/>
      <c r="N7" s="12"/>
      <c r="O7" s="167"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42495</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28636</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172" t="s">
        <v>51</v>
      </c>
      <c r="V9" s="172" t="s">
        <v>52</v>
      </c>
      <c r="W9" s="283" t="s">
        <v>53</v>
      </c>
      <c r="X9" s="284" t="s">
        <v>54</v>
      </c>
      <c r="Y9" s="285"/>
      <c r="Z9" s="285"/>
      <c r="AA9" s="285"/>
      <c r="AB9" s="285"/>
      <c r="AC9" s="285"/>
      <c r="AD9" s="285"/>
      <c r="AE9" s="286"/>
      <c r="AF9" s="169" t="s">
        <v>55</v>
      </c>
      <c r="AG9" s="169" t="s">
        <v>56</v>
      </c>
      <c r="AH9" s="272" t="s">
        <v>57</v>
      </c>
      <c r="AI9" s="287" t="s">
        <v>58</v>
      </c>
      <c r="AJ9" s="172" t="s">
        <v>59</v>
      </c>
      <c r="AK9" s="172" t="s">
        <v>60</v>
      </c>
      <c r="AL9" s="172" t="s">
        <v>61</v>
      </c>
      <c r="AM9" s="172" t="s">
        <v>62</v>
      </c>
      <c r="AN9" s="172" t="s">
        <v>63</v>
      </c>
      <c r="AO9" s="172" t="s">
        <v>64</v>
      </c>
      <c r="AP9" s="172" t="s">
        <v>65</v>
      </c>
      <c r="AQ9" s="270" t="s">
        <v>66</v>
      </c>
      <c r="AR9" s="172" t="s">
        <v>67</v>
      </c>
      <c r="AS9" s="272" t="s">
        <v>68</v>
      </c>
      <c r="AV9" s="35" t="s">
        <v>69</v>
      </c>
      <c r="AW9" s="35" t="s">
        <v>70</v>
      </c>
      <c r="AY9" s="36" t="s">
        <v>71</v>
      </c>
    </row>
    <row r="10" spans="2:51" x14ac:dyDescent="0.25">
      <c r="B10" s="172" t="s">
        <v>72</v>
      </c>
      <c r="C10" s="172" t="s">
        <v>73</v>
      </c>
      <c r="D10" s="172" t="s">
        <v>74</v>
      </c>
      <c r="E10" s="172" t="s">
        <v>75</v>
      </c>
      <c r="F10" s="172" t="s">
        <v>74</v>
      </c>
      <c r="G10" s="172" t="s">
        <v>75</v>
      </c>
      <c r="H10" s="266"/>
      <c r="I10" s="172" t="s">
        <v>75</v>
      </c>
      <c r="J10" s="172" t="s">
        <v>75</v>
      </c>
      <c r="K10" s="172" t="s">
        <v>75</v>
      </c>
      <c r="L10" s="28" t="s">
        <v>29</v>
      </c>
      <c r="M10" s="269"/>
      <c r="N10" s="28" t="s">
        <v>29</v>
      </c>
      <c r="O10" s="271"/>
      <c r="P10" s="271"/>
      <c r="Q10" s="1"/>
      <c r="R10" s="280"/>
      <c r="S10" s="281"/>
      <c r="T10" s="282"/>
      <c r="U10" s="172" t="s">
        <v>75</v>
      </c>
      <c r="V10" s="172" t="s">
        <v>75</v>
      </c>
      <c r="W10" s="283"/>
      <c r="X10" s="37" t="s">
        <v>76</v>
      </c>
      <c r="Y10" s="37" t="s">
        <v>77</v>
      </c>
      <c r="Z10" s="37" t="s">
        <v>78</v>
      </c>
      <c r="AA10" s="37" t="s">
        <v>79</v>
      </c>
      <c r="AB10" s="37" t="s">
        <v>80</v>
      </c>
      <c r="AC10" s="37" t="s">
        <v>81</v>
      </c>
      <c r="AD10" s="37" t="s">
        <v>82</v>
      </c>
      <c r="AE10" s="37" t="s">
        <v>83</v>
      </c>
      <c r="AF10" s="38"/>
      <c r="AG10" s="1">
        <f>'MAY 4'!AG34</f>
        <v>46215260</v>
      </c>
      <c r="AH10" s="272"/>
      <c r="AI10" s="288"/>
      <c r="AJ10" s="172" t="s">
        <v>84</v>
      </c>
      <c r="AK10" s="172" t="s">
        <v>84</v>
      </c>
      <c r="AL10" s="172" t="s">
        <v>84</v>
      </c>
      <c r="AM10" s="172" t="s">
        <v>84</v>
      </c>
      <c r="AN10" s="172" t="s">
        <v>84</v>
      </c>
      <c r="AO10" s="172" t="s">
        <v>84</v>
      </c>
      <c r="AP10" s="1">
        <f>'MAY 4'!AP34</f>
        <v>10750981</v>
      </c>
      <c r="AQ10" s="271"/>
      <c r="AR10" s="168" t="s">
        <v>85</v>
      </c>
      <c r="AS10" s="272"/>
      <c r="AV10" s="39" t="s">
        <v>86</v>
      </c>
      <c r="AW10" s="39" t="s">
        <v>87</v>
      </c>
      <c r="AY10" s="81" t="s">
        <v>129</v>
      </c>
    </row>
    <row r="11" spans="2:51" x14ac:dyDescent="0.25">
      <c r="B11" s="40">
        <v>2</v>
      </c>
      <c r="C11" s="40">
        <v>4.1666666666666664E-2</v>
      </c>
      <c r="D11" s="110">
        <v>4</v>
      </c>
      <c r="E11" s="41">
        <f t="shared" ref="E11:E34" si="0">D11/1.42</f>
        <v>2.8169014084507045</v>
      </c>
      <c r="F11" s="100">
        <v>75</v>
      </c>
      <c r="G11" s="41">
        <f>F11/1.42</f>
        <v>52.816901408450704</v>
      </c>
      <c r="H11" s="42" t="s">
        <v>88</v>
      </c>
      <c r="I11" s="42">
        <f>J11-(2/1.42)</f>
        <v>47.887323943661976</v>
      </c>
      <c r="J11" s="43">
        <f>(F11-5)/1.42</f>
        <v>49.295774647887328</v>
      </c>
      <c r="K11" s="42">
        <f>J11+(6/1.42)</f>
        <v>53.521126760563384</v>
      </c>
      <c r="L11" s="44">
        <v>14</v>
      </c>
      <c r="M11" s="45" t="s">
        <v>89</v>
      </c>
      <c r="N11" s="45">
        <v>11.4</v>
      </c>
      <c r="O11" s="111">
        <v>130</v>
      </c>
      <c r="P11" s="111">
        <v>112</v>
      </c>
      <c r="Q11" s="111">
        <v>4804</v>
      </c>
      <c r="R11" s="46">
        <f>IF(ISBLANK(Q11),"-",Q11-Q10)</f>
        <v>4804</v>
      </c>
      <c r="S11" s="47">
        <f>R11*24/1000</f>
        <v>115.29600000000001</v>
      </c>
      <c r="T11" s="47">
        <f>R11/1000</f>
        <v>4.8040000000000003</v>
      </c>
      <c r="U11" s="112">
        <v>3.9</v>
      </c>
      <c r="V11" s="112">
        <f t="shared" ref="V11:V34" si="1">U11</f>
        <v>3.9</v>
      </c>
      <c r="W11" s="113" t="s">
        <v>124</v>
      </c>
      <c r="X11" s="115">
        <v>0</v>
      </c>
      <c r="Y11" s="115">
        <v>0</v>
      </c>
      <c r="Z11" s="115">
        <v>0</v>
      </c>
      <c r="AA11" s="115">
        <v>1185</v>
      </c>
      <c r="AB11" s="115">
        <v>1188</v>
      </c>
      <c r="AC11" s="48" t="s">
        <v>90</v>
      </c>
      <c r="AD11" s="48" t="s">
        <v>90</v>
      </c>
      <c r="AE11" s="48" t="s">
        <v>90</v>
      </c>
      <c r="AF11" s="114" t="s">
        <v>90</v>
      </c>
      <c r="AG11" s="123">
        <v>46216196</v>
      </c>
      <c r="AH11" s="49">
        <f>IF(ISBLANK(AG11),"-",AG11-AG10)</f>
        <v>936</v>
      </c>
      <c r="AI11" s="50">
        <f>AH11/T11</f>
        <v>194.8376353039134</v>
      </c>
      <c r="AJ11" s="98">
        <v>0</v>
      </c>
      <c r="AK11" s="98">
        <v>0</v>
      </c>
      <c r="AL11" s="98">
        <v>0</v>
      </c>
      <c r="AM11" s="98">
        <v>1</v>
      </c>
      <c r="AN11" s="98">
        <v>1</v>
      </c>
      <c r="AO11" s="98">
        <v>0.9</v>
      </c>
      <c r="AP11" s="115">
        <v>10751552</v>
      </c>
      <c r="AQ11" s="115">
        <f t="shared" ref="AQ11:AQ34" si="2">AP11-AP10</f>
        <v>571</v>
      </c>
      <c r="AR11" s="51"/>
      <c r="AS11" s="52" t="s">
        <v>113</v>
      </c>
      <c r="AV11" s="39" t="s">
        <v>88</v>
      </c>
      <c r="AW11" s="39" t="s">
        <v>91</v>
      </c>
      <c r="AY11" s="81" t="s">
        <v>128</v>
      </c>
    </row>
    <row r="12" spans="2:51" x14ac:dyDescent="0.25">
      <c r="B12" s="40">
        <v>2.0416666666666701</v>
      </c>
      <c r="C12" s="40">
        <v>8.3333333333333329E-2</v>
      </c>
      <c r="D12" s="110">
        <v>4</v>
      </c>
      <c r="E12" s="41">
        <f t="shared" si="0"/>
        <v>2.8169014084507045</v>
      </c>
      <c r="F12" s="100">
        <v>75</v>
      </c>
      <c r="G12" s="41">
        <f t="shared" ref="G12:G34" si="3">F12/1.42</f>
        <v>52.816901408450704</v>
      </c>
      <c r="H12" s="42" t="s">
        <v>88</v>
      </c>
      <c r="I12" s="42">
        <f t="shared" ref="I12:I34" si="4">J12-(2/1.42)</f>
        <v>47.887323943661976</v>
      </c>
      <c r="J12" s="43">
        <f>(F12-5)/1.42</f>
        <v>49.295774647887328</v>
      </c>
      <c r="K12" s="42">
        <f>J12+(6/1.42)</f>
        <v>53.521126760563384</v>
      </c>
      <c r="L12" s="44">
        <v>14</v>
      </c>
      <c r="M12" s="45" t="s">
        <v>89</v>
      </c>
      <c r="N12" s="45">
        <v>11.2</v>
      </c>
      <c r="O12" s="111">
        <v>135</v>
      </c>
      <c r="P12" s="111">
        <v>111</v>
      </c>
      <c r="Q12" s="111">
        <v>9454</v>
      </c>
      <c r="R12" s="46">
        <f t="shared" ref="R12:R34" si="5">IF(ISBLANK(Q12),"-",Q12-Q11)</f>
        <v>4650</v>
      </c>
      <c r="S12" s="47">
        <f t="shared" ref="S12:S34" si="6">R12*24/1000</f>
        <v>111.6</v>
      </c>
      <c r="T12" s="47">
        <f t="shared" ref="T12:T34" si="7">R12/1000</f>
        <v>4.6500000000000004</v>
      </c>
      <c r="U12" s="112">
        <v>4.7</v>
      </c>
      <c r="V12" s="112">
        <f t="shared" si="1"/>
        <v>4.7</v>
      </c>
      <c r="W12" s="113" t="s">
        <v>124</v>
      </c>
      <c r="X12" s="115">
        <v>0</v>
      </c>
      <c r="Y12" s="115">
        <v>0</v>
      </c>
      <c r="Z12" s="115">
        <v>0</v>
      </c>
      <c r="AA12" s="115">
        <v>1185</v>
      </c>
      <c r="AB12" s="115">
        <v>1188</v>
      </c>
      <c r="AC12" s="48" t="s">
        <v>90</v>
      </c>
      <c r="AD12" s="48" t="s">
        <v>90</v>
      </c>
      <c r="AE12" s="48" t="s">
        <v>90</v>
      </c>
      <c r="AF12" s="114" t="s">
        <v>90</v>
      </c>
      <c r="AG12" s="123">
        <v>46217124</v>
      </c>
      <c r="AH12" s="49">
        <f>IF(ISBLANK(AG12),"-",AG12-AG11)</f>
        <v>928</v>
      </c>
      <c r="AI12" s="50">
        <f t="shared" ref="AI12:AI34" si="8">AH12/T12</f>
        <v>199.56989247311827</v>
      </c>
      <c r="AJ12" s="98">
        <v>0</v>
      </c>
      <c r="AK12" s="98">
        <v>0</v>
      </c>
      <c r="AL12" s="98">
        <v>0</v>
      </c>
      <c r="AM12" s="98">
        <v>1</v>
      </c>
      <c r="AN12" s="98">
        <v>1</v>
      </c>
      <c r="AO12" s="98">
        <v>0.9</v>
      </c>
      <c r="AP12" s="115">
        <v>10752219</v>
      </c>
      <c r="AQ12" s="115">
        <f t="shared" si="2"/>
        <v>667</v>
      </c>
      <c r="AR12" s="118">
        <v>1.08</v>
      </c>
      <c r="AS12" s="52" t="s">
        <v>113</v>
      </c>
      <c r="AV12" s="39" t="s">
        <v>92</v>
      </c>
      <c r="AW12" s="39" t="s">
        <v>93</v>
      </c>
      <c r="AY12" s="81" t="s">
        <v>126</v>
      </c>
    </row>
    <row r="13" spans="2:51" x14ac:dyDescent="0.25">
      <c r="B13" s="40">
        <v>2.0833333333333299</v>
      </c>
      <c r="C13" s="40">
        <v>0.125</v>
      </c>
      <c r="D13" s="110">
        <v>5</v>
      </c>
      <c r="E13" s="41">
        <f t="shared" si="0"/>
        <v>3.5211267605633805</v>
      </c>
      <c r="F13" s="100">
        <v>75</v>
      </c>
      <c r="G13" s="41">
        <f t="shared" si="3"/>
        <v>52.816901408450704</v>
      </c>
      <c r="H13" s="42" t="s">
        <v>88</v>
      </c>
      <c r="I13" s="42">
        <f t="shared" si="4"/>
        <v>47.887323943661976</v>
      </c>
      <c r="J13" s="43">
        <f>(F13-5)/1.42</f>
        <v>49.295774647887328</v>
      </c>
      <c r="K13" s="42">
        <f>J13+(6/1.42)</f>
        <v>53.521126760563384</v>
      </c>
      <c r="L13" s="44">
        <v>14</v>
      </c>
      <c r="M13" s="45" t="s">
        <v>89</v>
      </c>
      <c r="N13" s="45">
        <v>11.2</v>
      </c>
      <c r="O13" s="111">
        <v>137</v>
      </c>
      <c r="P13" s="111">
        <v>113</v>
      </c>
      <c r="Q13" s="111">
        <v>14130</v>
      </c>
      <c r="R13" s="46">
        <f t="shared" si="5"/>
        <v>4676</v>
      </c>
      <c r="S13" s="47">
        <f t="shared" si="6"/>
        <v>112.224</v>
      </c>
      <c r="T13" s="47">
        <f t="shared" si="7"/>
        <v>4.6760000000000002</v>
      </c>
      <c r="U13" s="112">
        <v>6.1</v>
      </c>
      <c r="V13" s="112">
        <f t="shared" si="1"/>
        <v>6.1</v>
      </c>
      <c r="W13" s="113" t="s">
        <v>124</v>
      </c>
      <c r="X13" s="115">
        <v>0</v>
      </c>
      <c r="Y13" s="115">
        <v>0</v>
      </c>
      <c r="Z13" s="115">
        <v>0</v>
      </c>
      <c r="AA13" s="115">
        <v>1185</v>
      </c>
      <c r="AB13" s="115">
        <v>1188</v>
      </c>
      <c r="AC13" s="48" t="s">
        <v>90</v>
      </c>
      <c r="AD13" s="48" t="s">
        <v>90</v>
      </c>
      <c r="AE13" s="48" t="s">
        <v>90</v>
      </c>
      <c r="AF13" s="114" t="s">
        <v>90</v>
      </c>
      <c r="AG13" s="123">
        <v>46218052</v>
      </c>
      <c r="AH13" s="49">
        <f>IF(ISBLANK(AG13),"-",AG13-AG12)</f>
        <v>928</v>
      </c>
      <c r="AI13" s="50">
        <f t="shared" si="8"/>
        <v>198.46022241231822</v>
      </c>
      <c r="AJ13" s="98">
        <v>0</v>
      </c>
      <c r="AK13" s="98">
        <v>0</v>
      </c>
      <c r="AL13" s="98">
        <v>0</v>
      </c>
      <c r="AM13" s="98">
        <v>1</v>
      </c>
      <c r="AN13" s="98">
        <v>1</v>
      </c>
      <c r="AO13" s="98">
        <v>0.9</v>
      </c>
      <c r="AP13" s="115">
        <v>10752960</v>
      </c>
      <c r="AQ13" s="115">
        <f t="shared" si="2"/>
        <v>741</v>
      </c>
      <c r="AR13" s="51"/>
      <c r="AS13" s="52" t="s">
        <v>113</v>
      </c>
      <c r="AV13" s="39" t="s">
        <v>94</v>
      </c>
      <c r="AW13" s="39" t="s">
        <v>95</v>
      </c>
      <c r="AY13" s="81" t="s">
        <v>133</v>
      </c>
    </row>
    <row r="14" spans="2:51" x14ac:dyDescent="0.25">
      <c r="B14" s="40">
        <v>2.125</v>
      </c>
      <c r="C14" s="40">
        <v>0.16666666666666699</v>
      </c>
      <c r="D14" s="110">
        <v>6</v>
      </c>
      <c r="E14" s="41">
        <f t="shared" si="0"/>
        <v>4.2253521126760569</v>
      </c>
      <c r="F14" s="100">
        <v>75</v>
      </c>
      <c r="G14" s="41">
        <f t="shared" si="3"/>
        <v>52.816901408450704</v>
      </c>
      <c r="H14" s="42" t="s">
        <v>88</v>
      </c>
      <c r="I14" s="42">
        <f t="shared" si="4"/>
        <v>47.887323943661976</v>
      </c>
      <c r="J14" s="43">
        <f>(F14-5)/1.42</f>
        <v>49.295774647887328</v>
      </c>
      <c r="K14" s="42">
        <f>J14+(6/1.42)</f>
        <v>53.521126760563384</v>
      </c>
      <c r="L14" s="44">
        <v>14</v>
      </c>
      <c r="M14" s="45" t="s">
        <v>89</v>
      </c>
      <c r="N14" s="45">
        <v>12.8</v>
      </c>
      <c r="O14" s="111">
        <v>123</v>
      </c>
      <c r="P14" s="111">
        <v>109</v>
      </c>
      <c r="Q14" s="111">
        <v>18797</v>
      </c>
      <c r="R14" s="46">
        <f t="shared" si="5"/>
        <v>4667</v>
      </c>
      <c r="S14" s="47">
        <f t="shared" si="6"/>
        <v>112.008</v>
      </c>
      <c r="T14" s="47">
        <f t="shared" si="7"/>
        <v>4.6669999999999998</v>
      </c>
      <c r="U14" s="112">
        <v>7.6</v>
      </c>
      <c r="V14" s="112">
        <f t="shared" si="1"/>
        <v>7.6</v>
      </c>
      <c r="W14" s="113" t="s">
        <v>124</v>
      </c>
      <c r="X14" s="115">
        <v>0</v>
      </c>
      <c r="Y14" s="115">
        <v>0</v>
      </c>
      <c r="Z14" s="115">
        <v>0</v>
      </c>
      <c r="AA14" s="115">
        <v>1185</v>
      </c>
      <c r="AB14" s="115">
        <v>1187</v>
      </c>
      <c r="AC14" s="48" t="s">
        <v>90</v>
      </c>
      <c r="AD14" s="48" t="s">
        <v>90</v>
      </c>
      <c r="AE14" s="48" t="s">
        <v>90</v>
      </c>
      <c r="AF14" s="114" t="s">
        <v>90</v>
      </c>
      <c r="AG14" s="123">
        <v>46218972</v>
      </c>
      <c r="AH14" s="49">
        <f t="shared" ref="AH14:AH34" si="9">IF(ISBLANK(AG14),"-",AG14-AG13)</f>
        <v>920</v>
      </c>
      <c r="AI14" s="50">
        <f t="shared" si="8"/>
        <v>197.12877651596315</v>
      </c>
      <c r="AJ14" s="98">
        <v>0</v>
      </c>
      <c r="AK14" s="98">
        <v>0</v>
      </c>
      <c r="AL14" s="98">
        <v>0</v>
      </c>
      <c r="AM14" s="98">
        <v>1</v>
      </c>
      <c r="AN14" s="98">
        <v>1</v>
      </c>
      <c r="AO14" s="98">
        <v>0.9</v>
      </c>
      <c r="AP14" s="115">
        <v>10753462</v>
      </c>
      <c r="AQ14" s="115">
        <f t="shared" si="2"/>
        <v>502</v>
      </c>
      <c r="AR14" s="51"/>
      <c r="AS14" s="52" t="s">
        <v>113</v>
      </c>
      <c r="AT14" s="54"/>
      <c r="AV14" s="39" t="s">
        <v>96</v>
      </c>
      <c r="AW14" s="39" t="s">
        <v>97</v>
      </c>
      <c r="AY14" s="81"/>
    </row>
    <row r="15" spans="2:51" ht="14.25" customHeight="1" x14ac:dyDescent="0.25">
      <c r="B15" s="40">
        <v>2.1666666666666701</v>
      </c>
      <c r="C15" s="40">
        <v>0.20833333333333301</v>
      </c>
      <c r="D15" s="110">
        <v>6</v>
      </c>
      <c r="E15" s="41">
        <f t="shared" si="0"/>
        <v>4.2253521126760569</v>
      </c>
      <c r="F15" s="100">
        <v>75</v>
      </c>
      <c r="G15" s="41">
        <f t="shared" si="3"/>
        <v>52.816901408450704</v>
      </c>
      <c r="H15" s="42" t="s">
        <v>88</v>
      </c>
      <c r="I15" s="42">
        <f t="shared" si="4"/>
        <v>47.887323943661976</v>
      </c>
      <c r="J15" s="43">
        <f>(F15-5)/1.42</f>
        <v>49.295774647887328</v>
      </c>
      <c r="K15" s="42">
        <f>J15+(6/1.42)</f>
        <v>53.521126760563384</v>
      </c>
      <c r="L15" s="44">
        <v>18</v>
      </c>
      <c r="M15" s="45" t="s">
        <v>89</v>
      </c>
      <c r="N15" s="45">
        <v>13.1</v>
      </c>
      <c r="O15" s="111">
        <v>124</v>
      </c>
      <c r="P15" s="111">
        <v>110</v>
      </c>
      <c r="Q15" s="111">
        <v>23964</v>
      </c>
      <c r="R15" s="46">
        <f t="shared" si="5"/>
        <v>5167</v>
      </c>
      <c r="S15" s="47">
        <f t="shared" si="6"/>
        <v>124.008</v>
      </c>
      <c r="T15" s="47">
        <f t="shared" si="7"/>
        <v>5.1669999999999998</v>
      </c>
      <c r="U15" s="112">
        <v>8</v>
      </c>
      <c r="V15" s="112">
        <f t="shared" si="1"/>
        <v>8</v>
      </c>
      <c r="W15" s="113" t="s">
        <v>124</v>
      </c>
      <c r="X15" s="115">
        <v>0</v>
      </c>
      <c r="Y15" s="115">
        <v>0</v>
      </c>
      <c r="Z15" s="115">
        <v>0</v>
      </c>
      <c r="AA15" s="115">
        <v>1185</v>
      </c>
      <c r="AB15" s="115">
        <v>1187</v>
      </c>
      <c r="AC15" s="48" t="s">
        <v>90</v>
      </c>
      <c r="AD15" s="48" t="s">
        <v>90</v>
      </c>
      <c r="AE15" s="48" t="s">
        <v>90</v>
      </c>
      <c r="AF15" s="114" t="s">
        <v>90</v>
      </c>
      <c r="AG15" s="123">
        <v>46219948</v>
      </c>
      <c r="AH15" s="49">
        <f t="shared" si="9"/>
        <v>976</v>
      </c>
      <c r="AI15" s="50">
        <f t="shared" si="8"/>
        <v>188.89103928778789</v>
      </c>
      <c r="AJ15" s="98">
        <v>0</v>
      </c>
      <c r="AK15" s="98">
        <v>0</v>
      </c>
      <c r="AL15" s="98">
        <v>0</v>
      </c>
      <c r="AM15" s="98">
        <v>1</v>
      </c>
      <c r="AN15" s="98">
        <v>1</v>
      </c>
      <c r="AO15" s="98">
        <v>0.9</v>
      </c>
      <c r="AP15" s="115">
        <v>10753580</v>
      </c>
      <c r="AQ15" s="115">
        <f t="shared" si="2"/>
        <v>118</v>
      </c>
      <c r="AR15" s="51"/>
      <c r="AS15" s="52" t="s">
        <v>113</v>
      </c>
      <c r="AV15" s="39" t="s">
        <v>98</v>
      </c>
      <c r="AW15" s="39" t="s">
        <v>99</v>
      </c>
      <c r="AY15" s="97"/>
    </row>
    <row r="16" spans="2:51" x14ac:dyDescent="0.25">
      <c r="B16" s="40">
        <v>2.2083333333333299</v>
      </c>
      <c r="C16" s="40">
        <v>0.25</v>
      </c>
      <c r="D16" s="110">
        <v>6</v>
      </c>
      <c r="E16" s="41">
        <f t="shared" si="0"/>
        <v>4.2253521126760569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128</v>
      </c>
      <c r="P16" s="111">
        <v>124</v>
      </c>
      <c r="Q16" s="111">
        <v>29971</v>
      </c>
      <c r="R16" s="46">
        <f t="shared" si="5"/>
        <v>6007</v>
      </c>
      <c r="S16" s="47">
        <f t="shared" si="6"/>
        <v>144.16800000000001</v>
      </c>
      <c r="T16" s="47">
        <f t="shared" si="7"/>
        <v>6.0069999999999997</v>
      </c>
      <c r="U16" s="112">
        <v>8</v>
      </c>
      <c r="V16" s="112">
        <f t="shared" si="1"/>
        <v>8</v>
      </c>
      <c r="W16" s="113" t="s">
        <v>124</v>
      </c>
      <c r="X16" s="115">
        <v>0</v>
      </c>
      <c r="Y16" s="115">
        <v>0</v>
      </c>
      <c r="Z16" s="115">
        <v>0</v>
      </c>
      <c r="AA16" s="115">
        <v>1185</v>
      </c>
      <c r="AB16" s="115">
        <v>1187</v>
      </c>
      <c r="AC16" s="48" t="s">
        <v>90</v>
      </c>
      <c r="AD16" s="48" t="s">
        <v>90</v>
      </c>
      <c r="AE16" s="48" t="s">
        <v>90</v>
      </c>
      <c r="AF16" s="114" t="s">
        <v>90</v>
      </c>
      <c r="AG16" s="123">
        <v>46220844</v>
      </c>
      <c r="AH16" s="49">
        <f t="shared" si="9"/>
        <v>896</v>
      </c>
      <c r="AI16" s="50">
        <f t="shared" si="8"/>
        <v>149.15931413351092</v>
      </c>
      <c r="AJ16" s="98">
        <v>0</v>
      </c>
      <c r="AK16" s="98">
        <v>0</v>
      </c>
      <c r="AL16" s="98">
        <v>0</v>
      </c>
      <c r="AM16" s="98">
        <v>1</v>
      </c>
      <c r="AN16" s="98">
        <v>1</v>
      </c>
      <c r="AO16" s="98">
        <v>0</v>
      </c>
      <c r="AP16" s="115">
        <v>10753580</v>
      </c>
      <c r="AQ16" s="115">
        <f t="shared" si="2"/>
        <v>0</v>
      </c>
      <c r="AR16" s="53">
        <v>1.1499999999999999</v>
      </c>
      <c r="AS16" s="52" t="s">
        <v>101</v>
      </c>
      <c r="AV16" s="39" t="s">
        <v>102</v>
      </c>
      <c r="AW16" s="39" t="s">
        <v>103</v>
      </c>
      <c r="AY16" s="97"/>
    </row>
    <row r="17" spans="1:51" x14ac:dyDescent="0.25">
      <c r="B17" s="40">
        <v>2.25</v>
      </c>
      <c r="C17" s="40">
        <v>0.29166666666666702</v>
      </c>
      <c r="D17" s="110">
        <v>5</v>
      </c>
      <c r="E17" s="41">
        <f t="shared" si="0"/>
        <v>3.5211267605633805</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139</v>
      </c>
      <c r="P17" s="111">
        <v>143</v>
      </c>
      <c r="Q17" s="111">
        <v>36098</v>
      </c>
      <c r="R17" s="46">
        <f t="shared" si="5"/>
        <v>6127</v>
      </c>
      <c r="S17" s="47">
        <f t="shared" si="6"/>
        <v>147.048</v>
      </c>
      <c r="T17" s="47">
        <f t="shared" si="7"/>
        <v>6.1269999999999998</v>
      </c>
      <c r="U17" s="112">
        <v>7.6</v>
      </c>
      <c r="V17" s="112">
        <f t="shared" si="1"/>
        <v>7.6</v>
      </c>
      <c r="W17" s="113" t="s">
        <v>130</v>
      </c>
      <c r="X17" s="115">
        <v>0</v>
      </c>
      <c r="Y17" s="115">
        <v>1017</v>
      </c>
      <c r="Z17" s="115">
        <v>1187</v>
      </c>
      <c r="AA17" s="115">
        <v>1185</v>
      </c>
      <c r="AB17" s="115">
        <v>1187</v>
      </c>
      <c r="AC17" s="48" t="s">
        <v>90</v>
      </c>
      <c r="AD17" s="48" t="s">
        <v>90</v>
      </c>
      <c r="AE17" s="48" t="s">
        <v>90</v>
      </c>
      <c r="AF17" s="114" t="s">
        <v>90</v>
      </c>
      <c r="AG17" s="123">
        <v>46222208</v>
      </c>
      <c r="AH17" s="49">
        <f t="shared" si="9"/>
        <v>1364</v>
      </c>
      <c r="AI17" s="50">
        <f t="shared" si="8"/>
        <v>222.62118491921007</v>
      </c>
      <c r="AJ17" s="98">
        <v>0</v>
      </c>
      <c r="AK17" s="98">
        <v>1</v>
      </c>
      <c r="AL17" s="98">
        <v>1</v>
      </c>
      <c r="AM17" s="98">
        <v>1</v>
      </c>
      <c r="AN17" s="98">
        <v>1</v>
      </c>
      <c r="AO17" s="98">
        <v>0</v>
      </c>
      <c r="AP17" s="115">
        <v>10753580</v>
      </c>
      <c r="AQ17" s="115">
        <f t="shared" si="2"/>
        <v>0</v>
      </c>
      <c r="AR17" s="51"/>
      <c r="AS17" s="52" t="s">
        <v>101</v>
      </c>
      <c r="AT17" s="54"/>
      <c r="AV17" s="39" t="s">
        <v>104</v>
      </c>
      <c r="AW17" s="39" t="s">
        <v>105</v>
      </c>
      <c r="AY17" s="101"/>
    </row>
    <row r="18" spans="1:51" x14ac:dyDescent="0.25">
      <c r="B18" s="40">
        <v>2.2916666666666701</v>
      </c>
      <c r="C18" s="40">
        <v>0.33333333333333298</v>
      </c>
      <c r="D18" s="110">
        <v>5</v>
      </c>
      <c r="E18" s="41">
        <f t="shared" si="0"/>
        <v>3.5211267605633805</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141</v>
      </c>
      <c r="P18" s="111">
        <v>147</v>
      </c>
      <c r="Q18" s="111">
        <v>42375</v>
      </c>
      <c r="R18" s="46">
        <f t="shared" si="5"/>
        <v>6277</v>
      </c>
      <c r="S18" s="47">
        <f t="shared" si="6"/>
        <v>150.648</v>
      </c>
      <c r="T18" s="47">
        <f t="shared" si="7"/>
        <v>6.2770000000000001</v>
      </c>
      <c r="U18" s="112">
        <v>7.2</v>
      </c>
      <c r="V18" s="112">
        <f t="shared" si="1"/>
        <v>7.2</v>
      </c>
      <c r="W18" s="113" t="s">
        <v>130</v>
      </c>
      <c r="X18" s="115">
        <v>0</v>
      </c>
      <c r="Y18" s="115">
        <v>1006</v>
      </c>
      <c r="Z18" s="115">
        <v>1187</v>
      </c>
      <c r="AA18" s="115">
        <v>1185</v>
      </c>
      <c r="AB18" s="115">
        <v>1187</v>
      </c>
      <c r="AC18" s="48" t="s">
        <v>90</v>
      </c>
      <c r="AD18" s="48" t="s">
        <v>90</v>
      </c>
      <c r="AE18" s="48" t="s">
        <v>90</v>
      </c>
      <c r="AF18" s="114" t="s">
        <v>90</v>
      </c>
      <c r="AG18" s="123">
        <v>46223552</v>
      </c>
      <c r="AH18" s="49">
        <f t="shared" si="9"/>
        <v>1344</v>
      </c>
      <c r="AI18" s="50">
        <f t="shared" si="8"/>
        <v>214.11502310020711</v>
      </c>
      <c r="AJ18" s="98">
        <v>0</v>
      </c>
      <c r="AK18" s="98">
        <v>1</v>
      </c>
      <c r="AL18" s="98">
        <v>1</v>
      </c>
      <c r="AM18" s="98">
        <v>1</v>
      </c>
      <c r="AN18" s="98">
        <v>1</v>
      </c>
      <c r="AO18" s="98">
        <v>0</v>
      </c>
      <c r="AP18" s="115">
        <v>10753580</v>
      </c>
      <c r="AQ18" s="115">
        <f t="shared" si="2"/>
        <v>0</v>
      </c>
      <c r="AR18" s="51"/>
      <c r="AS18" s="52" t="s">
        <v>101</v>
      </c>
      <c r="AV18" s="39" t="s">
        <v>106</v>
      </c>
      <c r="AW18" s="39" t="s">
        <v>107</v>
      </c>
      <c r="AY18" s="101"/>
    </row>
    <row r="19" spans="1:51" x14ac:dyDescent="0.25">
      <c r="B19" s="40">
        <v>2.3333333333333299</v>
      </c>
      <c r="C19" s="40">
        <v>0.375</v>
      </c>
      <c r="D19" s="110">
        <v>5</v>
      </c>
      <c r="E19" s="41">
        <f t="shared" si="0"/>
        <v>3.5211267605633805</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141</v>
      </c>
      <c r="P19" s="111">
        <v>140</v>
      </c>
      <c r="Q19" s="111">
        <v>48562</v>
      </c>
      <c r="R19" s="46">
        <f t="shared" si="5"/>
        <v>6187</v>
      </c>
      <c r="S19" s="47">
        <f t="shared" si="6"/>
        <v>148.488</v>
      </c>
      <c r="T19" s="47">
        <f t="shared" si="7"/>
        <v>6.1870000000000003</v>
      </c>
      <c r="U19" s="112">
        <v>6.8</v>
      </c>
      <c r="V19" s="112">
        <f t="shared" si="1"/>
        <v>6.8</v>
      </c>
      <c r="W19" s="113" t="s">
        <v>130</v>
      </c>
      <c r="X19" s="115">
        <v>0</v>
      </c>
      <c r="Y19" s="115">
        <v>1015</v>
      </c>
      <c r="Z19" s="115">
        <v>1187</v>
      </c>
      <c r="AA19" s="115">
        <v>1185</v>
      </c>
      <c r="AB19" s="115">
        <v>1187</v>
      </c>
      <c r="AC19" s="48" t="s">
        <v>90</v>
      </c>
      <c r="AD19" s="48" t="s">
        <v>90</v>
      </c>
      <c r="AE19" s="48" t="s">
        <v>90</v>
      </c>
      <c r="AF19" s="114" t="s">
        <v>90</v>
      </c>
      <c r="AG19" s="123">
        <v>46224914</v>
      </c>
      <c r="AH19" s="49">
        <f t="shared" si="9"/>
        <v>1362</v>
      </c>
      <c r="AI19" s="50">
        <f t="shared" si="8"/>
        <v>220.13900113140454</v>
      </c>
      <c r="AJ19" s="98">
        <v>0</v>
      </c>
      <c r="AK19" s="98">
        <v>1</v>
      </c>
      <c r="AL19" s="98">
        <v>1</v>
      </c>
      <c r="AM19" s="98">
        <v>1</v>
      </c>
      <c r="AN19" s="98">
        <v>1</v>
      </c>
      <c r="AO19" s="98">
        <v>0</v>
      </c>
      <c r="AP19" s="115">
        <v>10753580</v>
      </c>
      <c r="AQ19" s="115">
        <f t="shared" si="2"/>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138</v>
      </c>
      <c r="P20" s="111">
        <v>132</v>
      </c>
      <c r="Q20" s="111">
        <v>54629</v>
      </c>
      <c r="R20" s="46">
        <f t="shared" si="5"/>
        <v>6067</v>
      </c>
      <c r="S20" s="47">
        <f t="shared" si="6"/>
        <v>145.608</v>
      </c>
      <c r="T20" s="47">
        <f t="shared" si="7"/>
        <v>6.0670000000000002</v>
      </c>
      <c r="U20" s="112">
        <v>6.3</v>
      </c>
      <c r="V20" s="112">
        <f t="shared" si="1"/>
        <v>6.3</v>
      </c>
      <c r="W20" s="113" t="s">
        <v>130</v>
      </c>
      <c r="X20" s="115">
        <v>0</v>
      </c>
      <c r="Y20" s="115">
        <v>1026</v>
      </c>
      <c r="Z20" s="115">
        <v>1187</v>
      </c>
      <c r="AA20" s="115">
        <v>1185</v>
      </c>
      <c r="AB20" s="115">
        <v>1187</v>
      </c>
      <c r="AC20" s="48" t="s">
        <v>90</v>
      </c>
      <c r="AD20" s="48" t="s">
        <v>90</v>
      </c>
      <c r="AE20" s="48" t="s">
        <v>90</v>
      </c>
      <c r="AF20" s="114" t="s">
        <v>90</v>
      </c>
      <c r="AG20" s="123">
        <v>46226294</v>
      </c>
      <c r="AH20" s="49">
        <f t="shared" si="9"/>
        <v>1380</v>
      </c>
      <c r="AI20" s="50">
        <f t="shared" si="8"/>
        <v>227.46002966869952</v>
      </c>
      <c r="AJ20" s="98">
        <v>0</v>
      </c>
      <c r="AK20" s="98">
        <v>1</v>
      </c>
      <c r="AL20" s="98">
        <v>1</v>
      </c>
      <c r="AM20" s="98">
        <v>1</v>
      </c>
      <c r="AN20" s="98">
        <v>1</v>
      </c>
      <c r="AO20" s="98">
        <v>0</v>
      </c>
      <c r="AP20" s="115">
        <v>10753580</v>
      </c>
      <c r="AQ20" s="115">
        <f t="shared" si="2"/>
        <v>0</v>
      </c>
      <c r="AR20" s="53">
        <v>1.21</v>
      </c>
      <c r="AS20" s="52" t="s">
        <v>135</v>
      </c>
      <c r="AY20" s="101"/>
    </row>
    <row r="21" spans="1:51" x14ac:dyDescent="0.25">
      <c r="B21" s="40">
        <v>2.4166666666666701</v>
      </c>
      <c r="C21" s="40">
        <v>0.45833333333333298</v>
      </c>
      <c r="D21" s="110">
        <v>4</v>
      </c>
      <c r="E21" s="41">
        <f t="shared" si="0"/>
        <v>2.8169014084507045</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132</v>
      </c>
      <c r="P21" s="111">
        <v>136</v>
      </c>
      <c r="Q21" s="111">
        <v>60598</v>
      </c>
      <c r="R21" s="46">
        <f t="shared" si="5"/>
        <v>5969</v>
      </c>
      <c r="S21" s="47">
        <f t="shared" si="6"/>
        <v>143.256</v>
      </c>
      <c r="T21" s="47">
        <f t="shared" si="7"/>
        <v>5.9690000000000003</v>
      </c>
      <c r="U21" s="112">
        <v>5.8</v>
      </c>
      <c r="V21" s="112">
        <f t="shared" si="1"/>
        <v>5.8</v>
      </c>
      <c r="W21" s="113" t="s">
        <v>130</v>
      </c>
      <c r="X21" s="115">
        <v>0</v>
      </c>
      <c r="Y21" s="115">
        <v>1078</v>
      </c>
      <c r="Z21" s="115">
        <v>1187</v>
      </c>
      <c r="AA21" s="115">
        <v>1185</v>
      </c>
      <c r="AB21" s="115">
        <v>1187</v>
      </c>
      <c r="AC21" s="48" t="s">
        <v>90</v>
      </c>
      <c r="AD21" s="48" t="s">
        <v>90</v>
      </c>
      <c r="AE21" s="48" t="s">
        <v>90</v>
      </c>
      <c r="AF21" s="114" t="s">
        <v>90</v>
      </c>
      <c r="AG21" s="123">
        <v>46227652</v>
      </c>
      <c r="AH21" s="49">
        <f t="shared" si="9"/>
        <v>1358</v>
      </c>
      <c r="AI21" s="50">
        <f t="shared" si="8"/>
        <v>227.50879544312278</v>
      </c>
      <c r="AJ21" s="98">
        <v>0</v>
      </c>
      <c r="AK21" s="98">
        <v>1</v>
      </c>
      <c r="AL21" s="98">
        <v>1</v>
      </c>
      <c r="AM21" s="98">
        <v>1</v>
      </c>
      <c r="AN21" s="98">
        <v>1</v>
      </c>
      <c r="AO21" s="98">
        <v>0</v>
      </c>
      <c r="AP21" s="115">
        <v>10753580</v>
      </c>
      <c r="AQ21" s="115">
        <f t="shared" si="2"/>
        <v>0</v>
      </c>
      <c r="AR21" s="51"/>
      <c r="AS21" s="52" t="s">
        <v>101</v>
      </c>
      <c r="AY21" s="101"/>
    </row>
    <row r="22" spans="1:51" x14ac:dyDescent="0.25">
      <c r="B22" s="40">
        <v>2.4583333333333299</v>
      </c>
      <c r="C22" s="40">
        <v>0.5</v>
      </c>
      <c r="D22" s="110">
        <v>4</v>
      </c>
      <c r="E22" s="41">
        <f t="shared" si="0"/>
        <v>2.8169014084507045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135</v>
      </c>
      <c r="P22" s="111">
        <v>137</v>
      </c>
      <c r="Q22" s="111">
        <v>66667</v>
      </c>
      <c r="R22" s="46">
        <f t="shared" si="5"/>
        <v>6069</v>
      </c>
      <c r="S22" s="47">
        <f t="shared" si="6"/>
        <v>145.65600000000001</v>
      </c>
      <c r="T22" s="47">
        <f t="shared" si="7"/>
        <v>6.069</v>
      </c>
      <c r="U22" s="112">
        <v>5.0999999999999996</v>
      </c>
      <c r="V22" s="112">
        <f t="shared" si="1"/>
        <v>5.0999999999999996</v>
      </c>
      <c r="W22" s="113" t="s">
        <v>130</v>
      </c>
      <c r="X22" s="115">
        <v>0</v>
      </c>
      <c r="Y22" s="115">
        <v>1057</v>
      </c>
      <c r="Z22" s="115">
        <v>1187</v>
      </c>
      <c r="AA22" s="115">
        <v>1185</v>
      </c>
      <c r="AB22" s="115">
        <v>1187</v>
      </c>
      <c r="AC22" s="48" t="s">
        <v>90</v>
      </c>
      <c r="AD22" s="48" t="s">
        <v>90</v>
      </c>
      <c r="AE22" s="48" t="s">
        <v>90</v>
      </c>
      <c r="AF22" s="114" t="s">
        <v>90</v>
      </c>
      <c r="AG22" s="123">
        <v>46229016</v>
      </c>
      <c r="AH22" s="49">
        <f t="shared" si="9"/>
        <v>1364</v>
      </c>
      <c r="AI22" s="50">
        <f t="shared" si="8"/>
        <v>224.74872301861922</v>
      </c>
      <c r="AJ22" s="98">
        <v>0</v>
      </c>
      <c r="AK22" s="98">
        <v>1</v>
      </c>
      <c r="AL22" s="98">
        <v>1</v>
      </c>
      <c r="AM22" s="98">
        <v>1</v>
      </c>
      <c r="AN22" s="98">
        <v>1</v>
      </c>
      <c r="AO22" s="98">
        <v>0</v>
      </c>
      <c r="AP22" s="115">
        <v>10753580</v>
      </c>
      <c r="AQ22" s="115">
        <f t="shared" si="2"/>
        <v>0</v>
      </c>
      <c r="AR22" s="51"/>
      <c r="AS22" s="52" t="s">
        <v>101</v>
      </c>
      <c r="AV22" s="55" t="s">
        <v>110</v>
      </c>
      <c r="AY22" s="101"/>
    </row>
    <row r="23" spans="1:51" x14ac:dyDescent="0.25">
      <c r="A23" s="97" t="s">
        <v>125</v>
      </c>
      <c r="B23" s="40">
        <v>2.5</v>
      </c>
      <c r="C23" s="40">
        <v>0.54166666666666696</v>
      </c>
      <c r="D23" s="110">
        <v>4</v>
      </c>
      <c r="E23" s="41">
        <f t="shared" si="0"/>
        <v>2.8169014084507045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137</v>
      </c>
      <c r="P23" s="111">
        <v>138</v>
      </c>
      <c r="Q23" s="111">
        <v>72836</v>
      </c>
      <c r="R23" s="46">
        <f t="shared" si="5"/>
        <v>6169</v>
      </c>
      <c r="S23" s="47">
        <f t="shared" si="6"/>
        <v>148.05600000000001</v>
      </c>
      <c r="T23" s="47">
        <f t="shared" si="7"/>
        <v>6.1689999999999996</v>
      </c>
      <c r="U23" s="112">
        <v>4.8</v>
      </c>
      <c r="V23" s="112">
        <f t="shared" si="1"/>
        <v>4.8</v>
      </c>
      <c r="W23" s="113" t="s">
        <v>130</v>
      </c>
      <c r="X23" s="115">
        <v>0</v>
      </c>
      <c r="Y23" s="115">
        <v>1005</v>
      </c>
      <c r="Z23" s="115">
        <v>1187</v>
      </c>
      <c r="AA23" s="115">
        <v>1185</v>
      </c>
      <c r="AB23" s="115">
        <v>1187</v>
      </c>
      <c r="AC23" s="48" t="s">
        <v>90</v>
      </c>
      <c r="AD23" s="48" t="s">
        <v>90</v>
      </c>
      <c r="AE23" s="48" t="s">
        <v>90</v>
      </c>
      <c r="AF23" s="114" t="s">
        <v>90</v>
      </c>
      <c r="AG23" s="123">
        <v>46230372</v>
      </c>
      <c r="AH23" s="49">
        <f t="shared" si="9"/>
        <v>1356</v>
      </c>
      <c r="AI23" s="50">
        <f t="shared" si="8"/>
        <v>219.80872102447725</v>
      </c>
      <c r="AJ23" s="98">
        <v>0</v>
      </c>
      <c r="AK23" s="98">
        <v>1</v>
      </c>
      <c r="AL23" s="98">
        <v>1</v>
      </c>
      <c r="AM23" s="98">
        <v>1</v>
      </c>
      <c r="AN23" s="98">
        <v>1</v>
      </c>
      <c r="AO23" s="98">
        <v>0</v>
      </c>
      <c r="AP23" s="115">
        <v>10753580</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137</v>
      </c>
      <c r="P24" s="111">
        <v>96</v>
      </c>
      <c r="Q24" s="111">
        <v>78891</v>
      </c>
      <c r="R24" s="46">
        <f t="shared" si="5"/>
        <v>6055</v>
      </c>
      <c r="S24" s="47">
        <f t="shared" si="6"/>
        <v>145.32</v>
      </c>
      <c r="T24" s="47">
        <f t="shared" si="7"/>
        <v>6.0549999999999997</v>
      </c>
      <c r="U24" s="112">
        <v>4.4000000000000004</v>
      </c>
      <c r="V24" s="112">
        <f t="shared" si="1"/>
        <v>4.4000000000000004</v>
      </c>
      <c r="W24" s="113" t="s">
        <v>130</v>
      </c>
      <c r="X24" s="115">
        <v>0</v>
      </c>
      <c r="Y24" s="115">
        <v>1015</v>
      </c>
      <c r="Z24" s="115">
        <v>1188</v>
      </c>
      <c r="AA24" s="115">
        <v>1185</v>
      </c>
      <c r="AB24" s="115">
        <v>1187</v>
      </c>
      <c r="AC24" s="48" t="s">
        <v>90</v>
      </c>
      <c r="AD24" s="48" t="s">
        <v>90</v>
      </c>
      <c r="AE24" s="48" t="s">
        <v>90</v>
      </c>
      <c r="AF24" s="114" t="s">
        <v>90</v>
      </c>
      <c r="AG24" s="123">
        <v>46231756</v>
      </c>
      <c r="AH24" s="49">
        <f>IF(ISBLANK(AG24),"-",AG24-AG23)</f>
        <v>1384</v>
      </c>
      <c r="AI24" s="50">
        <f t="shared" si="8"/>
        <v>228.57142857142858</v>
      </c>
      <c r="AJ24" s="98">
        <v>0</v>
      </c>
      <c r="AK24" s="98">
        <v>1</v>
      </c>
      <c r="AL24" s="98">
        <v>1</v>
      </c>
      <c r="AM24" s="98">
        <v>1</v>
      </c>
      <c r="AN24" s="98">
        <v>1</v>
      </c>
      <c r="AO24" s="98">
        <v>0</v>
      </c>
      <c r="AP24" s="115">
        <v>10753580</v>
      </c>
      <c r="AQ24" s="115">
        <f t="shared" si="2"/>
        <v>0</v>
      </c>
      <c r="AR24" s="53">
        <v>1.26</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137</v>
      </c>
      <c r="P25" s="111">
        <v>140</v>
      </c>
      <c r="Q25" s="111">
        <v>85122</v>
      </c>
      <c r="R25" s="46">
        <f t="shared" si="5"/>
        <v>6231</v>
      </c>
      <c r="S25" s="47">
        <f t="shared" si="6"/>
        <v>149.54400000000001</v>
      </c>
      <c r="T25" s="47">
        <f t="shared" si="7"/>
        <v>6.2309999999999999</v>
      </c>
      <c r="U25" s="112">
        <v>3.9</v>
      </c>
      <c r="V25" s="112">
        <f t="shared" si="1"/>
        <v>3.9</v>
      </c>
      <c r="W25" s="113" t="s">
        <v>130</v>
      </c>
      <c r="X25" s="115">
        <v>0</v>
      </c>
      <c r="Y25" s="115">
        <v>1015</v>
      </c>
      <c r="Z25" s="115">
        <v>1188</v>
      </c>
      <c r="AA25" s="115">
        <v>1185</v>
      </c>
      <c r="AB25" s="115">
        <v>1188</v>
      </c>
      <c r="AC25" s="48" t="s">
        <v>90</v>
      </c>
      <c r="AD25" s="48" t="s">
        <v>90</v>
      </c>
      <c r="AE25" s="48" t="s">
        <v>90</v>
      </c>
      <c r="AF25" s="114" t="s">
        <v>90</v>
      </c>
      <c r="AG25" s="123">
        <v>46233112</v>
      </c>
      <c r="AH25" s="49">
        <f t="shared" si="9"/>
        <v>1356</v>
      </c>
      <c r="AI25" s="50">
        <f t="shared" si="8"/>
        <v>217.62156957149736</v>
      </c>
      <c r="AJ25" s="98">
        <v>0</v>
      </c>
      <c r="AK25" s="98">
        <v>1</v>
      </c>
      <c r="AL25" s="98">
        <v>1</v>
      </c>
      <c r="AM25" s="98">
        <v>1</v>
      </c>
      <c r="AN25" s="98">
        <v>1</v>
      </c>
      <c r="AO25" s="98">
        <v>0</v>
      </c>
      <c r="AP25" s="115">
        <v>10753580</v>
      </c>
      <c r="AQ25" s="115">
        <f t="shared" si="2"/>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135</v>
      </c>
      <c r="P26" s="111">
        <v>141</v>
      </c>
      <c r="Q26" s="111">
        <v>91156</v>
      </c>
      <c r="R26" s="46">
        <f t="shared" si="5"/>
        <v>6034</v>
      </c>
      <c r="S26" s="47">
        <f t="shared" si="6"/>
        <v>144.816</v>
      </c>
      <c r="T26" s="47">
        <f t="shared" si="7"/>
        <v>6.0339999999999998</v>
      </c>
      <c r="U26" s="112">
        <v>3.6</v>
      </c>
      <c r="V26" s="112">
        <f t="shared" si="1"/>
        <v>3.6</v>
      </c>
      <c r="W26" s="113" t="s">
        <v>130</v>
      </c>
      <c r="X26" s="115">
        <v>0</v>
      </c>
      <c r="Y26" s="115">
        <v>1015</v>
      </c>
      <c r="Z26" s="115">
        <v>1187</v>
      </c>
      <c r="AA26" s="115">
        <v>1185</v>
      </c>
      <c r="AB26" s="115">
        <v>1187</v>
      </c>
      <c r="AC26" s="48" t="s">
        <v>90</v>
      </c>
      <c r="AD26" s="48" t="s">
        <v>90</v>
      </c>
      <c r="AE26" s="48" t="s">
        <v>90</v>
      </c>
      <c r="AF26" s="114" t="s">
        <v>90</v>
      </c>
      <c r="AG26" s="123">
        <v>46234420</v>
      </c>
      <c r="AH26" s="49">
        <f t="shared" si="9"/>
        <v>1308</v>
      </c>
      <c r="AI26" s="50">
        <f t="shared" si="8"/>
        <v>216.77162744448128</v>
      </c>
      <c r="AJ26" s="98">
        <v>0</v>
      </c>
      <c r="AK26" s="98">
        <v>1</v>
      </c>
      <c r="AL26" s="98">
        <v>1</v>
      </c>
      <c r="AM26" s="98">
        <v>1</v>
      </c>
      <c r="AN26" s="98">
        <v>1</v>
      </c>
      <c r="AO26" s="98">
        <v>0</v>
      </c>
      <c r="AP26" s="115">
        <v>10753580</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137</v>
      </c>
      <c r="P27" s="111">
        <v>120</v>
      </c>
      <c r="Q27" s="111">
        <v>97199</v>
      </c>
      <c r="R27" s="46">
        <f t="shared" si="5"/>
        <v>6043</v>
      </c>
      <c r="S27" s="47">
        <f t="shared" si="6"/>
        <v>145.03200000000001</v>
      </c>
      <c r="T27" s="47">
        <f t="shared" si="7"/>
        <v>6.0430000000000001</v>
      </c>
      <c r="U27" s="112">
        <v>3.3</v>
      </c>
      <c r="V27" s="112">
        <f t="shared" si="1"/>
        <v>3.3</v>
      </c>
      <c r="W27" s="113" t="s">
        <v>130</v>
      </c>
      <c r="X27" s="115">
        <v>0</v>
      </c>
      <c r="Y27" s="115">
        <v>1017</v>
      </c>
      <c r="Z27" s="115">
        <v>1187</v>
      </c>
      <c r="AA27" s="115">
        <v>1185</v>
      </c>
      <c r="AB27" s="115">
        <v>1187</v>
      </c>
      <c r="AC27" s="48" t="s">
        <v>90</v>
      </c>
      <c r="AD27" s="48" t="s">
        <v>90</v>
      </c>
      <c r="AE27" s="48" t="s">
        <v>90</v>
      </c>
      <c r="AF27" s="114" t="s">
        <v>90</v>
      </c>
      <c r="AG27" s="123">
        <v>46235796</v>
      </c>
      <c r="AH27" s="49">
        <f t="shared" si="9"/>
        <v>1376</v>
      </c>
      <c r="AI27" s="50">
        <f t="shared" si="8"/>
        <v>227.70147277842131</v>
      </c>
      <c r="AJ27" s="98">
        <v>0</v>
      </c>
      <c r="AK27" s="98">
        <v>1</v>
      </c>
      <c r="AL27" s="98">
        <v>1</v>
      </c>
      <c r="AM27" s="98">
        <v>1</v>
      </c>
      <c r="AN27" s="98">
        <v>1</v>
      </c>
      <c r="AO27" s="98">
        <v>0</v>
      </c>
      <c r="AP27" s="115">
        <v>10753580</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138</v>
      </c>
      <c r="P28" s="111">
        <v>116</v>
      </c>
      <c r="Q28" s="111">
        <v>103172</v>
      </c>
      <c r="R28" s="46">
        <f t="shared" si="5"/>
        <v>5973</v>
      </c>
      <c r="S28" s="47">
        <f t="shared" si="6"/>
        <v>143.352</v>
      </c>
      <c r="T28" s="47">
        <f t="shared" si="7"/>
        <v>5.9729999999999999</v>
      </c>
      <c r="U28" s="112">
        <v>2.9</v>
      </c>
      <c r="V28" s="112">
        <f t="shared" si="1"/>
        <v>2.9</v>
      </c>
      <c r="W28" s="113" t="s">
        <v>130</v>
      </c>
      <c r="X28" s="115">
        <v>0</v>
      </c>
      <c r="Y28" s="115">
        <v>1015</v>
      </c>
      <c r="Z28" s="115">
        <v>1187</v>
      </c>
      <c r="AA28" s="115">
        <v>1185</v>
      </c>
      <c r="AB28" s="115">
        <v>1187</v>
      </c>
      <c r="AC28" s="48" t="s">
        <v>90</v>
      </c>
      <c r="AD28" s="48" t="s">
        <v>90</v>
      </c>
      <c r="AE28" s="48" t="s">
        <v>90</v>
      </c>
      <c r="AF28" s="114" t="s">
        <v>90</v>
      </c>
      <c r="AG28" s="123">
        <v>46237160</v>
      </c>
      <c r="AH28" s="49">
        <f t="shared" si="9"/>
        <v>1364</v>
      </c>
      <c r="AI28" s="50">
        <f t="shared" si="8"/>
        <v>228.36095764272559</v>
      </c>
      <c r="AJ28" s="98">
        <v>0</v>
      </c>
      <c r="AK28" s="98">
        <v>1</v>
      </c>
      <c r="AL28" s="98">
        <v>1</v>
      </c>
      <c r="AM28" s="98">
        <v>1</v>
      </c>
      <c r="AN28" s="98">
        <v>1</v>
      </c>
      <c r="AO28" s="98">
        <v>0</v>
      </c>
      <c r="AP28" s="115">
        <v>10753580</v>
      </c>
      <c r="AQ28" s="115">
        <f t="shared" si="2"/>
        <v>0</v>
      </c>
      <c r="AR28" s="53">
        <v>1.02</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135</v>
      </c>
      <c r="P29" s="111">
        <v>136</v>
      </c>
      <c r="Q29" s="111">
        <v>109242</v>
      </c>
      <c r="R29" s="46">
        <f t="shared" si="5"/>
        <v>6070</v>
      </c>
      <c r="S29" s="47">
        <f t="shared" si="6"/>
        <v>145.68</v>
      </c>
      <c r="T29" s="47">
        <f t="shared" si="7"/>
        <v>6.07</v>
      </c>
      <c r="U29" s="112">
        <v>2.6</v>
      </c>
      <c r="V29" s="112">
        <f t="shared" si="1"/>
        <v>2.6</v>
      </c>
      <c r="W29" s="113" t="s">
        <v>130</v>
      </c>
      <c r="X29" s="115">
        <v>0</v>
      </c>
      <c r="Y29" s="115">
        <v>1015</v>
      </c>
      <c r="Z29" s="115">
        <v>1187</v>
      </c>
      <c r="AA29" s="115">
        <v>1185</v>
      </c>
      <c r="AB29" s="115">
        <v>1187</v>
      </c>
      <c r="AC29" s="48" t="s">
        <v>90</v>
      </c>
      <c r="AD29" s="48" t="s">
        <v>90</v>
      </c>
      <c r="AE29" s="48" t="s">
        <v>90</v>
      </c>
      <c r="AF29" s="114" t="s">
        <v>90</v>
      </c>
      <c r="AG29" s="123">
        <v>46238484</v>
      </c>
      <c r="AH29" s="49">
        <f t="shared" si="9"/>
        <v>1324</v>
      </c>
      <c r="AI29" s="50">
        <f t="shared" si="8"/>
        <v>218.12191103789127</v>
      </c>
      <c r="AJ29" s="98">
        <v>0</v>
      </c>
      <c r="AK29" s="98">
        <v>1</v>
      </c>
      <c r="AL29" s="98">
        <v>1</v>
      </c>
      <c r="AM29" s="98">
        <v>1</v>
      </c>
      <c r="AN29" s="98">
        <v>1</v>
      </c>
      <c r="AO29" s="98">
        <v>0</v>
      </c>
      <c r="AP29" s="115">
        <v>10753580</v>
      </c>
      <c r="AQ29" s="115">
        <f t="shared" si="2"/>
        <v>0</v>
      </c>
      <c r="AR29" s="51"/>
      <c r="AS29" s="52" t="s">
        <v>113</v>
      </c>
      <c r="AY29" s="101"/>
    </row>
    <row r="30" spans="1:51" x14ac:dyDescent="0.25">
      <c r="B30" s="40">
        <v>2.7916666666666701</v>
      </c>
      <c r="C30" s="40">
        <v>0.83333333333333703</v>
      </c>
      <c r="D30" s="110">
        <v>4</v>
      </c>
      <c r="E30" s="41">
        <f t="shared" si="0"/>
        <v>2.8169014084507045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136</v>
      </c>
      <c r="P30" s="111">
        <v>88</v>
      </c>
      <c r="Q30" s="111">
        <v>115112</v>
      </c>
      <c r="R30" s="46">
        <f t="shared" si="5"/>
        <v>5870</v>
      </c>
      <c r="S30" s="47">
        <f t="shared" si="6"/>
        <v>140.88</v>
      </c>
      <c r="T30" s="47">
        <f t="shared" si="7"/>
        <v>5.87</v>
      </c>
      <c r="U30" s="112">
        <v>2.4</v>
      </c>
      <c r="V30" s="112">
        <f t="shared" si="1"/>
        <v>2.4</v>
      </c>
      <c r="W30" s="113" t="s">
        <v>130</v>
      </c>
      <c r="X30" s="115">
        <v>0</v>
      </c>
      <c r="Y30" s="115">
        <v>1016</v>
      </c>
      <c r="Z30" s="115">
        <v>1187</v>
      </c>
      <c r="AA30" s="115">
        <v>1185</v>
      </c>
      <c r="AB30" s="115">
        <v>1187</v>
      </c>
      <c r="AC30" s="48" t="s">
        <v>90</v>
      </c>
      <c r="AD30" s="48" t="s">
        <v>90</v>
      </c>
      <c r="AE30" s="48" t="s">
        <v>90</v>
      </c>
      <c r="AF30" s="114" t="s">
        <v>90</v>
      </c>
      <c r="AG30" s="123">
        <v>46239828</v>
      </c>
      <c r="AH30" s="49">
        <f t="shared" si="9"/>
        <v>1344</v>
      </c>
      <c r="AI30" s="50">
        <f t="shared" si="8"/>
        <v>228.96081771720614</v>
      </c>
      <c r="AJ30" s="98">
        <v>0</v>
      </c>
      <c r="AK30" s="98">
        <v>1</v>
      </c>
      <c r="AL30" s="98">
        <v>1</v>
      </c>
      <c r="AM30" s="98">
        <v>1</v>
      </c>
      <c r="AN30" s="98">
        <v>1</v>
      </c>
      <c r="AO30" s="98">
        <v>0</v>
      </c>
      <c r="AP30" s="115">
        <v>10753580</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117</v>
      </c>
      <c r="P31" s="111">
        <v>129</v>
      </c>
      <c r="Q31" s="111">
        <v>120888</v>
      </c>
      <c r="R31" s="46">
        <f t="shared" si="5"/>
        <v>5776</v>
      </c>
      <c r="S31" s="47">
        <f t="shared" si="6"/>
        <v>138.624</v>
      </c>
      <c r="T31" s="47">
        <f t="shared" si="7"/>
        <v>5.7759999999999998</v>
      </c>
      <c r="U31" s="112">
        <v>1.8</v>
      </c>
      <c r="V31" s="112">
        <f t="shared" si="1"/>
        <v>1.8</v>
      </c>
      <c r="W31" s="113" t="s">
        <v>134</v>
      </c>
      <c r="X31" s="115">
        <v>0</v>
      </c>
      <c r="Y31" s="115">
        <v>1047</v>
      </c>
      <c r="Z31" s="115">
        <v>1188</v>
      </c>
      <c r="AA31" s="115">
        <v>1185</v>
      </c>
      <c r="AB31" s="115">
        <v>0</v>
      </c>
      <c r="AC31" s="48" t="s">
        <v>90</v>
      </c>
      <c r="AD31" s="48" t="s">
        <v>90</v>
      </c>
      <c r="AE31" s="48" t="s">
        <v>90</v>
      </c>
      <c r="AF31" s="114" t="s">
        <v>90</v>
      </c>
      <c r="AG31" s="123">
        <v>46240972</v>
      </c>
      <c r="AH31" s="49">
        <f t="shared" si="9"/>
        <v>1144</v>
      </c>
      <c r="AI31" s="50">
        <f t="shared" si="8"/>
        <v>198.06094182825484</v>
      </c>
      <c r="AJ31" s="98">
        <v>0</v>
      </c>
      <c r="AK31" s="98">
        <v>1</v>
      </c>
      <c r="AL31" s="98">
        <v>1</v>
      </c>
      <c r="AM31" s="98">
        <v>1</v>
      </c>
      <c r="AN31" s="98">
        <v>0</v>
      </c>
      <c r="AO31" s="98">
        <v>0</v>
      </c>
      <c r="AP31" s="115">
        <v>10753580</v>
      </c>
      <c r="AQ31" s="115">
        <f t="shared" si="2"/>
        <v>0</v>
      </c>
      <c r="AR31" s="51"/>
      <c r="AS31" s="52" t="s">
        <v>113</v>
      </c>
      <c r="AV31" s="59" t="s">
        <v>29</v>
      </c>
      <c r="AW31" s="59" t="s">
        <v>74</v>
      </c>
      <c r="AY31" s="101"/>
    </row>
    <row r="32" spans="1:51" x14ac:dyDescent="0.25">
      <c r="B32" s="40">
        <v>2.875</v>
      </c>
      <c r="C32" s="40">
        <v>0.91666666666667096</v>
      </c>
      <c r="D32" s="110">
        <v>4</v>
      </c>
      <c r="E32" s="41">
        <f t="shared" si="0"/>
        <v>2.8169014084507045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122</v>
      </c>
      <c r="P32" s="111">
        <v>128</v>
      </c>
      <c r="Q32" s="111">
        <v>126464</v>
      </c>
      <c r="R32" s="46">
        <f t="shared" si="5"/>
        <v>5576</v>
      </c>
      <c r="S32" s="47">
        <f t="shared" si="6"/>
        <v>133.82400000000001</v>
      </c>
      <c r="T32" s="47">
        <f t="shared" si="7"/>
        <v>5.5759999999999996</v>
      </c>
      <c r="U32" s="112">
        <v>1.4</v>
      </c>
      <c r="V32" s="112">
        <f t="shared" si="1"/>
        <v>1.4</v>
      </c>
      <c r="W32" s="113" t="s">
        <v>134</v>
      </c>
      <c r="X32" s="115">
        <v>0</v>
      </c>
      <c r="Y32" s="115">
        <v>1047</v>
      </c>
      <c r="Z32" s="115">
        <v>1188</v>
      </c>
      <c r="AA32" s="115">
        <v>1185</v>
      </c>
      <c r="AB32" s="115">
        <v>0</v>
      </c>
      <c r="AC32" s="48" t="s">
        <v>90</v>
      </c>
      <c r="AD32" s="48" t="s">
        <v>90</v>
      </c>
      <c r="AE32" s="48" t="s">
        <v>90</v>
      </c>
      <c r="AF32" s="114" t="s">
        <v>90</v>
      </c>
      <c r="AG32" s="123">
        <v>46242036</v>
      </c>
      <c r="AH32" s="49">
        <f t="shared" si="9"/>
        <v>1064</v>
      </c>
      <c r="AI32" s="50">
        <f t="shared" si="8"/>
        <v>190.81779053084651</v>
      </c>
      <c r="AJ32" s="98">
        <v>0</v>
      </c>
      <c r="AK32" s="98">
        <v>1</v>
      </c>
      <c r="AL32" s="98">
        <v>1</v>
      </c>
      <c r="AM32" s="98">
        <v>1</v>
      </c>
      <c r="AN32" s="98">
        <v>0</v>
      </c>
      <c r="AO32" s="98">
        <v>0</v>
      </c>
      <c r="AP32" s="115">
        <v>10753580</v>
      </c>
      <c r="AQ32" s="115">
        <f t="shared" si="2"/>
        <v>0</v>
      </c>
      <c r="AR32" s="53">
        <v>1.01</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75</v>
      </c>
      <c r="G33" s="41">
        <f t="shared" si="3"/>
        <v>52.816901408450704</v>
      </c>
      <c r="H33" s="42" t="s">
        <v>88</v>
      </c>
      <c r="I33" s="42">
        <f>J33-(2/1.42)</f>
        <v>47.887323943661976</v>
      </c>
      <c r="J33" s="43">
        <f>(F33-5)/1.42</f>
        <v>49.295774647887328</v>
      </c>
      <c r="K33" s="42">
        <f t="shared" si="12"/>
        <v>53.521126760563384</v>
      </c>
      <c r="L33" s="44">
        <v>14</v>
      </c>
      <c r="M33" s="45" t="s">
        <v>118</v>
      </c>
      <c r="N33" s="45">
        <v>11.9</v>
      </c>
      <c r="O33" s="111">
        <v>136</v>
      </c>
      <c r="P33" s="111">
        <v>115</v>
      </c>
      <c r="Q33" s="111">
        <v>131047</v>
      </c>
      <c r="R33" s="46">
        <f t="shared" si="5"/>
        <v>4583</v>
      </c>
      <c r="S33" s="47">
        <f t="shared" si="6"/>
        <v>109.992</v>
      </c>
      <c r="T33" s="47">
        <f t="shared" si="7"/>
        <v>4.5830000000000002</v>
      </c>
      <c r="U33" s="112">
        <v>3</v>
      </c>
      <c r="V33" s="112">
        <f t="shared" si="1"/>
        <v>3</v>
      </c>
      <c r="W33" s="113" t="s">
        <v>124</v>
      </c>
      <c r="X33" s="115">
        <v>0</v>
      </c>
      <c r="Y33" s="115">
        <v>0</v>
      </c>
      <c r="Z33" s="115">
        <v>1187</v>
      </c>
      <c r="AA33" s="115">
        <v>1185</v>
      </c>
      <c r="AB33" s="115">
        <v>0</v>
      </c>
      <c r="AC33" s="48" t="s">
        <v>90</v>
      </c>
      <c r="AD33" s="48" t="s">
        <v>90</v>
      </c>
      <c r="AE33" s="48" t="s">
        <v>90</v>
      </c>
      <c r="AF33" s="114" t="s">
        <v>90</v>
      </c>
      <c r="AG33" s="123">
        <v>46242972</v>
      </c>
      <c r="AH33" s="49">
        <f t="shared" si="9"/>
        <v>936</v>
      </c>
      <c r="AI33" s="50">
        <f t="shared" si="8"/>
        <v>204.23303512982761</v>
      </c>
      <c r="AJ33" s="98">
        <v>0</v>
      </c>
      <c r="AK33" s="98">
        <v>0</v>
      </c>
      <c r="AL33" s="98">
        <v>1</v>
      </c>
      <c r="AM33" s="98">
        <v>1</v>
      </c>
      <c r="AN33" s="98">
        <v>0</v>
      </c>
      <c r="AO33" s="98">
        <v>0.75</v>
      </c>
      <c r="AP33" s="115">
        <v>10754380</v>
      </c>
      <c r="AQ33" s="115">
        <f t="shared" si="2"/>
        <v>800</v>
      </c>
      <c r="AR33" s="51"/>
      <c r="AS33" s="52" t="s">
        <v>113</v>
      </c>
      <c r="AY33" s="101"/>
    </row>
    <row r="34" spans="1:51" x14ac:dyDescent="0.25">
      <c r="B34" s="40">
        <v>2.9583333333333299</v>
      </c>
      <c r="C34" s="40">
        <v>1</v>
      </c>
      <c r="D34" s="110">
        <v>4</v>
      </c>
      <c r="E34" s="41">
        <f t="shared" si="0"/>
        <v>2.8169014084507045</v>
      </c>
      <c r="F34" s="100">
        <v>75</v>
      </c>
      <c r="G34" s="41">
        <f t="shared" si="3"/>
        <v>52.816901408450704</v>
      </c>
      <c r="H34" s="42" t="s">
        <v>88</v>
      </c>
      <c r="I34" s="42">
        <f t="shared" si="4"/>
        <v>47.887323943661976</v>
      </c>
      <c r="J34" s="43">
        <f>(F34-5)/1.42</f>
        <v>49.295774647887328</v>
      </c>
      <c r="K34" s="42">
        <f t="shared" si="12"/>
        <v>53.521126760563384</v>
      </c>
      <c r="L34" s="44">
        <v>14</v>
      </c>
      <c r="M34" s="45" t="s">
        <v>118</v>
      </c>
      <c r="N34" s="61">
        <v>11.5</v>
      </c>
      <c r="O34" s="111">
        <v>138</v>
      </c>
      <c r="P34" s="111">
        <v>112</v>
      </c>
      <c r="Q34" s="111">
        <v>135530</v>
      </c>
      <c r="R34" s="46">
        <f t="shared" si="5"/>
        <v>4483</v>
      </c>
      <c r="S34" s="47">
        <f t="shared" si="6"/>
        <v>107.592</v>
      </c>
      <c r="T34" s="47">
        <f t="shared" si="7"/>
        <v>4.4829999999999997</v>
      </c>
      <c r="U34" s="112">
        <v>4.9000000000000004</v>
      </c>
      <c r="V34" s="112">
        <f t="shared" si="1"/>
        <v>4.9000000000000004</v>
      </c>
      <c r="W34" s="113" t="s">
        <v>124</v>
      </c>
      <c r="X34" s="115">
        <v>0</v>
      </c>
      <c r="Y34" s="115">
        <v>0</v>
      </c>
      <c r="Z34" s="115">
        <v>1187</v>
      </c>
      <c r="AA34" s="115">
        <v>1185</v>
      </c>
      <c r="AB34" s="115">
        <v>0</v>
      </c>
      <c r="AC34" s="48" t="s">
        <v>90</v>
      </c>
      <c r="AD34" s="48" t="s">
        <v>90</v>
      </c>
      <c r="AE34" s="48" t="s">
        <v>90</v>
      </c>
      <c r="AF34" s="114" t="s">
        <v>90</v>
      </c>
      <c r="AG34" s="123">
        <v>46243896</v>
      </c>
      <c r="AH34" s="49">
        <f t="shared" si="9"/>
        <v>924</v>
      </c>
      <c r="AI34" s="50">
        <f t="shared" si="8"/>
        <v>206.11197858576847</v>
      </c>
      <c r="AJ34" s="98">
        <v>0</v>
      </c>
      <c r="AK34" s="98">
        <v>0</v>
      </c>
      <c r="AL34" s="98">
        <v>1</v>
      </c>
      <c r="AM34" s="98">
        <v>1</v>
      </c>
      <c r="AN34" s="98">
        <v>0</v>
      </c>
      <c r="AO34" s="98">
        <v>0.75</v>
      </c>
      <c r="AP34" s="115">
        <v>10755302</v>
      </c>
      <c r="AQ34" s="115">
        <f t="shared" si="2"/>
        <v>922</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135530</v>
      </c>
      <c r="S35" s="65">
        <f>AVERAGE(S11:S34)</f>
        <v>135.53</v>
      </c>
      <c r="T35" s="65">
        <f>SUM(T11:T34)</f>
        <v>135.53</v>
      </c>
      <c r="U35" s="112"/>
      <c r="V35" s="94"/>
      <c r="W35" s="57"/>
      <c r="X35" s="88"/>
      <c r="Y35" s="89"/>
      <c r="Z35" s="89"/>
      <c r="AA35" s="89"/>
      <c r="AB35" s="90"/>
      <c r="AC35" s="88"/>
      <c r="AD35" s="89"/>
      <c r="AE35" s="90"/>
      <c r="AF35" s="91"/>
      <c r="AG35" s="66">
        <f>AG34-AG10</f>
        <v>28636</v>
      </c>
      <c r="AH35" s="67">
        <f>SUM(AH11:AH34)</f>
        <v>28636</v>
      </c>
      <c r="AI35" s="68">
        <f>$AH$35/$T35</f>
        <v>211.28901350254557</v>
      </c>
      <c r="AJ35" s="98"/>
      <c r="AK35" s="98"/>
      <c r="AL35" s="98"/>
      <c r="AM35" s="98"/>
      <c r="AN35" s="98"/>
      <c r="AO35" s="69"/>
      <c r="AP35" s="70">
        <f>AP34-AP10</f>
        <v>4321</v>
      </c>
      <c r="AQ35" s="71">
        <f>SUM(AQ11:AQ34)</f>
        <v>4321</v>
      </c>
      <c r="AR35" s="72">
        <f>AVERAGE(AR11:AR34)</f>
        <v>1.1216666666666668</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155</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148</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169</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71" t="s">
        <v>127</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71" t="s">
        <v>142</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136</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33" t="s">
        <v>156</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71" t="s">
        <v>167</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137</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71" t="s">
        <v>138</v>
      </c>
      <c r="C48" s="148"/>
      <c r="D48" s="14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71" t="s">
        <v>139</v>
      </c>
      <c r="C49" s="148"/>
      <c r="D49" s="14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145</v>
      </c>
      <c r="C50" s="148"/>
      <c r="D50" s="147"/>
      <c r="E50" s="148"/>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143</v>
      </c>
      <c r="C51" s="145"/>
      <c r="D51" s="156"/>
      <c r="E51" s="145"/>
      <c r="F51" s="137"/>
      <c r="G51" s="137"/>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71" t="s">
        <v>154</v>
      </c>
      <c r="C52" s="157"/>
      <c r="D52" s="145"/>
      <c r="E52" s="156"/>
      <c r="F52" s="137"/>
      <c r="G52" s="137"/>
      <c r="H52" s="137"/>
      <c r="I52" s="124"/>
      <c r="J52" s="124"/>
      <c r="K52" s="125"/>
      <c r="L52" s="125"/>
      <c r="M52" s="125"/>
      <c r="N52" s="125"/>
      <c r="O52" s="125"/>
      <c r="P52" s="125"/>
      <c r="Q52" s="125"/>
      <c r="R52" s="125"/>
      <c r="S52" s="125"/>
      <c r="T52" s="125"/>
      <c r="U52" s="126"/>
      <c r="V52" s="126"/>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33" t="s">
        <v>168</v>
      </c>
      <c r="C53" s="158"/>
      <c r="D53" s="148"/>
      <c r="E53" s="147"/>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c r="C54" s="157"/>
      <c r="D54" s="154"/>
      <c r="E54" s="153"/>
      <c r="F54" s="135"/>
      <c r="G54" s="135"/>
      <c r="H54" s="135"/>
      <c r="I54" s="135"/>
      <c r="J54" s="135"/>
      <c r="K54" s="135"/>
      <c r="L54" s="135"/>
      <c r="M54" s="135"/>
      <c r="N54" s="135"/>
      <c r="O54" s="135"/>
      <c r="P54" s="135"/>
      <c r="Q54" s="135"/>
      <c r="R54" s="135"/>
      <c r="S54" s="135"/>
      <c r="T54" s="135"/>
      <c r="U54" s="135"/>
      <c r="V54" s="135"/>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44"/>
      <c r="C55" s="154"/>
      <c r="D55" s="153"/>
      <c r="E55" s="154"/>
      <c r="F55" s="135"/>
      <c r="G55" s="135"/>
      <c r="H55" s="135"/>
      <c r="I55" s="135"/>
      <c r="J55" s="135"/>
      <c r="K55" s="135"/>
      <c r="L55" s="135"/>
      <c r="M55" s="135"/>
      <c r="N55" s="135"/>
      <c r="O55" s="135"/>
      <c r="P55" s="135"/>
      <c r="Q55" s="135"/>
      <c r="R55" s="135"/>
      <c r="S55" s="135"/>
      <c r="T55" s="135"/>
      <c r="U55" s="135"/>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B56" s="144"/>
      <c r="C56" s="154"/>
      <c r="D56" s="153"/>
      <c r="E56" s="154"/>
      <c r="F56" s="135"/>
      <c r="G56" s="124"/>
      <c r="H56" s="124"/>
      <c r="I56" s="124"/>
      <c r="J56" s="124"/>
      <c r="K56" s="124"/>
      <c r="L56" s="124"/>
      <c r="M56" s="124"/>
      <c r="N56" s="124"/>
      <c r="O56" s="124"/>
      <c r="P56" s="124"/>
      <c r="Q56" s="124"/>
      <c r="R56" s="124"/>
      <c r="S56" s="124"/>
      <c r="T56" s="124"/>
      <c r="U56" s="124"/>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A57" s="102"/>
      <c r="B57" s="144"/>
      <c r="C57" s="159"/>
      <c r="D57" s="160"/>
      <c r="E57" s="159"/>
      <c r="F57" s="134"/>
      <c r="G57" s="105"/>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71"/>
      <c r="C58" s="134"/>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71"/>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71"/>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4"/>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71"/>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71"/>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6"/>
      <c r="C70" s="134"/>
      <c r="D70" s="117"/>
      <c r="E70" s="134"/>
      <c r="F70" s="134"/>
      <c r="G70" s="105"/>
      <c r="H70" s="105"/>
      <c r="I70" s="105"/>
      <c r="J70" s="106"/>
      <c r="K70" s="106"/>
      <c r="L70" s="106"/>
      <c r="M70" s="106"/>
      <c r="N70" s="106"/>
      <c r="O70" s="106"/>
      <c r="P70" s="106"/>
      <c r="Q70" s="106"/>
      <c r="R70" s="106"/>
      <c r="S70" s="106"/>
      <c r="T70" s="108"/>
      <c r="U70" s="79"/>
      <c r="V70" s="79"/>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R77" s="99"/>
      <c r="S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T80" s="99"/>
      <c r="AS80" s="97"/>
      <c r="AT80" s="97"/>
      <c r="AU80" s="97"/>
      <c r="AV80" s="97"/>
      <c r="AW80" s="97"/>
      <c r="AX80" s="97"/>
      <c r="AY80" s="97"/>
    </row>
    <row r="81" spans="15:51" x14ac:dyDescent="0.25">
      <c r="O81" s="99"/>
      <c r="Q81" s="99"/>
      <c r="R81" s="99"/>
      <c r="S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Q83" s="99"/>
      <c r="R83" s="99"/>
      <c r="S83" s="99"/>
      <c r="T83" s="99"/>
      <c r="U83" s="99"/>
      <c r="AS83" s="97"/>
      <c r="AT83" s="97"/>
      <c r="AU83" s="97"/>
      <c r="AV83" s="97"/>
      <c r="AW83" s="97"/>
      <c r="AX83" s="97"/>
      <c r="AY83" s="97"/>
    </row>
    <row r="84" spans="15:51" x14ac:dyDescent="0.25">
      <c r="O84" s="12"/>
      <c r="P84" s="99"/>
      <c r="T84" s="99"/>
      <c r="U84" s="99"/>
      <c r="AS84" s="97"/>
      <c r="AT84" s="97"/>
      <c r="AU84" s="97"/>
      <c r="AV84" s="97"/>
      <c r="AW84" s="97"/>
      <c r="AX84" s="97"/>
      <c r="AY84" s="97"/>
    </row>
    <row r="96" spans="15:51" x14ac:dyDescent="0.25">
      <c r="AS96" s="97"/>
      <c r="AT96" s="97"/>
      <c r="AU96" s="97"/>
      <c r="AV96" s="97"/>
      <c r="AW96" s="97"/>
      <c r="AX96" s="97"/>
      <c r="AY96" s="97"/>
    </row>
  </sheetData>
  <protectedRanges>
    <protectedRange sqref="S57:T73"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AA54 Z55:Z56 Z46:Z51" name="Range2_2_1_10_1_1_1_2"/>
    <protectedRange sqref="N57:R73" name="Range2_12_1_6_1_1"/>
    <protectedRange sqref="L57:M73"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7:K73" name="Range2_2_12_1_4_1_1_1_1_1_1_1_1_1_1_1_1_1_1_1"/>
    <protectedRange sqref="I57:I73" name="Range2_2_12_1_7_1_1_2_2_1_2"/>
    <protectedRange sqref="F57:H73" name="Range2_2_12_1_3_1_2_1_1_1_1_2_1_1_1_1_1_1_1_1_1_1_1"/>
    <protectedRange sqref="E57:E73"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4:V54 F55:G56" name="Range2_12_5_1_1_1_2_2_1_1_1_1_1_1_1_1_1_1_1_2_1_1_1_2_1_1_1_1_1_1_1_1_1_1_1_1_1_1_1_1_2_1_1_1_1_1_1_1_1_1_2_1_1_3_1_1_1_3_1_1_1_1_1_1_1_1_1_1_1_1_1_1_1_1_1_1_1_1_1_1_2_1_1_1_1_1_1_1_1_1_1_1_2_2_1_2_1_1_1_1_1_1_1_1_1_1_1_1_1"/>
    <protectedRange sqref="T52:U53 S47:T51" name="Range2_12_5_1_1_2_1_1_1_2_1_1_1_1_1_1_1_1_1_1_1_1_1"/>
    <protectedRange sqref="O52:S53 N47:R51" name="Range2_12_1_6_1_1_2_1_1_1_2_1_1_1_1_1_1_1_1_1_1_1_1_1"/>
    <protectedRange sqref="M52:N53 L47:M51" name="Range2_2_12_1_7_1_1_3_1_1_1_2_1_1_1_1_1_1_1_1_1_1_1_1_1"/>
    <protectedRange sqref="K52:L53 J47:K51" name="Range2_2_12_1_4_1_1_1_1_1_1_1_1_1_1_1_1_1_1_1_2_1_1_1_2_1_1_1_1_1_1_1_1_1_1_1_1_1"/>
    <protectedRange sqref="J52:J53 I47:I51" name="Range2_2_12_1_7_1_1_2_2_1_2_2_1_1_1_2_1_1_1_1_1_1_1_1_1_1_1_1_1"/>
    <protectedRange sqref="H52:I53 G47:H51" name="Range2_2_12_1_3_1_2_1_1_1_1_2_1_1_1_1_1_1_1_1_1_1_1_2_1_1_1_2_1_1_1_1_1_1_1_1_1_1_1_1_1"/>
    <protectedRange sqref="G52:G53 F47:F51" name="Range2_2_12_1_3_1_2_1_1_1_1_2_1_1_1_1_1_1_1_1_1_1_1_2_2_1_1_2_1_1_1_1_1_1_1_1_1_1_1_1_1"/>
    <protectedRange sqref="F52:F53 E47:E51"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C53"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B42" name="Range2_12_5_1_1_1_1_1_2_1_1_1"/>
    <protectedRange sqref="B58"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60" name="Range2_12_5_1_1_1_2_2_1_1_1_1_1_1_1_1_1_1_1_2_1_1_1_1_1_1_1_1_1_1_1_1_1_1_1_1_1_1_1_1_1_1_1_1_1_1_1_1_1_1_1_1_1_1_1_1_1_1_1_1_1_1_1_1_1_1_1_1_1_1_1_1_1_2_1_1_1_1_1_1_1_1_1_1_1_2_1_1_1_1_1_2_1_1_1_1_1_1_1_1_1_1_1_1_1_1_1_1_1_1_1_1_1_1_1_1_1_1_1_1_1_1_2__4"/>
    <protectedRange sqref="B61"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B47" name="Range2_12_5_1_1_1_2_1_1_1_1_1_1_1_1_1_1_1_2_1_2_1_1_1_1_1_1_1_1_1_2_1_1_1_1_1_1_1_1_1_1_1_1_1_1_1_1_1_1_1_1_1_1_1_1_1_1_1_1_1_1_1_1_1_1_1_1_1_1_1_1_1_1_1_2_1_1_1_1_1_1_1_1_1_2_1_2_1_1_1_1_1_2_1_1_1_1_1_1_1_1_2_1_1_1_1_1_1_1_1_2_1_1_1_1_1_2_1_1_1_1_1_2__6"/>
    <protectedRange sqref="B48" name="Range2_12_5_1_1_1_1_1_2_1_1_1_1_1_1_1_1_1_1_1_1_1_1_1_1_1_1_1_1_2_1_1_1_1_1_1_1_1_1_1_1_1_1_3_1_1_1_2_1_1_1_1_1_1_1_1_1_1_1_1_2_1_1_1_1_1_1_1_1_1_1_1_1_1_1_1_1_1_1_1_1_1_1_1_1_1_1_1_1_3_1_2_1_1_1_2_2_1"/>
    <protectedRange sqref="B50" name="Range2_12_5_1_1_1_2_2_1_1_1_1_1_1_1_1_1_1_1_2_1_1_1_1_1_1_1_1_1_3_1_3_1_2_1_1_1_1_1_1_1_1_1_1_1_1_1_2_1_1_1_1_1_2_1_1_1_1_1_1_1_1_2_1_1_3_1_1_1_2_1_1_1_1_1_1_1_1_1_1_1_1_1_1_1_1_1_2_1_1_1_1_1_1_1_1_1_1_1_1_1_1_1_1_1_1_1_2_3_1_2_1_1_1_2_2_1_1"/>
    <protectedRange sqref="B49" name="Range2_12_5_1_1_1_1_1_2_1_1_2_1_1_1_1_1_1_1_1_1_1_1_1_1_1_1_1_1_2_1_1_1_1_1_1_1_1_1_1_1_1_1_1_3_1_1_1_2_1_1_1_1_1_1_1_1_1_2_1_1_1_1_1_1_1_1_1_1_1_1_1_1_1_1_1_1_1_1_1_1_1_1_1_1_2_1_1_1_2_2_1_1"/>
    <protectedRange sqref="B51" name="Range2_12_5_1_1_1_2_2_1_1_1_1_1_1_1_1_1_1_1_2_1_1_1_2_1_1_1_1_1_1_1_1_1_1_1_1_1_1_1_1_2_1_1_1_1_1_1_1_1_1_2_1_1_3_1_1_1_3_1_1_1_1_1_1_1_1_1_1_1_1_1_1_1_1_1_1_1_1_1_1_2_1_1_1_1_1_1_1_1_1_2_2_1_1_1_2_2_1_1_1_1"/>
    <protectedRange sqref="B52" name="Range2_12_5_1_1_1_1_1_2_1_2_1_1_1_2_1_1_1_1_1_1_1_1_1_1_2_1_1_1_1_1_2_1_1_1_1_1_1_1_2_1_1_3_1_1_1_2_1_1_1_1_1_1_1_1_1_1_1_1_1_1_1_1_1_1_1_1_1_1_1_1_1_1_1_1_1_1_1_1_2_2_1_1_1_1_2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2930" priority="40" operator="containsText" text="N/A">
      <formula>NOT(ISERROR(SEARCH("N/A",X11)))</formula>
    </cfRule>
    <cfRule type="cellIs" dxfId="2929" priority="53" operator="equal">
      <formula>0</formula>
    </cfRule>
  </conditionalFormatting>
  <conditionalFormatting sqref="AC11:AE34 X11:Y34 AA11:AA34">
    <cfRule type="cellIs" dxfId="2928" priority="52" operator="greaterThanOrEqual">
      <formula>1185</formula>
    </cfRule>
  </conditionalFormatting>
  <conditionalFormatting sqref="AC11:AE34 X11:Y34 AA11:AA34">
    <cfRule type="cellIs" dxfId="2927" priority="51" operator="between">
      <formula>0.1</formula>
      <formula>1184</formula>
    </cfRule>
  </conditionalFormatting>
  <conditionalFormatting sqref="X8">
    <cfRule type="cellIs" dxfId="2926" priority="50" operator="equal">
      <formula>0</formula>
    </cfRule>
  </conditionalFormatting>
  <conditionalFormatting sqref="X8">
    <cfRule type="cellIs" dxfId="2925" priority="49" operator="greaterThan">
      <formula>1179</formula>
    </cfRule>
  </conditionalFormatting>
  <conditionalFormatting sqref="X8">
    <cfRule type="cellIs" dxfId="2924" priority="48" operator="greaterThan">
      <formula>99</formula>
    </cfRule>
  </conditionalFormatting>
  <conditionalFormatting sqref="X8">
    <cfRule type="cellIs" dxfId="2923" priority="47" operator="greaterThan">
      <formula>0.99</formula>
    </cfRule>
  </conditionalFormatting>
  <conditionalFormatting sqref="AB8">
    <cfRule type="cellIs" dxfId="2922" priority="46" operator="equal">
      <formula>0</formula>
    </cfRule>
  </conditionalFormatting>
  <conditionalFormatting sqref="AB8">
    <cfRule type="cellIs" dxfId="2921" priority="45" operator="greaterThan">
      <formula>1179</formula>
    </cfRule>
  </conditionalFormatting>
  <conditionalFormatting sqref="AB8">
    <cfRule type="cellIs" dxfId="2920" priority="44" operator="greaterThan">
      <formula>99</formula>
    </cfRule>
  </conditionalFormatting>
  <conditionalFormatting sqref="AB8">
    <cfRule type="cellIs" dxfId="2919" priority="43" operator="greaterThan">
      <formula>0.99</formula>
    </cfRule>
  </conditionalFormatting>
  <conditionalFormatting sqref="AH11:AH31">
    <cfRule type="cellIs" dxfId="2918" priority="41" operator="greaterThan">
      <formula>$AH$8</formula>
    </cfRule>
    <cfRule type="cellIs" dxfId="2917" priority="42" operator="greaterThan">
      <formula>$AH$8</formula>
    </cfRule>
  </conditionalFormatting>
  <conditionalFormatting sqref="AB11:AB34">
    <cfRule type="containsText" dxfId="2916" priority="36" operator="containsText" text="N/A">
      <formula>NOT(ISERROR(SEARCH("N/A",AB11)))</formula>
    </cfRule>
    <cfRule type="cellIs" dxfId="2915" priority="39" operator="equal">
      <formula>0</formula>
    </cfRule>
  </conditionalFormatting>
  <conditionalFormatting sqref="AB11:AB34">
    <cfRule type="cellIs" dxfId="2914" priority="38" operator="greaterThanOrEqual">
      <formula>1185</formula>
    </cfRule>
  </conditionalFormatting>
  <conditionalFormatting sqref="AB11:AB34">
    <cfRule type="cellIs" dxfId="2913" priority="37" operator="between">
      <formula>0.1</formula>
      <formula>1184</formula>
    </cfRule>
  </conditionalFormatting>
  <conditionalFormatting sqref="AN11:AN35 AO11:AO34">
    <cfRule type="cellIs" dxfId="2912" priority="35" operator="equal">
      <formula>0</formula>
    </cfRule>
  </conditionalFormatting>
  <conditionalFormatting sqref="AN11:AN35 AO11:AO34">
    <cfRule type="cellIs" dxfId="2911" priority="34" operator="greaterThan">
      <formula>1179</formula>
    </cfRule>
  </conditionalFormatting>
  <conditionalFormatting sqref="AN11:AN35 AO11:AO34">
    <cfRule type="cellIs" dxfId="2910" priority="33" operator="greaterThan">
      <formula>99</formula>
    </cfRule>
  </conditionalFormatting>
  <conditionalFormatting sqref="AN11:AN35 AO11:AO34">
    <cfRule type="cellIs" dxfId="2909" priority="32" operator="greaterThan">
      <formula>0.99</formula>
    </cfRule>
  </conditionalFormatting>
  <conditionalFormatting sqref="AQ11:AQ34">
    <cfRule type="cellIs" dxfId="2908" priority="31" operator="equal">
      <formula>0</formula>
    </cfRule>
  </conditionalFormatting>
  <conditionalFormatting sqref="AQ11:AQ34">
    <cfRule type="cellIs" dxfId="2907" priority="30" operator="greaterThan">
      <formula>1179</formula>
    </cfRule>
  </conditionalFormatting>
  <conditionalFormatting sqref="AQ11:AQ34">
    <cfRule type="cellIs" dxfId="2906" priority="29" operator="greaterThan">
      <formula>99</formula>
    </cfRule>
  </conditionalFormatting>
  <conditionalFormatting sqref="AQ11:AQ34">
    <cfRule type="cellIs" dxfId="2905" priority="28" operator="greaterThan">
      <formula>0.99</formula>
    </cfRule>
  </conditionalFormatting>
  <conditionalFormatting sqref="Z11:Z34">
    <cfRule type="containsText" dxfId="2904" priority="24" operator="containsText" text="N/A">
      <formula>NOT(ISERROR(SEARCH("N/A",Z11)))</formula>
    </cfRule>
    <cfRule type="cellIs" dxfId="2903" priority="27" operator="equal">
      <formula>0</formula>
    </cfRule>
  </conditionalFormatting>
  <conditionalFormatting sqref="Z11:Z34">
    <cfRule type="cellIs" dxfId="2902" priority="26" operator="greaterThanOrEqual">
      <formula>1185</formula>
    </cfRule>
  </conditionalFormatting>
  <conditionalFormatting sqref="Z11:Z34">
    <cfRule type="cellIs" dxfId="2901" priority="25" operator="between">
      <formula>0.1</formula>
      <formula>1184</formula>
    </cfRule>
  </conditionalFormatting>
  <conditionalFormatting sqref="AJ11:AN35">
    <cfRule type="cellIs" dxfId="2900" priority="23" operator="equal">
      <formula>0</formula>
    </cfRule>
  </conditionalFormatting>
  <conditionalFormatting sqref="AJ11:AN35">
    <cfRule type="cellIs" dxfId="2899" priority="22" operator="greaterThan">
      <formula>1179</formula>
    </cfRule>
  </conditionalFormatting>
  <conditionalFormatting sqref="AJ11:AN35">
    <cfRule type="cellIs" dxfId="2898" priority="21" operator="greaterThan">
      <formula>99</formula>
    </cfRule>
  </conditionalFormatting>
  <conditionalFormatting sqref="AJ11:AN35">
    <cfRule type="cellIs" dxfId="2897" priority="20" operator="greaterThan">
      <formula>0.99</formula>
    </cfRule>
  </conditionalFormatting>
  <conditionalFormatting sqref="AP11:AP34">
    <cfRule type="cellIs" dxfId="2896" priority="19" operator="equal">
      <formula>0</formula>
    </cfRule>
  </conditionalFormatting>
  <conditionalFormatting sqref="AP11:AP34">
    <cfRule type="cellIs" dxfId="2895" priority="18" operator="greaterThan">
      <formula>1179</formula>
    </cfRule>
  </conditionalFormatting>
  <conditionalFormatting sqref="AP11:AP34">
    <cfRule type="cellIs" dxfId="2894" priority="17" operator="greaterThan">
      <formula>99</formula>
    </cfRule>
  </conditionalFormatting>
  <conditionalFormatting sqref="AP11:AP34">
    <cfRule type="cellIs" dxfId="2893" priority="16" operator="greaterThan">
      <formula>0.99</formula>
    </cfRule>
  </conditionalFormatting>
  <conditionalFormatting sqref="AH32:AH34">
    <cfRule type="cellIs" dxfId="2892" priority="14" operator="greaterThan">
      <formula>$AH$8</formula>
    </cfRule>
    <cfRule type="cellIs" dxfId="2891" priority="15" operator="greaterThan">
      <formula>$AH$8</formula>
    </cfRule>
  </conditionalFormatting>
  <conditionalFormatting sqref="AI11:AI34">
    <cfRule type="cellIs" dxfId="2890" priority="13" operator="greaterThan">
      <formula>$AI$8</formula>
    </cfRule>
  </conditionalFormatting>
  <conditionalFormatting sqref="AL11:AL34">
    <cfRule type="cellIs" dxfId="2889" priority="12" operator="equal">
      <formula>0</formula>
    </cfRule>
  </conditionalFormatting>
  <conditionalFormatting sqref="AL11:AL34">
    <cfRule type="cellIs" dxfId="2888" priority="11" operator="greaterThan">
      <formula>1179</formula>
    </cfRule>
  </conditionalFormatting>
  <conditionalFormatting sqref="AL11:AL34">
    <cfRule type="cellIs" dxfId="2887" priority="10" operator="greaterThan">
      <formula>99</formula>
    </cfRule>
  </conditionalFormatting>
  <conditionalFormatting sqref="AL11:AL34">
    <cfRule type="cellIs" dxfId="2886" priority="9" operator="greaterThan">
      <formula>0.99</formula>
    </cfRule>
  </conditionalFormatting>
  <conditionalFormatting sqref="AM16:AM34">
    <cfRule type="cellIs" dxfId="2885" priority="8" operator="equal">
      <formula>0</formula>
    </cfRule>
  </conditionalFormatting>
  <conditionalFormatting sqref="AM16:AM34">
    <cfRule type="cellIs" dxfId="2884" priority="7" operator="greaterThan">
      <formula>1179</formula>
    </cfRule>
  </conditionalFormatting>
  <conditionalFormatting sqref="AM16:AM34">
    <cfRule type="cellIs" dxfId="2883" priority="6" operator="greaterThan">
      <formula>99</formula>
    </cfRule>
  </conditionalFormatting>
  <conditionalFormatting sqref="AM16:AM34">
    <cfRule type="cellIs" dxfId="2882" priority="5" operator="greaterThan">
      <formula>0.99</formula>
    </cfRule>
  </conditionalFormatting>
  <conditionalFormatting sqref="AN11:AN16">
    <cfRule type="cellIs" dxfId="2881" priority="4" operator="equal">
      <formula>0</formula>
    </cfRule>
  </conditionalFormatting>
  <conditionalFormatting sqref="AN11:AN16">
    <cfRule type="cellIs" dxfId="2880" priority="3" operator="greaterThan">
      <formula>1179</formula>
    </cfRule>
  </conditionalFormatting>
  <conditionalFormatting sqref="AN11:AN16">
    <cfRule type="cellIs" dxfId="2879" priority="2" operator="greaterThan">
      <formula>99</formula>
    </cfRule>
  </conditionalFormatting>
  <conditionalFormatting sqref="AN11:AN16">
    <cfRule type="cellIs" dxfId="2878"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topLeftCell="A19" zoomScaleNormal="100" workbookViewId="0">
      <selection activeCell="A38" sqref="A38"/>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4" width="9.28515625" style="97" bestFit="1" customWidth="1"/>
    <col min="35" max="35" width="9.42578125" style="97"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133</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173</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170"/>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67" t="s">
        <v>10</v>
      </c>
      <c r="I7" s="116" t="s">
        <v>11</v>
      </c>
      <c r="J7" s="116" t="s">
        <v>12</v>
      </c>
      <c r="K7" s="116" t="s">
        <v>13</v>
      </c>
      <c r="L7" s="12"/>
      <c r="M7" s="12"/>
      <c r="N7" s="12"/>
      <c r="O7" s="167"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42496</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28608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172" t="s">
        <v>51</v>
      </c>
      <c r="V9" s="172" t="s">
        <v>52</v>
      </c>
      <c r="W9" s="283" t="s">
        <v>53</v>
      </c>
      <c r="X9" s="284" t="s">
        <v>54</v>
      </c>
      <c r="Y9" s="285"/>
      <c r="Z9" s="285"/>
      <c r="AA9" s="285"/>
      <c r="AB9" s="285"/>
      <c r="AC9" s="285"/>
      <c r="AD9" s="285"/>
      <c r="AE9" s="286"/>
      <c r="AF9" s="169" t="s">
        <v>55</v>
      </c>
      <c r="AG9" s="169" t="s">
        <v>56</v>
      </c>
      <c r="AH9" s="272" t="s">
        <v>57</v>
      </c>
      <c r="AI9" s="287" t="s">
        <v>58</v>
      </c>
      <c r="AJ9" s="172" t="s">
        <v>59</v>
      </c>
      <c r="AK9" s="172" t="s">
        <v>60</v>
      </c>
      <c r="AL9" s="172" t="s">
        <v>61</v>
      </c>
      <c r="AM9" s="172" t="s">
        <v>62</v>
      </c>
      <c r="AN9" s="172" t="s">
        <v>63</v>
      </c>
      <c r="AO9" s="172" t="s">
        <v>64</v>
      </c>
      <c r="AP9" s="172" t="s">
        <v>65</v>
      </c>
      <c r="AQ9" s="270" t="s">
        <v>66</v>
      </c>
      <c r="AR9" s="172" t="s">
        <v>67</v>
      </c>
      <c r="AS9" s="272" t="s">
        <v>68</v>
      </c>
      <c r="AV9" s="35" t="s">
        <v>69</v>
      </c>
      <c r="AW9" s="35" t="s">
        <v>70</v>
      </c>
      <c r="AY9" s="36" t="s">
        <v>71</v>
      </c>
    </row>
    <row r="10" spans="2:51" x14ac:dyDescent="0.25">
      <c r="B10" s="172" t="s">
        <v>72</v>
      </c>
      <c r="C10" s="172" t="s">
        <v>73</v>
      </c>
      <c r="D10" s="172" t="s">
        <v>74</v>
      </c>
      <c r="E10" s="172" t="s">
        <v>75</v>
      </c>
      <c r="F10" s="172" t="s">
        <v>74</v>
      </c>
      <c r="G10" s="172" t="s">
        <v>75</v>
      </c>
      <c r="H10" s="266"/>
      <c r="I10" s="172" t="s">
        <v>75</v>
      </c>
      <c r="J10" s="172" t="s">
        <v>75</v>
      </c>
      <c r="K10" s="172" t="s">
        <v>75</v>
      </c>
      <c r="L10" s="28" t="s">
        <v>29</v>
      </c>
      <c r="M10" s="269"/>
      <c r="N10" s="28" t="s">
        <v>29</v>
      </c>
      <c r="O10" s="271"/>
      <c r="P10" s="271"/>
      <c r="Q10" s="1">
        <v>135530</v>
      </c>
      <c r="R10" s="280"/>
      <c r="S10" s="281"/>
      <c r="T10" s="282"/>
      <c r="U10" s="172" t="s">
        <v>75</v>
      </c>
      <c r="V10" s="172" t="s">
        <v>75</v>
      </c>
      <c r="W10" s="283"/>
      <c r="X10" s="37" t="s">
        <v>76</v>
      </c>
      <c r="Y10" s="37" t="s">
        <v>77</v>
      </c>
      <c r="Z10" s="37" t="s">
        <v>78</v>
      </c>
      <c r="AA10" s="37" t="s">
        <v>79</v>
      </c>
      <c r="AB10" s="37" t="s">
        <v>80</v>
      </c>
      <c r="AC10" s="37" t="s">
        <v>81</v>
      </c>
      <c r="AD10" s="37" t="s">
        <v>82</v>
      </c>
      <c r="AE10" s="37" t="s">
        <v>83</v>
      </c>
      <c r="AF10" s="38"/>
      <c r="AG10" s="1">
        <v>46243896</v>
      </c>
      <c r="AH10" s="272"/>
      <c r="AI10" s="288"/>
      <c r="AJ10" s="172" t="s">
        <v>84</v>
      </c>
      <c r="AK10" s="172" t="s">
        <v>84</v>
      </c>
      <c r="AL10" s="172" t="s">
        <v>84</v>
      </c>
      <c r="AM10" s="172" t="s">
        <v>84</v>
      </c>
      <c r="AN10" s="172" t="s">
        <v>84</v>
      </c>
      <c r="AO10" s="172" t="s">
        <v>84</v>
      </c>
      <c r="AP10" s="1">
        <v>10755302</v>
      </c>
      <c r="AQ10" s="271"/>
      <c r="AR10" s="168" t="s">
        <v>85</v>
      </c>
      <c r="AS10" s="272"/>
      <c r="AV10" s="39" t="s">
        <v>86</v>
      </c>
      <c r="AW10" s="39" t="s">
        <v>87</v>
      </c>
      <c r="AY10" s="81" t="s">
        <v>129</v>
      </c>
    </row>
    <row r="11" spans="2:51" x14ac:dyDescent="0.25">
      <c r="B11" s="40">
        <v>2</v>
      </c>
      <c r="C11" s="40">
        <v>4.1666666666666664E-2</v>
      </c>
      <c r="D11" s="110">
        <v>4</v>
      </c>
      <c r="E11" s="41">
        <f t="shared" ref="E11:E34" si="0">D11/1.42</f>
        <v>2.8169014084507045</v>
      </c>
      <c r="F11" s="100">
        <v>75</v>
      </c>
      <c r="G11" s="41">
        <f>F11/1.42</f>
        <v>52.816901408450704</v>
      </c>
      <c r="H11" s="42" t="s">
        <v>88</v>
      </c>
      <c r="I11" s="42">
        <f>J11-(2/1.42)</f>
        <v>47.887323943661976</v>
      </c>
      <c r="J11" s="43">
        <f>(F11-5)/1.42</f>
        <v>49.295774647887328</v>
      </c>
      <c r="K11" s="42">
        <f>J11+(6/1.42)</f>
        <v>53.521126760563384</v>
      </c>
      <c r="L11" s="44">
        <v>14</v>
      </c>
      <c r="M11" s="45" t="s">
        <v>89</v>
      </c>
      <c r="N11" s="45">
        <v>11.4</v>
      </c>
      <c r="O11" s="111">
        <v>134</v>
      </c>
      <c r="P11" s="111">
        <v>110</v>
      </c>
      <c r="Q11" s="111">
        <v>140230</v>
      </c>
      <c r="R11" s="46">
        <f>IF(ISBLANK(Q11),"-",Q11-Q10)</f>
        <v>4700</v>
      </c>
      <c r="S11" s="47">
        <f>R11*24/1000</f>
        <v>112.8</v>
      </c>
      <c r="T11" s="47">
        <f>R11/1000</f>
        <v>4.7</v>
      </c>
      <c r="U11" s="112">
        <v>6.6</v>
      </c>
      <c r="V11" s="112">
        <f t="shared" ref="V11:V34" si="1">U11</f>
        <v>6.6</v>
      </c>
      <c r="W11" s="113" t="s">
        <v>124</v>
      </c>
      <c r="X11" s="115">
        <v>0</v>
      </c>
      <c r="Y11" s="115">
        <v>0</v>
      </c>
      <c r="Z11" s="115">
        <v>1188</v>
      </c>
      <c r="AA11" s="115">
        <v>1185</v>
      </c>
      <c r="AB11" s="115">
        <v>0</v>
      </c>
      <c r="AC11" s="48" t="s">
        <v>90</v>
      </c>
      <c r="AD11" s="48" t="s">
        <v>90</v>
      </c>
      <c r="AE11" s="48" t="s">
        <v>90</v>
      </c>
      <c r="AF11" s="114" t="s">
        <v>90</v>
      </c>
      <c r="AG11" s="123">
        <v>46244812</v>
      </c>
      <c r="AH11" s="49">
        <f>IF(ISBLANK(AG11),"-",AG11-AG10)</f>
        <v>916</v>
      </c>
      <c r="AI11" s="50">
        <f>AH11/T11</f>
        <v>194.89361702127658</v>
      </c>
      <c r="AJ11" s="98">
        <v>0</v>
      </c>
      <c r="AK11" s="98">
        <v>0</v>
      </c>
      <c r="AL11" s="98">
        <v>1</v>
      </c>
      <c r="AM11" s="98">
        <v>1</v>
      </c>
      <c r="AN11" s="98">
        <v>0</v>
      </c>
      <c r="AO11" s="98">
        <v>0.8</v>
      </c>
      <c r="AP11" s="115">
        <v>10756032</v>
      </c>
      <c r="AQ11" s="115">
        <f t="shared" ref="AQ11:AQ34" si="2">AP11-AP10</f>
        <v>730</v>
      </c>
      <c r="AR11" s="51"/>
      <c r="AS11" s="52" t="s">
        <v>113</v>
      </c>
      <c r="AV11" s="39" t="s">
        <v>88</v>
      </c>
      <c r="AW11" s="39" t="s">
        <v>91</v>
      </c>
      <c r="AY11" s="81" t="s">
        <v>128</v>
      </c>
    </row>
    <row r="12" spans="2:51" x14ac:dyDescent="0.25">
      <c r="B12" s="40">
        <v>2.0416666666666701</v>
      </c>
      <c r="C12" s="40">
        <v>8.3333333333333329E-2</v>
      </c>
      <c r="D12" s="110">
        <v>5</v>
      </c>
      <c r="E12" s="41">
        <f t="shared" si="0"/>
        <v>3.5211267605633805</v>
      </c>
      <c r="F12" s="100">
        <v>75</v>
      </c>
      <c r="G12" s="41">
        <f t="shared" ref="G12:G34" si="3">F12/1.42</f>
        <v>52.816901408450704</v>
      </c>
      <c r="H12" s="42" t="s">
        <v>88</v>
      </c>
      <c r="I12" s="42">
        <f t="shared" ref="I12:I34" si="4">J12-(2/1.42)</f>
        <v>47.887323943661976</v>
      </c>
      <c r="J12" s="43">
        <f>(F12-5)/1.42</f>
        <v>49.295774647887328</v>
      </c>
      <c r="K12" s="42">
        <f>J12+(6/1.42)</f>
        <v>53.521126760563384</v>
      </c>
      <c r="L12" s="44">
        <v>14</v>
      </c>
      <c r="M12" s="45" t="s">
        <v>89</v>
      </c>
      <c r="N12" s="45">
        <v>11.2</v>
      </c>
      <c r="O12" s="111">
        <v>135</v>
      </c>
      <c r="P12" s="111">
        <v>112</v>
      </c>
      <c r="Q12" s="111">
        <v>145070</v>
      </c>
      <c r="R12" s="46">
        <f t="shared" ref="R12:R34" si="5">IF(ISBLANK(Q12),"-",Q12-Q11)</f>
        <v>4840</v>
      </c>
      <c r="S12" s="47">
        <f>R12*24/1000</f>
        <v>116.16</v>
      </c>
      <c r="T12" s="47">
        <f t="shared" ref="T12:T34" si="6">R12/1000</f>
        <v>4.84</v>
      </c>
      <c r="U12" s="112">
        <v>8.3000000000000007</v>
      </c>
      <c r="V12" s="112">
        <f t="shared" si="1"/>
        <v>8.3000000000000007</v>
      </c>
      <c r="W12" s="113" t="s">
        <v>124</v>
      </c>
      <c r="X12" s="115">
        <v>0</v>
      </c>
      <c r="Y12" s="115">
        <v>0</v>
      </c>
      <c r="Z12" s="115">
        <v>1188</v>
      </c>
      <c r="AA12" s="115">
        <v>1185</v>
      </c>
      <c r="AB12" s="115">
        <v>0</v>
      </c>
      <c r="AC12" s="48" t="s">
        <v>90</v>
      </c>
      <c r="AD12" s="48" t="s">
        <v>90</v>
      </c>
      <c r="AE12" s="48" t="s">
        <v>90</v>
      </c>
      <c r="AF12" s="114" t="s">
        <v>90</v>
      </c>
      <c r="AG12" s="123">
        <v>46245732</v>
      </c>
      <c r="AH12" s="49">
        <f>IF(ISBLANK(AG12),"-",AG12-AG11)</f>
        <v>920</v>
      </c>
      <c r="AI12" s="50">
        <v>197.13</v>
      </c>
      <c r="AJ12" s="98">
        <v>0</v>
      </c>
      <c r="AK12" s="98">
        <v>0</v>
      </c>
      <c r="AL12" s="98">
        <v>1</v>
      </c>
      <c r="AM12" s="98">
        <v>1</v>
      </c>
      <c r="AN12" s="98">
        <v>0</v>
      </c>
      <c r="AO12" s="98">
        <v>0.8</v>
      </c>
      <c r="AP12" s="115">
        <v>10756891</v>
      </c>
      <c r="AQ12" s="115">
        <f t="shared" si="2"/>
        <v>859</v>
      </c>
      <c r="AR12" s="118">
        <v>1.03</v>
      </c>
      <c r="AS12" s="52" t="s">
        <v>113</v>
      </c>
      <c r="AV12" s="39" t="s">
        <v>92</v>
      </c>
      <c r="AW12" s="39" t="s">
        <v>93</v>
      </c>
      <c r="AY12" s="81" t="s">
        <v>126</v>
      </c>
    </row>
    <row r="13" spans="2:51" x14ac:dyDescent="0.25">
      <c r="B13" s="40">
        <v>2.0833333333333299</v>
      </c>
      <c r="C13" s="40">
        <v>0.125</v>
      </c>
      <c r="D13" s="110">
        <v>6</v>
      </c>
      <c r="E13" s="41">
        <f t="shared" si="0"/>
        <v>4.2253521126760569</v>
      </c>
      <c r="F13" s="100">
        <v>75</v>
      </c>
      <c r="G13" s="41">
        <f t="shared" si="3"/>
        <v>52.816901408450704</v>
      </c>
      <c r="H13" s="42" t="s">
        <v>88</v>
      </c>
      <c r="I13" s="42">
        <f t="shared" si="4"/>
        <v>47.887323943661976</v>
      </c>
      <c r="J13" s="43">
        <f>(F13-5)/1.42</f>
        <v>49.295774647887328</v>
      </c>
      <c r="K13" s="42">
        <f>J13+(6/1.42)</f>
        <v>53.521126760563384</v>
      </c>
      <c r="L13" s="44">
        <v>14</v>
      </c>
      <c r="M13" s="45" t="s">
        <v>89</v>
      </c>
      <c r="N13" s="45">
        <v>11.2</v>
      </c>
      <c r="O13" s="111">
        <v>124</v>
      </c>
      <c r="P13" s="111">
        <v>111</v>
      </c>
      <c r="Q13" s="111">
        <v>149810</v>
      </c>
      <c r="R13" s="46">
        <f t="shared" si="5"/>
        <v>4740</v>
      </c>
      <c r="S13" s="47">
        <f t="shared" ref="S13:S34" si="7">R13*24/1000</f>
        <v>113.76</v>
      </c>
      <c r="T13" s="47">
        <f t="shared" si="6"/>
        <v>4.74</v>
      </c>
      <c r="U13" s="112">
        <v>9.5</v>
      </c>
      <c r="V13" s="112">
        <f t="shared" si="1"/>
        <v>9.5</v>
      </c>
      <c r="W13" s="113" t="s">
        <v>124</v>
      </c>
      <c r="X13" s="115">
        <v>0</v>
      </c>
      <c r="Y13" s="115">
        <v>0</v>
      </c>
      <c r="Z13" s="115">
        <v>1188</v>
      </c>
      <c r="AA13" s="115">
        <v>1185</v>
      </c>
      <c r="AB13" s="115">
        <v>0</v>
      </c>
      <c r="AC13" s="48" t="s">
        <v>90</v>
      </c>
      <c r="AD13" s="48" t="s">
        <v>90</v>
      </c>
      <c r="AE13" s="48" t="s">
        <v>90</v>
      </c>
      <c r="AF13" s="114" t="s">
        <v>90</v>
      </c>
      <c r="AG13" s="123">
        <v>46246652</v>
      </c>
      <c r="AH13" s="49">
        <f>IF(ISBLANK(AG13),"-",AG13-AG12)</f>
        <v>920</v>
      </c>
      <c r="AI13" s="50">
        <v>197.13</v>
      </c>
      <c r="AJ13" s="98">
        <v>0</v>
      </c>
      <c r="AK13" s="98">
        <v>0</v>
      </c>
      <c r="AL13" s="98">
        <v>1</v>
      </c>
      <c r="AM13" s="98">
        <v>1</v>
      </c>
      <c r="AN13" s="98">
        <v>0</v>
      </c>
      <c r="AO13" s="98">
        <v>0.8</v>
      </c>
      <c r="AP13" s="115">
        <v>10757692</v>
      </c>
      <c r="AQ13" s="115">
        <f t="shared" si="2"/>
        <v>801</v>
      </c>
      <c r="AR13" s="51"/>
      <c r="AS13" s="52" t="s">
        <v>113</v>
      </c>
      <c r="AV13" s="39" t="s">
        <v>94</v>
      </c>
      <c r="AW13" s="39" t="s">
        <v>95</v>
      </c>
      <c r="AY13" s="81" t="s">
        <v>133</v>
      </c>
    </row>
    <row r="14" spans="2:51" x14ac:dyDescent="0.25">
      <c r="B14" s="40">
        <v>2.125</v>
      </c>
      <c r="C14" s="40">
        <v>0.16666666666666699</v>
      </c>
      <c r="D14" s="110">
        <v>5</v>
      </c>
      <c r="E14" s="41">
        <f t="shared" si="0"/>
        <v>3.5211267605633805</v>
      </c>
      <c r="F14" s="100">
        <v>75</v>
      </c>
      <c r="G14" s="41">
        <f t="shared" si="3"/>
        <v>52.816901408450704</v>
      </c>
      <c r="H14" s="42" t="s">
        <v>88</v>
      </c>
      <c r="I14" s="42">
        <f t="shared" si="4"/>
        <v>47.887323943661976</v>
      </c>
      <c r="J14" s="43">
        <f>(F14-5)/1.42</f>
        <v>49.295774647887328</v>
      </c>
      <c r="K14" s="42">
        <f>J14+(6/1.42)</f>
        <v>53.521126760563384</v>
      </c>
      <c r="L14" s="44">
        <v>14</v>
      </c>
      <c r="M14" s="45" t="s">
        <v>89</v>
      </c>
      <c r="N14" s="45">
        <v>12.8</v>
      </c>
      <c r="O14" s="111">
        <v>126</v>
      </c>
      <c r="P14" s="111">
        <v>110</v>
      </c>
      <c r="Q14" s="111">
        <v>155690</v>
      </c>
      <c r="R14" s="46">
        <f t="shared" si="5"/>
        <v>5880</v>
      </c>
      <c r="S14" s="47">
        <f t="shared" si="7"/>
        <v>141.12</v>
      </c>
      <c r="T14" s="47">
        <f t="shared" si="6"/>
        <v>5.88</v>
      </c>
      <c r="U14" s="112">
        <v>9.5</v>
      </c>
      <c r="V14" s="112">
        <f t="shared" si="1"/>
        <v>9.5</v>
      </c>
      <c r="W14" s="113" t="s">
        <v>124</v>
      </c>
      <c r="X14" s="115">
        <v>0</v>
      </c>
      <c r="Y14" s="115">
        <v>0</v>
      </c>
      <c r="Z14" s="115">
        <v>1187</v>
      </c>
      <c r="AA14" s="115">
        <v>1185</v>
      </c>
      <c r="AB14" s="115">
        <v>0</v>
      </c>
      <c r="AC14" s="48" t="s">
        <v>90</v>
      </c>
      <c r="AD14" s="48" t="s">
        <v>90</v>
      </c>
      <c r="AE14" s="48" t="s">
        <v>90</v>
      </c>
      <c r="AF14" s="114" t="s">
        <v>90</v>
      </c>
      <c r="AG14" s="123">
        <v>46247604</v>
      </c>
      <c r="AH14" s="49">
        <f t="shared" ref="AH14:AH34" si="8">IF(ISBLANK(AG14),"-",AG14-AG13)</f>
        <v>952</v>
      </c>
      <c r="AI14" s="50">
        <f t="shared" ref="AI14:AI34" si="9">AH14/T14</f>
        <v>161.9047619047619</v>
      </c>
      <c r="AJ14" s="98">
        <v>0</v>
      </c>
      <c r="AK14" s="98">
        <v>0</v>
      </c>
      <c r="AL14" s="98">
        <v>1</v>
      </c>
      <c r="AM14" s="98">
        <v>1</v>
      </c>
      <c r="AN14" s="98">
        <v>0</v>
      </c>
      <c r="AO14" s="98">
        <v>0</v>
      </c>
      <c r="AP14" s="115">
        <v>10757692</v>
      </c>
      <c r="AQ14" s="115">
        <f t="shared" si="2"/>
        <v>0</v>
      </c>
      <c r="AR14" s="51"/>
      <c r="AS14" s="52" t="s">
        <v>113</v>
      </c>
      <c r="AT14" s="54"/>
      <c r="AV14" s="39" t="s">
        <v>96</v>
      </c>
      <c r="AW14" s="39" t="s">
        <v>97</v>
      </c>
      <c r="AY14" s="81" t="s">
        <v>173</v>
      </c>
    </row>
    <row r="15" spans="2:51" ht="14.25" customHeight="1" x14ac:dyDescent="0.25">
      <c r="B15" s="40">
        <v>2.1666666666666701</v>
      </c>
      <c r="C15" s="40">
        <v>0.20833333333333301</v>
      </c>
      <c r="D15" s="110">
        <v>6</v>
      </c>
      <c r="E15" s="41">
        <f t="shared" si="0"/>
        <v>4.2253521126760569</v>
      </c>
      <c r="F15" s="100">
        <v>75</v>
      </c>
      <c r="G15" s="41">
        <f t="shared" si="3"/>
        <v>52.816901408450704</v>
      </c>
      <c r="H15" s="42" t="s">
        <v>88</v>
      </c>
      <c r="I15" s="42">
        <f t="shared" si="4"/>
        <v>47.887323943661976</v>
      </c>
      <c r="J15" s="43">
        <f>(F15-5)/1.42</f>
        <v>49.295774647887328</v>
      </c>
      <c r="K15" s="42">
        <f>J15+(6/1.42)</f>
        <v>53.521126760563384</v>
      </c>
      <c r="L15" s="44">
        <v>18</v>
      </c>
      <c r="M15" s="45" t="s">
        <v>89</v>
      </c>
      <c r="N15" s="45">
        <v>13.1</v>
      </c>
      <c r="O15" s="111">
        <v>124</v>
      </c>
      <c r="P15" s="111">
        <v>116</v>
      </c>
      <c r="Q15" s="111">
        <v>161770</v>
      </c>
      <c r="R15" s="46">
        <f t="shared" si="5"/>
        <v>6080</v>
      </c>
      <c r="S15" s="47">
        <f t="shared" si="7"/>
        <v>145.91999999999999</v>
      </c>
      <c r="T15" s="47">
        <f t="shared" si="6"/>
        <v>6.08</v>
      </c>
      <c r="U15" s="112">
        <v>9.5</v>
      </c>
      <c r="V15" s="112">
        <f t="shared" si="1"/>
        <v>9.5</v>
      </c>
      <c r="W15" s="113" t="s">
        <v>124</v>
      </c>
      <c r="X15" s="115">
        <v>0</v>
      </c>
      <c r="Y15" s="115">
        <v>0</v>
      </c>
      <c r="Z15" s="115">
        <v>1188</v>
      </c>
      <c r="AA15" s="115">
        <v>1185</v>
      </c>
      <c r="AB15" s="115">
        <v>0</v>
      </c>
      <c r="AC15" s="48" t="s">
        <v>90</v>
      </c>
      <c r="AD15" s="48" t="s">
        <v>90</v>
      </c>
      <c r="AE15" s="48" t="s">
        <v>90</v>
      </c>
      <c r="AF15" s="114" t="s">
        <v>90</v>
      </c>
      <c r="AG15" s="123">
        <v>46248536</v>
      </c>
      <c r="AH15" s="49">
        <f t="shared" si="8"/>
        <v>932</v>
      </c>
      <c r="AI15" s="50">
        <f t="shared" si="9"/>
        <v>153.28947368421052</v>
      </c>
      <c r="AJ15" s="98">
        <v>0</v>
      </c>
      <c r="AK15" s="98">
        <v>0</v>
      </c>
      <c r="AL15" s="98">
        <v>1</v>
      </c>
      <c r="AM15" s="98">
        <v>1</v>
      </c>
      <c r="AN15" s="98">
        <v>0</v>
      </c>
      <c r="AO15" s="98">
        <v>0</v>
      </c>
      <c r="AP15" s="115">
        <v>10757692</v>
      </c>
      <c r="AQ15" s="115">
        <f t="shared" si="2"/>
        <v>0</v>
      </c>
      <c r="AR15" s="51"/>
      <c r="AS15" s="52" t="s">
        <v>113</v>
      </c>
      <c r="AV15" s="39" t="s">
        <v>98</v>
      </c>
      <c r="AW15" s="39" t="s">
        <v>99</v>
      </c>
      <c r="AY15" s="97"/>
    </row>
    <row r="16" spans="2:51" x14ac:dyDescent="0.25">
      <c r="B16" s="40">
        <v>2.2083333333333299</v>
      </c>
      <c r="C16" s="40">
        <v>0.25</v>
      </c>
      <c r="D16" s="110">
        <v>8</v>
      </c>
      <c r="E16" s="41">
        <f t="shared" si="0"/>
        <v>5.6338028169014089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129</v>
      </c>
      <c r="P16" s="111">
        <v>122</v>
      </c>
      <c r="Q16" s="111">
        <v>167782</v>
      </c>
      <c r="R16" s="46">
        <f t="shared" si="5"/>
        <v>6012</v>
      </c>
      <c r="S16" s="47">
        <f t="shared" si="7"/>
        <v>144.28800000000001</v>
      </c>
      <c r="T16" s="47">
        <f t="shared" si="6"/>
        <v>6.0119999999999996</v>
      </c>
      <c r="U16" s="112">
        <v>9.5</v>
      </c>
      <c r="V16" s="112">
        <f t="shared" si="1"/>
        <v>9.5</v>
      </c>
      <c r="W16" s="113" t="s">
        <v>124</v>
      </c>
      <c r="X16" s="115">
        <v>0</v>
      </c>
      <c r="Y16" s="115">
        <v>0</v>
      </c>
      <c r="Z16" s="115">
        <v>1188</v>
      </c>
      <c r="AA16" s="115">
        <v>1185</v>
      </c>
      <c r="AB16" s="115">
        <v>0</v>
      </c>
      <c r="AC16" s="48" t="s">
        <v>90</v>
      </c>
      <c r="AD16" s="48" t="s">
        <v>90</v>
      </c>
      <c r="AE16" s="48" t="s">
        <v>90</v>
      </c>
      <c r="AF16" s="114" t="s">
        <v>90</v>
      </c>
      <c r="AG16" s="123">
        <v>46249468</v>
      </c>
      <c r="AH16" s="49">
        <f t="shared" si="8"/>
        <v>932</v>
      </c>
      <c r="AI16" s="50">
        <f t="shared" si="9"/>
        <v>155.02328675981371</v>
      </c>
      <c r="AJ16" s="98">
        <v>0</v>
      </c>
      <c r="AK16" s="98">
        <v>0</v>
      </c>
      <c r="AL16" s="98">
        <v>1</v>
      </c>
      <c r="AM16" s="98">
        <v>1</v>
      </c>
      <c r="AN16" s="98">
        <v>0</v>
      </c>
      <c r="AO16" s="98">
        <v>0</v>
      </c>
      <c r="AP16" s="115">
        <v>10757692</v>
      </c>
      <c r="AQ16" s="115">
        <f t="shared" si="2"/>
        <v>0</v>
      </c>
      <c r="AR16" s="53">
        <v>1.1499999999999999</v>
      </c>
      <c r="AS16" s="52" t="s">
        <v>101</v>
      </c>
      <c r="AV16" s="39" t="s">
        <v>102</v>
      </c>
      <c r="AW16" s="39" t="s">
        <v>103</v>
      </c>
      <c r="AY16" s="97"/>
    </row>
    <row r="17" spans="1:51" x14ac:dyDescent="0.25">
      <c r="B17" s="40">
        <v>2.25</v>
      </c>
      <c r="C17" s="40">
        <v>0.29166666666666702</v>
      </c>
      <c r="D17" s="110">
        <v>5</v>
      </c>
      <c r="E17" s="41">
        <f t="shared" si="0"/>
        <v>3.5211267605633805</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133</v>
      </c>
      <c r="P17" s="111">
        <v>126</v>
      </c>
      <c r="Q17" s="111">
        <v>173843</v>
      </c>
      <c r="R17" s="46">
        <f t="shared" si="5"/>
        <v>6061</v>
      </c>
      <c r="S17" s="47">
        <f t="shared" si="7"/>
        <v>145.464</v>
      </c>
      <c r="T17" s="47">
        <f t="shared" si="6"/>
        <v>6.0609999999999999</v>
      </c>
      <c r="U17" s="112">
        <v>9</v>
      </c>
      <c r="V17" s="112">
        <f t="shared" si="1"/>
        <v>9</v>
      </c>
      <c r="W17" s="113" t="s">
        <v>130</v>
      </c>
      <c r="X17" s="115">
        <v>1026</v>
      </c>
      <c r="Y17" s="115">
        <v>0</v>
      </c>
      <c r="Z17" s="115">
        <v>1187</v>
      </c>
      <c r="AA17" s="115">
        <v>1185</v>
      </c>
      <c r="AB17" s="115">
        <v>1187</v>
      </c>
      <c r="AC17" s="48" t="s">
        <v>90</v>
      </c>
      <c r="AD17" s="48" t="s">
        <v>90</v>
      </c>
      <c r="AE17" s="48" t="s">
        <v>90</v>
      </c>
      <c r="AF17" s="114" t="s">
        <v>90</v>
      </c>
      <c r="AG17" s="123">
        <v>46250768</v>
      </c>
      <c r="AH17" s="49">
        <f t="shared" si="8"/>
        <v>1300</v>
      </c>
      <c r="AI17" s="50">
        <f t="shared" si="9"/>
        <v>214.4860584062036</v>
      </c>
      <c r="AJ17" s="98">
        <v>1</v>
      </c>
      <c r="AK17" s="98">
        <v>0</v>
      </c>
      <c r="AL17" s="98">
        <v>1</v>
      </c>
      <c r="AM17" s="98">
        <v>1</v>
      </c>
      <c r="AN17" s="98">
        <v>1</v>
      </c>
      <c r="AO17" s="98">
        <v>0</v>
      </c>
      <c r="AP17" s="115">
        <v>10757692</v>
      </c>
      <c r="AQ17" s="115">
        <f t="shared" si="2"/>
        <v>0</v>
      </c>
      <c r="AR17" s="51"/>
      <c r="AS17" s="52" t="s">
        <v>101</v>
      </c>
      <c r="AT17" s="54"/>
      <c r="AV17" s="39" t="s">
        <v>104</v>
      </c>
      <c r="AW17" s="39" t="s">
        <v>105</v>
      </c>
      <c r="AY17" s="101"/>
    </row>
    <row r="18" spans="1:51" x14ac:dyDescent="0.25">
      <c r="B18" s="40">
        <v>2.2916666666666701</v>
      </c>
      <c r="C18" s="40">
        <v>0.33333333333333298</v>
      </c>
      <c r="D18" s="110">
        <v>5</v>
      </c>
      <c r="E18" s="41">
        <f t="shared" si="0"/>
        <v>3.5211267605633805</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135</v>
      </c>
      <c r="P18" s="111">
        <v>141</v>
      </c>
      <c r="Q18" s="111">
        <v>179955</v>
      </c>
      <c r="R18" s="46">
        <f t="shared" si="5"/>
        <v>6112</v>
      </c>
      <c r="S18" s="47">
        <f t="shared" si="7"/>
        <v>146.68799999999999</v>
      </c>
      <c r="T18" s="47">
        <f t="shared" si="6"/>
        <v>6.1120000000000001</v>
      </c>
      <c r="U18" s="112">
        <v>8.3000000000000007</v>
      </c>
      <c r="V18" s="112">
        <f t="shared" si="1"/>
        <v>8.3000000000000007</v>
      </c>
      <c r="W18" s="113" t="s">
        <v>130</v>
      </c>
      <c r="X18" s="115">
        <v>1047</v>
      </c>
      <c r="Y18" s="115">
        <v>0</v>
      </c>
      <c r="Z18" s="115">
        <v>1187</v>
      </c>
      <c r="AA18" s="115">
        <v>1185</v>
      </c>
      <c r="AB18" s="115">
        <v>1187</v>
      </c>
      <c r="AC18" s="48" t="s">
        <v>90</v>
      </c>
      <c r="AD18" s="48" t="s">
        <v>90</v>
      </c>
      <c r="AE18" s="48" t="s">
        <v>90</v>
      </c>
      <c r="AF18" s="114" t="s">
        <v>90</v>
      </c>
      <c r="AG18" s="123">
        <v>46252140</v>
      </c>
      <c r="AH18" s="49">
        <f t="shared" si="8"/>
        <v>1372</v>
      </c>
      <c r="AI18" s="50">
        <f t="shared" si="9"/>
        <v>224.47643979057591</v>
      </c>
      <c r="AJ18" s="98">
        <v>1</v>
      </c>
      <c r="AK18" s="98">
        <v>0</v>
      </c>
      <c r="AL18" s="98">
        <v>1</v>
      </c>
      <c r="AM18" s="98">
        <v>1</v>
      </c>
      <c r="AN18" s="98">
        <v>1</v>
      </c>
      <c r="AO18" s="98">
        <v>0</v>
      </c>
      <c r="AP18" s="115">
        <v>10757692</v>
      </c>
      <c r="AQ18" s="115">
        <f t="shared" si="2"/>
        <v>0</v>
      </c>
      <c r="AR18" s="51"/>
      <c r="AS18" s="52" t="s">
        <v>101</v>
      </c>
      <c r="AV18" s="39" t="s">
        <v>106</v>
      </c>
      <c r="AW18" s="39" t="s">
        <v>107</v>
      </c>
      <c r="AY18" s="101"/>
    </row>
    <row r="19" spans="1:51" x14ac:dyDescent="0.25">
      <c r="B19" s="40">
        <v>2.3333333333333299</v>
      </c>
      <c r="C19" s="40">
        <v>0.375</v>
      </c>
      <c r="D19" s="110">
        <v>5</v>
      </c>
      <c r="E19" s="41">
        <f t="shared" si="0"/>
        <v>3.5211267605633805</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139</v>
      </c>
      <c r="P19" s="111">
        <v>106</v>
      </c>
      <c r="Q19" s="111">
        <v>185915</v>
      </c>
      <c r="R19" s="46">
        <f t="shared" si="5"/>
        <v>5960</v>
      </c>
      <c r="S19" s="47">
        <f t="shared" si="7"/>
        <v>143.04</v>
      </c>
      <c r="T19" s="47">
        <f t="shared" si="6"/>
        <v>5.96</v>
      </c>
      <c r="U19" s="112">
        <v>7.7</v>
      </c>
      <c r="V19" s="112">
        <f t="shared" si="1"/>
        <v>7.7</v>
      </c>
      <c r="W19" s="113" t="s">
        <v>130</v>
      </c>
      <c r="X19" s="115">
        <v>1057</v>
      </c>
      <c r="Y19" s="115">
        <v>0</v>
      </c>
      <c r="Z19" s="115">
        <v>1187</v>
      </c>
      <c r="AA19" s="115">
        <v>1185</v>
      </c>
      <c r="AB19" s="115">
        <v>1187</v>
      </c>
      <c r="AC19" s="48" t="s">
        <v>90</v>
      </c>
      <c r="AD19" s="48" t="s">
        <v>90</v>
      </c>
      <c r="AE19" s="48" t="s">
        <v>90</v>
      </c>
      <c r="AF19" s="114" t="s">
        <v>90</v>
      </c>
      <c r="AG19" s="123">
        <v>46253508</v>
      </c>
      <c r="AH19" s="49">
        <f t="shared" si="8"/>
        <v>1368</v>
      </c>
      <c r="AI19" s="50">
        <f t="shared" si="9"/>
        <v>229.53020134228188</v>
      </c>
      <c r="AJ19" s="98">
        <v>1</v>
      </c>
      <c r="AK19" s="98">
        <v>0</v>
      </c>
      <c r="AL19" s="98">
        <v>1</v>
      </c>
      <c r="AM19" s="98">
        <v>1</v>
      </c>
      <c r="AN19" s="98">
        <v>1</v>
      </c>
      <c r="AO19" s="98">
        <v>0</v>
      </c>
      <c r="AP19" s="115">
        <v>10757692</v>
      </c>
      <c r="AQ19" s="115">
        <f t="shared" si="2"/>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136</v>
      </c>
      <c r="P20" s="111">
        <v>141</v>
      </c>
      <c r="Q20" s="111">
        <v>191946</v>
      </c>
      <c r="R20" s="46">
        <f t="shared" si="5"/>
        <v>6031</v>
      </c>
      <c r="S20" s="47">
        <f t="shared" si="7"/>
        <v>144.744</v>
      </c>
      <c r="T20" s="47">
        <f t="shared" si="6"/>
        <v>6.0309999999999997</v>
      </c>
      <c r="U20" s="112">
        <v>7</v>
      </c>
      <c r="V20" s="112">
        <f t="shared" si="1"/>
        <v>7</v>
      </c>
      <c r="W20" s="113" t="s">
        <v>130</v>
      </c>
      <c r="X20" s="115">
        <v>1078</v>
      </c>
      <c r="Y20" s="115">
        <v>0</v>
      </c>
      <c r="Z20" s="115">
        <v>1187</v>
      </c>
      <c r="AA20" s="115">
        <v>1185</v>
      </c>
      <c r="AB20" s="115">
        <v>1187</v>
      </c>
      <c r="AC20" s="48" t="s">
        <v>90</v>
      </c>
      <c r="AD20" s="48" t="s">
        <v>90</v>
      </c>
      <c r="AE20" s="48" t="s">
        <v>90</v>
      </c>
      <c r="AF20" s="114" t="s">
        <v>90</v>
      </c>
      <c r="AG20" s="123">
        <v>46254909</v>
      </c>
      <c r="AH20" s="49">
        <f t="shared" si="8"/>
        <v>1401</v>
      </c>
      <c r="AI20" s="50">
        <f t="shared" si="9"/>
        <v>232.29978444702371</v>
      </c>
      <c r="AJ20" s="98">
        <v>1</v>
      </c>
      <c r="AK20" s="98">
        <v>0</v>
      </c>
      <c r="AL20" s="98">
        <v>1</v>
      </c>
      <c r="AM20" s="98">
        <v>1</v>
      </c>
      <c r="AN20" s="98">
        <v>1</v>
      </c>
      <c r="AO20" s="98">
        <v>0</v>
      </c>
      <c r="AP20" s="115">
        <v>10757692</v>
      </c>
      <c r="AQ20" s="115">
        <f t="shared" si="2"/>
        <v>0</v>
      </c>
      <c r="AR20" s="53">
        <v>1.23</v>
      </c>
      <c r="AS20" s="52" t="s">
        <v>135</v>
      </c>
      <c r="AY20" s="101"/>
    </row>
    <row r="21" spans="1:51" x14ac:dyDescent="0.25">
      <c r="B21" s="40">
        <v>2.4166666666666701</v>
      </c>
      <c r="C21" s="40">
        <v>0.45833333333333298</v>
      </c>
      <c r="D21" s="110">
        <v>5</v>
      </c>
      <c r="E21" s="41">
        <f t="shared" si="0"/>
        <v>3.5211267605633805</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136</v>
      </c>
      <c r="P21" s="111">
        <v>135</v>
      </c>
      <c r="Q21" s="111">
        <v>198012</v>
      </c>
      <c r="R21" s="46">
        <f t="shared" si="5"/>
        <v>6066</v>
      </c>
      <c r="S21" s="47">
        <f t="shared" si="7"/>
        <v>145.584</v>
      </c>
      <c r="T21" s="47">
        <f t="shared" si="6"/>
        <v>6.0659999999999998</v>
      </c>
      <c r="U21" s="112">
        <v>6.5</v>
      </c>
      <c r="V21" s="112">
        <f t="shared" si="1"/>
        <v>6.5</v>
      </c>
      <c r="W21" s="113" t="s">
        <v>130</v>
      </c>
      <c r="X21" s="115">
        <v>1056</v>
      </c>
      <c r="Y21" s="115">
        <v>0</v>
      </c>
      <c r="Z21" s="115">
        <v>1187</v>
      </c>
      <c r="AA21" s="115">
        <v>1185</v>
      </c>
      <c r="AB21" s="115">
        <v>1188</v>
      </c>
      <c r="AC21" s="48" t="s">
        <v>90</v>
      </c>
      <c r="AD21" s="48" t="s">
        <v>90</v>
      </c>
      <c r="AE21" s="48" t="s">
        <v>90</v>
      </c>
      <c r="AF21" s="114" t="s">
        <v>90</v>
      </c>
      <c r="AG21" s="123">
        <v>46256284</v>
      </c>
      <c r="AH21" s="49">
        <f t="shared" si="8"/>
        <v>1375</v>
      </c>
      <c r="AI21" s="50">
        <f t="shared" si="9"/>
        <v>226.6732607978899</v>
      </c>
      <c r="AJ21" s="98">
        <v>1</v>
      </c>
      <c r="AK21" s="98">
        <v>0</v>
      </c>
      <c r="AL21" s="98">
        <v>1</v>
      </c>
      <c r="AM21" s="98">
        <v>1</v>
      </c>
      <c r="AN21" s="98">
        <v>1</v>
      </c>
      <c r="AO21" s="98">
        <v>0</v>
      </c>
      <c r="AP21" s="115">
        <v>10757692</v>
      </c>
      <c r="AQ21" s="115">
        <f t="shared" si="2"/>
        <v>0</v>
      </c>
      <c r="AR21" s="51"/>
      <c r="AS21" s="52" t="s">
        <v>101</v>
      </c>
      <c r="AY21" s="101"/>
    </row>
    <row r="22" spans="1:51" x14ac:dyDescent="0.25">
      <c r="B22" s="40">
        <v>2.4583333333333299</v>
      </c>
      <c r="C22" s="40">
        <v>0.5</v>
      </c>
      <c r="D22" s="110">
        <v>5</v>
      </c>
      <c r="E22" s="41">
        <f t="shared" si="0"/>
        <v>3.5211267605633805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133</v>
      </c>
      <c r="P22" s="111">
        <v>121</v>
      </c>
      <c r="Q22" s="111">
        <v>203979</v>
      </c>
      <c r="R22" s="46">
        <f t="shared" si="5"/>
        <v>5967</v>
      </c>
      <c r="S22" s="47">
        <f t="shared" si="7"/>
        <v>143.208</v>
      </c>
      <c r="T22" s="47">
        <f t="shared" si="6"/>
        <v>5.9669999999999996</v>
      </c>
      <c r="U22" s="112">
        <v>6.1</v>
      </c>
      <c r="V22" s="112">
        <f t="shared" si="1"/>
        <v>6.1</v>
      </c>
      <c r="W22" s="113" t="s">
        <v>130</v>
      </c>
      <c r="X22" s="115">
        <v>1058</v>
      </c>
      <c r="Y22" s="115">
        <v>0</v>
      </c>
      <c r="Z22" s="115">
        <v>1187</v>
      </c>
      <c r="AA22" s="115">
        <v>1185</v>
      </c>
      <c r="AB22" s="115">
        <v>1187</v>
      </c>
      <c r="AC22" s="48" t="s">
        <v>90</v>
      </c>
      <c r="AD22" s="48" t="s">
        <v>90</v>
      </c>
      <c r="AE22" s="48" t="s">
        <v>90</v>
      </c>
      <c r="AF22" s="114" t="s">
        <v>90</v>
      </c>
      <c r="AG22" s="123">
        <v>46257644</v>
      </c>
      <c r="AH22" s="49">
        <f t="shared" si="8"/>
        <v>1360</v>
      </c>
      <c r="AI22" s="50">
        <f t="shared" si="9"/>
        <v>227.92022792022794</v>
      </c>
      <c r="AJ22" s="98">
        <v>1</v>
      </c>
      <c r="AK22" s="98">
        <v>0</v>
      </c>
      <c r="AL22" s="98">
        <v>1</v>
      </c>
      <c r="AM22" s="98">
        <v>1</v>
      </c>
      <c r="AN22" s="98">
        <v>1</v>
      </c>
      <c r="AO22" s="98">
        <v>0</v>
      </c>
      <c r="AP22" s="115">
        <v>10757692</v>
      </c>
      <c r="AQ22" s="115">
        <f t="shared" si="2"/>
        <v>0</v>
      </c>
      <c r="AR22" s="51"/>
      <c r="AS22" s="52" t="s">
        <v>101</v>
      </c>
      <c r="AV22" s="55" t="s">
        <v>110</v>
      </c>
      <c r="AY22" s="101"/>
    </row>
    <row r="23" spans="1:51" x14ac:dyDescent="0.25">
      <c r="A23" s="97" t="s">
        <v>125</v>
      </c>
      <c r="B23" s="40">
        <v>2.5</v>
      </c>
      <c r="C23" s="40">
        <v>0.54166666666666696</v>
      </c>
      <c r="D23" s="110">
        <v>4</v>
      </c>
      <c r="E23" s="41">
        <f t="shared" si="0"/>
        <v>2.8169014084507045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132</v>
      </c>
      <c r="P23" s="111">
        <v>140</v>
      </c>
      <c r="Q23" s="111">
        <v>210082</v>
      </c>
      <c r="R23" s="46">
        <f t="shared" si="5"/>
        <v>6103</v>
      </c>
      <c r="S23" s="47">
        <f t="shared" si="7"/>
        <v>146.47200000000001</v>
      </c>
      <c r="T23" s="47">
        <f t="shared" si="6"/>
        <v>6.1029999999999998</v>
      </c>
      <c r="U23" s="112">
        <v>5.6</v>
      </c>
      <c r="V23" s="112">
        <f t="shared" si="1"/>
        <v>5.6</v>
      </c>
      <c r="W23" s="113" t="s">
        <v>130</v>
      </c>
      <c r="X23" s="115">
        <v>1046</v>
      </c>
      <c r="Y23" s="115">
        <v>0</v>
      </c>
      <c r="Z23" s="115">
        <v>1188</v>
      </c>
      <c r="AA23" s="115">
        <v>1185</v>
      </c>
      <c r="AB23" s="115">
        <v>1188</v>
      </c>
      <c r="AC23" s="48" t="s">
        <v>90</v>
      </c>
      <c r="AD23" s="48" t="s">
        <v>90</v>
      </c>
      <c r="AE23" s="48" t="s">
        <v>90</v>
      </c>
      <c r="AF23" s="114" t="s">
        <v>90</v>
      </c>
      <c r="AG23" s="123">
        <v>46259000</v>
      </c>
      <c r="AH23" s="49">
        <f t="shared" si="8"/>
        <v>1356</v>
      </c>
      <c r="AI23" s="50">
        <f t="shared" si="9"/>
        <v>222.18581025725055</v>
      </c>
      <c r="AJ23" s="98">
        <v>1</v>
      </c>
      <c r="AK23" s="98">
        <v>0</v>
      </c>
      <c r="AL23" s="98">
        <v>1</v>
      </c>
      <c r="AM23" s="98">
        <v>1</v>
      </c>
      <c r="AN23" s="98">
        <v>1</v>
      </c>
      <c r="AO23" s="98">
        <v>0</v>
      </c>
      <c r="AP23" s="115">
        <v>10757692</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133</v>
      </c>
      <c r="P24" s="111">
        <v>141</v>
      </c>
      <c r="Q24" s="111">
        <v>216068</v>
      </c>
      <c r="R24" s="46">
        <f t="shared" si="5"/>
        <v>5986</v>
      </c>
      <c r="S24" s="47">
        <f t="shared" si="7"/>
        <v>143.66399999999999</v>
      </c>
      <c r="T24" s="47">
        <f t="shared" si="6"/>
        <v>5.9859999999999998</v>
      </c>
      <c r="U24" s="112">
        <v>5.2</v>
      </c>
      <c r="V24" s="112">
        <f t="shared" si="1"/>
        <v>5.2</v>
      </c>
      <c r="W24" s="113" t="s">
        <v>130</v>
      </c>
      <c r="X24" s="115">
        <v>1046</v>
      </c>
      <c r="Y24" s="115">
        <v>0</v>
      </c>
      <c r="Z24" s="115">
        <v>1188</v>
      </c>
      <c r="AA24" s="115">
        <v>1185</v>
      </c>
      <c r="AB24" s="115">
        <v>1188</v>
      </c>
      <c r="AC24" s="48" t="s">
        <v>90</v>
      </c>
      <c r="AD24" s="48" t="s">
        <v>90</v>
      </c>
      <c r="AE24" s="48" t="s">
        <v>90</v>
      </c>
      <c r="AF24" s="114" t="s">
        <v>90</v>
      </c>
      <c r="AG24" s="123">
        <v>46260352</v>
      </c>
      <c r="AH24" s="49">
        <f>IF(ISBLANK(AG24),"-",AG24-AG23)</f>
        <v>1352</v>
      </c>
      <c r="AI24" s="50">
        <f t="shared" si="9"/>
        <v>225.86034079518879</v>
      </c>
      <c r="AJ24" s="98">
        <v>1</v>
      </c>
      <c r="AK24" s="98">
        <v>0</v>
      </c>
      <c r="AL24" s="98">
        <v>1</v>
      </c>
      <c r="AM24" s="98">
        <v>1</v>
      </c>
      <c r="AN24" s="98">
        <v>1</v>
      </c>
      <c r="AO24" s="98">
        <v>0</v>
      </c>
      <c r="AP24" s="115">
        <v>10757692</v>
      </c>
      <c r="AQ24" s="115">
        <f t="shared" si="2"/>
        <v>0</v>
      </c>
      <c r="AR24" s="53">
        <v>1.26</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137</v>
      </c>
      <c r="P25" s="111">
        <v>137</v>
      </c>
      <c r="Q25" s="111">
        <v>222077</v>
      </c>
      <c r="R25" s="46">
        <f t="shared" si="5"/>
        <v>6009</v>
      </c>
      <c r="S25" s="47">
        <f t="shared" si="7"/>
        <v>144.21600000000001</v>
      </c>
      <c r="T25" s="47">
        <f t="shared" si="6"/>
        <v>6.0090000000000003</v>
      </c>
      <c r="U25" s="112">
        <v>4.8</v>
      </c>
      <c r="V25" s="112">
        <f t="shared" si="1"/>
        <v>4.8</v>
      </c>
      <c r="W25" s="113" t="s">
        <v>130</v>
      </c>
      <c r="X25" s="115">
        <v>1006</v>
      </c>
      <c r="Y25" s="115">
        <v>0</v>
      </c>
      <c r="Z25" s="115">
        <v>1188</v>
      </c>
      <c r="AA25" s="115">
        <v>1185</v>
      </c>
      <c r="AB25" s="115">
        <v>1188</v>
      </c>
      <c r="AC25" s="48" t="s">
        <v>90</v>
      </c>
      <c r="AD25" s="48" t="s">
        <v>90</v>
      </c>
      <c r="AE25" s="48" t="s">
        <v>90</v>
      </c>
      <c r="AF25" s="114" t="s">
        <v>90</v>
      </c>
      <c r="AG25" s="123">
        <v>46261745</v>
      </c>
      <c r="AH25" s="49">
        <f t="shared" si="8"/>
        <v>1393</v>
      </c>
      <c r="AI25" s="50">
        <f t="shared" si="9"/>
        <v>231.81893825927773</v>
      </c>
      <c r="AJ25" s="98">
        <v>1</v>
      </c>
      <c r="AK25" s="98">
        <v>0</v>
      </c>
      <c r="AL25" s="98">
        <v>1</v>
      </c>
      <c r="AM25" s="98">
        <v>1</v>
      </c>
      <c r="AN25" s="98">
        <v>1</v>
      </c>
      <c r="AO25" s="98">
        <v>0</v>
      </c>
      <c r="AP25" s="115">
        <v>10757692</v>
      </c>
      <c r="AQ25" s="115">
        <f t="shared" si="2"/>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137</v>
      </c>
      <c r="P26" s="111">
        <v>141</v>
      </c>
      <c r="Q26" s="111">
        <v>228069</v>
      </c>
      <c r="R26" s="46">
        <f t="shared" si="5"/>
        <v>5992</v>
      </c>
      <c r="S26" s="47">
        <f t="shared" si="7"/>
        <v>143.80799999999999</v>
      </c>
      <c r="T26" s="47">
        <f t="shared" si="6"/>
        <v>5.992</v>
      </c>
      <c r="U26" s="112">
        <v>4.5</v>
      </c>
      <c r="V26" s="112">
        <f t="shared" si="1"/>
        <v>4.5</v>
      </c>
      <c r="W26" s="113" t="s">
        <v>130</v>
      </c>
      <c r="X26" s="115">
        <v>1006</v>
      </c>
      <c r="Y26" s="115">
        <v>0</v>
      </c>
      <c r="Z26" s="115">
        <v>1188</v>
      </c>
      <c r="AA26" s="115">
        <v>1185</v>
      </c>
      <c r="AB26" s="115">
        <v>1188</v>
      </c>
      <c r="AC26" s="48" t="s">
        <v>90</v>
      </c>
      <c r="AD26" s="48" t="s">
        <v>90</v>
      </c>
      <c r="AE26" s="48" t="s">
        <v>90</v>
      </c>
      <c r="AF26" s="114" t="s">
        <v>90</v>
      </c>
      <c r="AG26" s="123">
        <v>46263044</v>
      </c>
      <c r="AH26" s="49">
        <f t="shared" si="8"/>
        <v>1299</v>
      </c>
      <c r="AI26" s="50">
        <f t="shared" si="9"/>
        <v>216.78905206942591</v>
      </c>
      <c r="AJ26" s="98">
        <v>1</v>
      </c>
      <c r="AK26" s="98">
        <v>0</v>
      </c>
      <c r="AL26" s="98">
        <v>1</v>
      </c>
      <c r="AM26" s="98">
        <v>1</v>
      </c>
      <c r="AN26" s="98">
        <v>1</v>
      </c>
      <c r="AO26" s="98">
        <v>0</v>
      </c>
      <c r="AP26" s="115">
        <v>10757692</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134</v>
      </c>
      <c r="P27" s="111">
        <v>140</v>
      </c>
      <c r="Q27" s="111">
        <v>234078</v>
      </c>
      <c r="R27" s="46">
        <f t="shared" si="5"/>
        <v>6009</v>
      </c>
      <c r="S27" s="47">
        <f t="shared" si="7"/>
        <v>144.21600000000001</v>
      </c>
      <c r="T27" s="47">
        <f t="shared" si="6"/>
        <v>6.0090000000000003</v>
      </c>
      <c r="U27" s="112">
        <v>4.2</v>
      </c>
      <c r="V27" s="112">
        <f t="shared" si="1"/>
        <v>4.2</v>
      </c>
      <c r="W27" s="113" t="s">
        <v>130</v>
      </c>
      <c r="X27" s="115">
        <v>1056</v>
      </c>
      <c r="Y27" s="115">
        <v>0</v>
      </c>
      <c r="Z27" s="115">
        <v>1188</v>
      </c>
      <c r="AA27" s="115">
        <v>1185</v>
      </c>
      <c r="AB27" s="115">
        <v>1187</v>
      </c>
      <c r="AC27" s="48" t="s">
        <v>90</v>
      </c>
      <c r="AD27" s="48" t="s">
        <v>90</v>
      </c>
      <c r="AE27" s="48" t="s">
        <v>90</v>
      </c>
      <c r="AF27" s="114" t="s">
        <v>90</v>
      </c>
      <c r="AG27" s="123">
        <v>46264388</v>
      </c>
      <c r="AH27" s="49">
        <f t="shared" si="8"/>
        <v>1344</v>
      </c>
      <c r="AI27" s="50">
        <f t="shared" si="9"/>
        <v>223.66450324513229</v>
      </c>
      <c r="AJ27" s="98">
        <v>1</v>
      </c>
      <c r="AK27" s="98">
        <v>0</v>
      </c>
      <c r="AL27" s="98">
        <v>1</v>
      </c>
      <c r="AM27" s="98">
        <v>1</v>
      </c>
      <c r="AN27" s="98">
        <v>1</v>
      </c>
      <c r="AO27" s="98">
        <v>0</v>
      </c>
      <c r="AP27" s="115">
        <v>10757692</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136</v>
      </c>
      <c r="P28" s="111">
        <v>128</v>
      </c>
      <c r="Q28" s="111">
        <v>240036</v>
      </c>
      <c r="R28" s="46">
        <f t="shared" si="5"/>
        <v>5958</v>
      </c>
      <c r="S28" s="47">
        <f t="shared" si="7"/>
        <v>142.99199999999999</v>
      </c>
      <c r="T28" s="47">
        <f t="shared" si="6"/>
        <v>5.9580000000000002</v>
      </c>
      <c r="U28" s="112">
        <v>3.7</v>
      </c>
      <c r="V28" s="112">
        <f t="shared" si="1"/>
        <v>3.7</v>
      </c>
      <c r="W28" s="113" t="s">
        <v>130</v>
      </c>
      <c r="X28" s="115">
        <v>1047</v>
      </c>
      <c r="Y28" s="115">
        <v>0</v>
      </c>
      <c r="Z28" s="115">
        <v>1188</v>
      </c>
      <c r="AA28" s="115">
        <v>1185</v>
      </c>
      <c r="AB28" s="115">
        <v>1187</v>
      </c>
      <c r="AC28" s="48" t="s">
        <v>90</v>
      </c>
      <c r="AD28" s="48" t="s">
        <v>90</v>
      </c>
      <c r="AE28" s="48" t="s">
        <v>90</v>
      </c>
      <c r="AF28" s="114" t="s">
        <v>90</v>
      </c>
      <c r="AG28" s="123">
        <v>46265756</v>
      </c>
      <c r="AH28" s="49">
        <f t="shared" si="8"/>
        <v>1368</v>
      </c>
      <c r="AI28" s="50">
        <f t="shared" si="9"/>
        <v>229.607250755287</v>
      </c>
      <c r="AJ28" s="98">
        <v>1</v>
      </c>
      <c r="AK28" s="98">
        <v>0</v>
      </c>
      <c r="AL28" s="98">
        <v>1</v>
      </c>
      <c r="AM28" s="98">
        <v>1</v>
      </c>
      <c r="AN28" s="98">
        <v>1</v>
      </c>
      <c r="AO28" s="98">
        <v>0</v>
      </c>
      <c r="AP28" s="115">
        <v>10757692</v>
      </c>
      <c r="AQ28" s="115">
        <f t="shared" si="2"/>
        <v>0</v>
      </c>
      <c r="AR28" s="53">
        <v>1.07</v>
      </c>
      <c r="AS28" s="52" t="s">
        <v>113</v>
      </c>
      <c r="AV28" s="58" t="s">
        <v>116</v>
      </c>
      <c r="AW28" s="58">
        <v>101.325</v>
      </c>
      <c r="AY28" s="101"/>
    </row>
    <row r="29" spans="1:51" x14ac:dyDescent="0.25">
      <c r="A29" s="97" t="s">
        <v>135</v>
      </c>
      <c r="B29" s="40">
        <v>2.75</v>
      </c>
      <c r="C29" s="40">
        <v>0.79166666666666896</v>
      </c>
      <c r="D29" s="110">
        <v>3</v>
      </c>
      <c r="E29" s="41">
        <f t="shared" si="0"/>
        <v>2.1126760563380285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135</v>
      </c>
      <c r="P29" s="111">
        <v>143</v>
      </c>
      <c r="Q29" s="111">
        <v>245864</v>
      </c>
      <c r="R29" s="46">
        <f t="shared" si="5"/>
        <v>5828</v>
      </c>
      <c r="S29" s="47">
        <f t="shared" si="7"/>
        <v>139.87200000000001</v>
      </c>
      <c r="T29" s="47">
        <f t="shared" si="6"/>
        <v>5.8280000000000003</v>
      </c>
      <c r="U29" s="112">
        <v>3.4</v>
      </c>
      <c r="V29" s="112">
        <f t="shared" si="1"/>
        <v>3.4</v>
      </c>
      <c r="W29" s="113" t="s">
        <v>130</v>
      </c>
      <c r="X29" s="115">
        <v>1026</v>
      </c>
      <c r="Y29" s="115">
        <v>0</v>
      </c>
      <c r="Z29" s="115">
        <v>1187</v>
      </c>
      <c r="AA29" s="115">
        <v>1185</v>
      </c>
      <c r="AB29" s="115">
        <v>1187</v>
      </c>
      <c r="AC29" s="48" t="s">
        <v>90</v>
      </c>
      <c r="AD29" s="48" t="s">
        <v>90</v>
      </c>
      <c r="AE29" s="48" t="s">
        <v>90</v>
      </c>
      <c r="AF29" s="114" t="s">
        <v>90</v>
      </c>
      <c r="AG29" s="123">
        <v>46267112</v>
      </c>
      <c r="AH29" s="49">
        <f t="shared" si="8"/>
        <v>1356</v>
      </c>
      <c r="AI29" s="50">
        <f t="shared" si="9"/>
        <v>232.66986959505832</v>
      </c>
      <c r="AJ29" s="98">
        <v>1</v>
      </c>
      <c r="AK29" s="98">
        <v>0</v>
      </c>
      <c r="AL29" s="98">
        <v>1</v>
      </c>
      <c r="AM29" s="98">
        <v>1</v>
      </c>
      <c r="AN29" s="98">
        <v>1</v>
      </c>
      <c r="AO29" s="98">
        <v>0</v>
      </c>
      <c r="AP29" s="115">
        <v>10757692</v>
      </c>
      <c r="AQ29" s="115">
        <f t="shared" si="2"/>
        <v>0</v>
      </c>
      <c r="AR29" s="51"/>
      <c r="AS29" s="52" t="s">
        <v>113</v>
      </c>
      <c r="AY29" s="101"/>
    </row>
    <row r="30" spans="1:51" x14ac:dyDescent="0.25">
      <c r="B30" s="40">
        <v>2.7916666666666701</v>
      </c>
      <c r="C30" s="40">
        <v>0.83333333333333703</v>
      </c>
      <c r="D30" s="110">
        <v>3</v>
      </c>
      <c r="E30" s="41">
        <f t="shared" si="0"/>
        <v>2.1126760563380285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135</v>
      </c>
      <c r="P30" s="111">
        <v>132</v>
      </c>
      <c r="Q30" s="111">
        <v>251562</v>
      </c>
      <c r="R30" s="46">
        <f t="shared" si="5"/>
        <v>5698</v>
      </c>
      <c r="S30" s="47">
        <f t="shared" si="7"/>
        <v>136.75200000000001</v>
      </c>
      <c r="T30" s="47">
        <f t="shared" si="6"/>
        <v>5.6980000000000004</v>
      </c>
      <c r="U30" s="112">
        <v>3.2</v>
      </c>
      <c r="V30" s="112">
        <f t="shared" si="1"/>
        <v>3.2</v>
      </c>
      <c r="W30" s="113" t="s">
        <v>130</v>
      </c>
      <c r="X30" s="115">
        <v>1005</v>
      </c>
      <c r="Y30" s="115">
        <v>0</v>
      </c>
      <c r="Z30" s="115">
        <v>1187</v>
      </c>
      <c r="AA30" s="115">
        <v>1185</v>
      </c>
      <c r="AB30" s="115">
        <v>1187</v>
      </c>
      <c r="AC30" s="48" t="s">
        <v>90</v>
      </c>
      <c r="AD30" s="48" t="s">
        <v>90</v>
      </c>
      <c r="AE30" s="48" t="s">
        <v>90</v>
      </c>
      <c r="AF30" s="114" t="s">
        <v>90</v>
      </c>
      <c r="AG30" s="123">
        <v>46268456</v>
      </c>
      <c r="AH30" s="49">
        <f t="shared" si="8"/>
        <v>1344</v>
      </c>
      <c r="AI30" s="50">
        <f t="shared" si="9"/>
        <v>235.87223587223585</v>
      </c>
      <c r="AJ30" s="98">
        <v>1</v>
      </c>
      <c r="AK30" s="98">
        <v>0</v>
      </c>
      <c r="AL30" s="98">
        <v>1</v>
      </c>
      <c r="AM30" s="98">
        <v>1</v>
      </c>
      <c r="AN30" s="98">
        <v>1</v>
      </c>
      <c r="AO30" s="98">
        <v>0</v>
      </c>
      <c r="AP30" s="115">
        <v>10757692</v>
      </c>
      <c r="AQ30" s="115">
        <f t="shared" si="2"/>
        <v>0</v>
      </c>
      <c r="AR30" s="51"/>
      <c r="AS30" s="52" t="s">
        <v>113</v>
      </c>
      <c r="AV30" s="273" t="s">
        <v>117</v>
      </c>
      <c r="AW30" s="273"/>
      <c r="AY30" s="101"/>
    </row>
    <row r="31" spans="1:51" x14ac:dyDescent="0.25">
      <c r="B31" s="40">
        <v>2.8333333333333299</v>
      </c>
      <c r="C31" s="40">
        <v>0.875000000000004</v>
      </c>
      <c r="D31" s="110">
        <v>4</v>
      </c>
      <c r="E31" s="41">
        <f t="shared" si="0"/>
        <v>2.8169014084507045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121</v>
      </c>
      <c r="P31" s="111">
        <v>128</v>
      </c>
      <c r="Q31" s="111">
        <v>257115</v>
      </c>
      <c r="R31" s="46">
        <f t="shared" si="5"/>
        <v>5553</v>
      </c>
      <c r="S31" s="47">
        <f t="shared" si="7"/>
        <v>133.27199999999999</v>
      </c>
      <c r="T31" s="47">
        <f t="shared" si="6"/>
        <v>5.5529999999999999</v>
      </c>
      <c r="U31" s="112">
        <v>2.7</v>
      </c>
      <c r="V31" s="112">
        <f t="shared" si="1"/>
        <v>2.7</v>
      </c>
      <c r="W31" s="113" t="s">
        <v>134</v>
      </c>
      <c r="X31" s="115">
        <v>1078</v>
      </c>
      <c r="Y31" s="115">
        <v>0</v>
      </c>
      <c r="Z31" s="115">
        <v>0</v>
      </c>
      <c r="AA31" s="115">
        <v>1185</v>
      </c>
      <c r="AB31" s="115">
        <v>1187</v>
      </c>
      <c r="AC31" s="48" t="s">
        <v>90</v>
      </c>
      <c r="AD31" s="48" t="s">
        <v>90</v>
      </c>
      <c r="AE31" s="48" t="s">
        <v>90</v>
      </c>
      <c r="AF31" s="114" t="s">
        <v>90</v>
      </c>
      <c r="AG31" s="123">
        <v>46269548</v>
      </c>
      <c r="AH31" s="49">
        <f t="shared" si="8"/>
        <v>1092</v>
      </c>
      <c r="AI31" s="50">
        <f t="shared" si="9"/>
        <v>196.65045921123718</v>
      </c>
      <c r="AJ31" s="98">
        <v>1</v>
      </c>
      <c r="AK31" s="98">
        <v>0</v>
      </c>
      <c r="AL31" s="98">
        <v>0</v>
      </c>
      <c r="AM31" s="98">
        <v>1</v>
      </c>
      <c r="AN31" s="98">
        <v>1</v>
      </c>
      <c r="AO31" s="98">
        <v>0</v>
      </c>
      <c r="AP31" s="115">
        <v>10757692</v>
      </c>
      <c r="AQ31" s="115">
        <f t="shared" si="2"/>
        <v>0</v>
      </c>
      <c r="AR31" s="51"/>
      <c r="AS31" s="52" t="s">
        <v>113</v>
      </c>
      <c r="AV31" s="59" t="s">
        <v>29</v>
      </c>
      <c r="AW31" s="59" t="s">
        <v>74</v>
      </c>
      <c r="AY31" s="101"/>
    </row>
    <row r="32" spans="1:51" x14ac:dyDescent="0.25">
      <c r="B32" s="40">
        <v>2.875</v>
      </c>
      <c r="C32" s="40">
        <v>0.91666666666667096</v>
      </c>
      <c r="D32" s="110">
        <v>5</v>
      </c>
      <c r="E32" s="41">
        <f t="shared" si="0"/>
        <v>3.5211267605633805</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121</v>
      </c>
      <c r="P32" s="111">
        <v>130</v>
      </c>
      <c r="Q32" s="111">
        <v>262625</v>
      </c>
      <c r="R32" s="46">
        <f t="shared" si="5"/>
        <v>5510</v>
      </c>
      <c r="S32" s="47">
        <f t="shared" si="7"/>
        <v>132.24</v>
      </c>
      <c r="T32" s="47">
        <f t="shared" si="6"/>
        <v>5.51</v>
      </c>
      <c r="U32" s="112">
        <v>2.4</v>
      </c>
      <c r="V32" s="112">
        <f t="shared" si="1"/>
        <v>2.4</v>
      </c>
      <c r="W32" s="113" t="s">
        <v>134</v>
      </c>
      <c r="X32" s="115">
        <v>1077</v>
      </c>
      <c r="Y32" s="115">
        <v>0</v>
      </c>
      <c r="Z32" s="115">
        <v>0</v>
      </c>
      <c r="AA32" s="115">
        <v>1185</v>
      </c>
      <c r="AB32" s="115">
        <v>1188</v>
      </c>
      <c r="AC32" s="48" t="s">
        <v>90</v>
      </c>
      <c r="AD32" s="48" t="s">
        <v>90</v>
      </c>
      <c r="AE32" s="48" t="s">
        <v>90</v>
      </c>
      <c r="AF32" s="114" t="s">
        <v>90</v>
      </c>
      <c r="AG32" s="123">
        <v>46270612</v>
      </c>
      <c r="AH32" s="49">
        <f t="shared" si="8"/>
        <v>1064</v>
      </c>
      <c r="AI32" s="50">
        <f t="shared" si="9"/>
        <v>193.10344827586206</v>
      </c>
      <c r="AJ32" s="98">
        <v>1</v>
      </c>
      <c r="AK32" s="98">
        <v>0</v>
      </c>
      <c r="AL32" s="98">
        <v>0</v>
      </c>
      <c r="AM32" s="98">
        <v>1</v>
      </c>
      <c r="AN32" s="98">
        <v>1</v>
      </c>
      <c r="AO32" s="98">
        <v>0</v>
      </c>
      <c r="AP32" s="115">
        <v>10757692</v>
      </c>
      <c r="AQ32" s="115">
        <f t="shared" si="2"/>
        <v>0</v>
      </c>
      <c r="AR32" s="53">
        <v>0.94</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75</v>
      </c>
      <c r="G33" s="41">
        <f t="shared" si="3"/>
        <v>52.816901408450704</v>
      </c>
      <c r="H33" s="42" t="s">
        <v>88</v>
      </c>
      <c r="I33" s="42">
        <f>J33-(2/1.42)</f>
        <v>47.887323943661976</v>
      </c>
      <c r="J33" s="43">
        <f>(F33-5)/1.42</f>
        <v>49.295774647887328</v>
      </c>
      <c r="K33" s="42">
        <f t="shared" si="12"/>
        <v>53.521126760563384</v>
      </c>
      <c r="L33" s="44">
        <v>14</v>
      </c>
      <c r="M33" s="45" t="s">
        <v>118</v>
      </c>
      <c r="N33" s="45">
        <v>11.9</v>
      </c>
      <c r="O33" s="111">
        <v>139</v>
      </c>
      <c r="P33" s="111">
        <v>120</v>
      </c>
      <c r="Q33" s="111">
        <v>267135</v>
      </c>
      <c r="R33" s="46">
        <f t="shared" si="5"/>
        <v>4510</v>
      </c>
      <c r="S33" s="47">
        <f t="shared" si="7"/>
        <v>108.24</v>
      </c>
      <c r="T33" s="47">
        <f t="shared" si="6"/>
        <v>4.51</v>
      </c>
      <c r="U33" s="112">
        <v>3.3</v>
      </c>
      <c r="V33" s="112">
        <f t="shared" si="1"/>
        <v>3.3</v>
      </c>
      <c r="W33" s="113" t="s">
        <v>124</v>
      </c>
      <c r="X33" s="115">
        <v>0</v>
      </c>
      <c r="Y33" s="115">
        <v>0</v>
      </c>
      <c r="Z33" s="115">
        <v>0</v>
      </c>
      <c r="AA33" s="115">
        <v>1185</v>
      </c>
      <c r="AB33" s="115">
        <v>1188</v>
      </c>
      <c r="AC33" s="48" t="s">
        <v>90</v>
      </c>
      <c r="AD33" s="48" t="s">
        <v>90</v>
      </c>
      <c r="AE33" s="48" t="s">
        <v>90</v>
      </c>
      <c r="AF33" s="114" t="s">
        <v>90</v>
      </c>
      <c r="AG33" s="123">
        <v>46271564</v>
      </c>
      <c r="AH33" s="49">
        <f t="shared" si="8"/>
        <v>952</v>
      </c>
      <c r="AI33" s="50">
        <f t="shared" si="9"/>
        <v>211.08647450110865</v>
      </c>
      <c r="AJ33" s="98">
        <v>0</v>
      </c>
      <c r="AK33" s="98">
        <v>0</v>
      </c>
      <c r="AL33" s="98">
        <v>0</v>
      </c>
      <c r="AM33" s="98">
        <v>1</v>
      </c>
      <c r="AN33" s="98">
        <v>1</v>
      </c>
      <c r="AO33" s="98">
        <v>0.7</v>
      </c>
      <c r="AP33" s="115">
        <v>10758201</v>
      </c>
      <c r="AQ33" s="115">
        <f t="shared" si="2"/>
        <v>509</v>
      </c>
      <c r="AR33" s="51"/>
      <c r="AS33" s="52" t="s">
        <v>113</v>
      </c>
      <c r="AY33" s="101"/>
    </row>
    <row r="34" spans="1:51" x14ac:dyDescent="0.25">
      <c r="B34" s="40">
        <v>2.9583333333333299</v>
      </c>
      <c r="C34" s="40">
        <v>1</v>
      </c>
      <c r="D34" s="110">
        <v>5</v>
      </c>
      <c r="E34" s="41">
        <f t="shared" si="0"/>
        <v>3.5211267605633805</v>
      </c>
      <c r="F34" s="100">
        <v>75</v>
      </c>
      <c r="G34" s="41">
        <f t="shared" si="3"/>
        <v>52.816901408450704</v>
      </c>
      <c r="H34" s="42" t="s">
        <v>88</v>
      </c>
      <c r="I34" s="42">
        <f t="shared" si="4"/>
        <v>47.887323943661976</v>
      </c>
      <c r="J34" s="43">
        <f>(F34-5)/1.42</f>
        <v>49.295774647887328</v>
      </c>
      <c r="K34" s="42">
        <f t="shared" si="12"/>
        <v>53.521126760563384</v>
      </c>
      <c r="L34" s="44">
        <v>14</v>
      </c>
      <c r="M34" s="45" t="s">
        <v>118</v>
      </c>
      <c r="N34" s="61">
        <v>11.5</v>
      </c>
      <c r="O34" s="111">
        <v>148</v>
      </c>
      <c r="P34" s="111">
        <v>113</v>
      </c>
      <c r="Q34" s="111">
        <v>271225</v>
      </c>
      <c r="R34" s="46">
        <f t="shared" si="5"/>
        <v>4090</v>
      </c>
      <c r="S34" s="47">
        <f t="shared" si="7"/>
        <v>98.16</v>
      </c>
      <c r="T34" s="47">
        <f t="shared" si="6"/>
        <v>4.09</v>
      </c>
      <c r="U34" s="112">
        <v>4.2</v>
      </c>
      <c r="V34" s="112">
        <f t="shared" si="1"/>
        <v>4.2</v>
      </c>
      <c r="W34" s="113" t="s">
        <v>124</v>
      </c>
      <c r="X34" s="115">
        <v>0</v>
      </c>
      <c r="Y34" s="115">
        <v>0</v>
      </c>
      <c r="Z34" s="115">
        <v>0</v>
      </c>
      <c r="AA34" s="115">
        <v>1185</v>
      </c>
      <c r="AB34" s="115">
        <v>1188</v>
      </c>
      <c r="AC34" s="48" t="s">
        <v>90</v>
      </c>
      <c r="AD34" s="48" t="s">
        <v>90</v>
      </c>
      <c r="AE34" s="48" t="s">
        <v>90</v>
      </c>
      <c r="AF34" s="114" t="s">
        <v>90</v>
      </c>
      <c r="AG34" s="123">
        <v>46272504</v>
      </c>
      <c r="AH34" s="49">
        <f t="shared" si="8"/>
        <v>940</v>
      </c>
      <c r="AI34" s="50">
        <f t="shared" si="9"/>
        <v>229.82885085574574</v>
      </c>
      <c r="AJ34" s="98">
        <v>0</v>
      </c>
      <c r="AK34" s="98">
        <v>0</v>
      </c>
      <c r="AL34" s="98">
        <v>0</v>
      </c>
      <c r="AM34" s="98">
        <v>1</v>
      </c>
      <c r="AN34" s="98">
        <v>1</v>
      </c>
      <c r="AO34" s="98">
        <v>0.7</v>
      </c>
      <c r="AP34" s="115">
        <v>10758917</v>
      </c>
      <c r="AQ34" s="115">
        <f t="shared" si="2"/>
        <v>716</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135695</v>
      </c>
      <c r="S35" s="65">
        <f>AVERAGE(S11:S34)</f>
        <v>135.69499999999996</v>
      </c>
      <c r="T35" s="65">
        <f>SUM(T11:T34)</f>
        <v>135.69500000000002</v>
      </c>
      <c r="U35" s="112"/>
      <c r="V35" s="94"/>
      <c r="W35" s="57"/>
      <c r="X35" s="88"/>
      <c r="Y35" s="89"/>
      <c r="Z35" s="89"/>
      <c r="AA35" s="89"/>
      <c r="AB35" s="90"/>
      <c r="AC35" s="88"/>
      <c r="AD35" s="89"/>
      <c r="AE35" s="90"/>
      <c r="AF35" s="91"/>
      <c r="AG35" s="66">
        <f>AG34-AG10</f>
        <v>28608</v>
      </c>
      <c r="AH35" s="188">
        <f>SUM(AH11:AH34)</f>
        <v>28608</v>
      </c>
      <c r="AI35" s="187">
        <f>AH35/T35</f>
        <v>210.82574892221524</v>
      </c>
      <c r="AJ35" s="186"/>
      <c r="AK35" s="98"/>
      <c r="AL35" s="98"/>
      <c r="AM35" s="98"/>
      <c r="AN35" s="98"/>
      <c r="AO35" s="69"/>
      <c r="AP35" s="70">
        <f>AP34-AP10</f>
        <v>3615</v>
      </c>
      <c r="AQ35" s="71">
        <f>SUM(AQ11:AQ34)</f>
        <v>3615</v>
      </c>
      <c r="AR35" s="72">
        <f>AVERAGE(AR11:AR34)</f>
        <v>1.1133333333333333</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155</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170</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171</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71" t="s">
        <v>127</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71" t="s">
        <v>142</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141</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33" t="s">
        <v>161</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71" t="s">
        <v>172</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137</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71" t="s">
        <v>138</v>
      </c>
      <c r="C48" s="148"/>
      <c r="D48" s="14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71" t="s">
        <v>139</v>
      </c>
      <c r="C49" s="148"/>
      <c r="D49" s="14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145</v>
      </c>
      <c r="C50" s="148"/>
      <c r="D50" s="147"/>
      <c r="E50" s="148"/>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140</v>
      </c>
      <c r="C51" s="145"/>
      <c r="D51" s="156"/>
      <c r="E51" s="145"/>
      <c r="F51" s="137"/>
      <c r="G51" s="137"/>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71" t="s">
        <v>154</v>
      </c>
      <c r="C52" s="157"/>
      <c r="D52" s="145"/>
      <c r="E52" s="156"/>
      <c r="F52" s="137"/>
      <c r="G52" s="137"/>
      <c r="H52" s="137"/>
      <c r="I52" s="124"/>
      <c r="J52" s="124"/>
      <c r="K52" s="125"/>
      <c r="L52" s="125"/>
      <c r="M52" s="125"/>
      <c r="N52" s="125"/>
      <c r="O52" s="125"/>
      <c r="P52" s="125"/>
      <c r="Q52" s="125"/>
      <c r="R52" s="125"/>
      <c r="S52" s="125"/>
      <c r="T52" s="125"/>
      <c r="U52" s="126"/>
      <c r="V52" s="126"/>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33" t="s">
        <v>174</v>
      </c>
      <c r="C53" s="158"/>
      <c r="D53" s="148"/>
      <c r="E53" s="147"/>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c r="C54" s="157"/>
      <c r="D54" s="154"/>
      <c r="E54" s="153"/>
      <c r="F54" s="135"/>
      <c r="G54" s="135"/>
      <c r="H54" s="135"/>
      <c r="I54" s="135"/>
      <c r="J54" s="135"/>
      <c r="K54" s="135"/>
      <c r="L54" s="135"/>
      <c r="M54" s="135"/>
      <c r="N54" s="135"/>
      <c r="O54" s="135"/>
      <c r="P54" s="135"/>
      <c r="Q54" s="135"/>
      <c r="R54" s="135"/>
      <c r="S54" s="135"/>
      <c r="T54" s="135"/>
      <c r="U54" s="135"/>
      <c r="V54" s="135"/>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44"/>
      <c r="C55" s="154"/>
      <c r="D55" s="153"/>
      <c r="E55" s="154"/>
      <c r="F55" s="135"/>
      <c r="G55" s="135"/>
      <c r="H55" s="135"/>
      <c r="I55" s="135"/>
      <c r="J55" s="135"/>
      <c r="K55" s="135"/>
      <c r="L55" s="135"/>
      <c r="M55" s="135"/>
      <c r="N55" s="135"/>
      <c r="O55" s="135"/>
      <c r="P55" s="135"/>
      <c r="Q55" s="135"/>
      <c r="R55" s="135"/>
      <c r="S55" s="135"/>
      <c r="T55" s="135"/>
      <c r="U55" s="135"/>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B56" s="144"/>
      <c r="C56" s="154"/>
      <c r="D56" s="153"/>
      <c r="E56" s="154"/>
      <c r="F56" s="135"/>
      <c r="G56" s="124"/>
      <c r="H56" s="124"/>
      <c r="I56" s="124"/>
      <c r="J56" s="124"/>
      <c r="K56" s="124"/>
      <c r="L56" s="124"/>
      <c r="M56" s="124"/>
      <c r="N56" s="124"/>
      <c r="O56" s="124"/>
      <c r="P56" s="124"/>
      <c r="Q56" s="124"/>
      <c r="R56" s="124"/>
      <c r="S56" s="124"/>
      <c r="T56" s="124"/>
      <c r="U56" s="124"/>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A57" s="102"/>
      <c r="B57" s="144"/>
      <c r="C57" s="159"/>
      <c r="D57" s="160"/>
      <c r="E57" s="159"/>
      <c r="F57" s="134"/>
      <c r="G57" s="105"/>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71"/>
      <c r="C58" s="134"/>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71"/>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71"/>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4"/>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71"/>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71"/>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6"/>
      <c r="C70" s="134"/>
      <c r="D70" s="117"/>
      <c r="E70" s="134"/>
      <c r="F70" s="134"/>
      <c r="G70" s="105"/>
      <c r="H70" s="105"/>
      <c r="I70" s="105"/>
      <c r="J70" s="106"/>
      <c r="K70" s="106"/>
      <c r="L70" s="106"/>
      <c r="M70" s="106"/>
      <c r="N70" s="106"/>
      <c r="O70" s="106"/>
      <c r="P70" s="106"/>
      <c r="Q70" s="106"/>
      <c r="R70" s="106"/>
      <c r="S70" s="106"/>
      <c r="T70" s="108"/>
      <c r="U70" s="79"/>
      <c r="V70" s="79"/>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R77" s="99"/>
      <c r="S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T80" s="99"/>
      <c r="AS80" s="97"/>
      <c r="AT80" s="97"/>
      <c r="AU80" s="97"/>
      <c r="AV80" s="97"/>
      <c r="AW80" s="97"/>
      <c r="AX80" s="97"/>
      <c r="AY80" s="97"/>
    </row>
    <row r="81" spans="15:51" x14ac:dyDescent="0.25">
      <c r="O81" s="99"/>
      <c r="Q81" s="99"/>
      <c r="R81" s="99"/>
      <c r="S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Q83" s="99"/>
      <c r="R83" s="99"/>
      <c r="S83" s="99"/>
      <c r="T83" s="99"/>
      <c r="U83" s="99"/>
      <c r="AS83" s="97"/>
      <c r="AT83" s="97"/>
      <c r="AU83" s="97"/>
      <c r="AV83" s="97"/>
      <c r="AW83" s="97"/>
      <c r="AX83" s="97"/>
      <c r="AY83" s="97"/>
    </row>
    <row r="84" spans="15:51" x14ac:dyDescent="0.25">
      <c r="O84" s="12"/>
      <c r="P84" s="99"/>
      <c r="T84" s="99"/>
      <c r="U84" s="99"/>
      <c r="AS84" s="97"/>
      <c r="AT84" s="97"/>
      <c r="AU84" s="97"/>
      <c r="AV84" s="97"/>
      <c r="AW84" s="97"/>
      <c r="AX84" s="97"/>
      <c r="AY84" s="97"/>
    </row>
    <row r="96" spans="15:51" x14ac:dyDescent="0.25">
      <c r="AS96" s="97"/>
      <c r="AT96" s="97"/>
      <c r="AU96" s="97"/>
      <c r="AV96" s="97"/>
      <c r="AW96" s="97"/>
      <c r="AX96" s="97"/>
      <c r="AY96" s="97"/>
    </row>
  </sheetData>
  <protectedRanges>
    <protectedRange sqref="S57:T73"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AA54 Z55:Z56 Z46:Z51" name="Range2_2_1_10_1_1_1_2"/>
    <protectedRange sqref="N57:R73" name="Range2_12_1_6_1_1"/>
    <protectedRange sqref="L57:M73"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Q12 Q14"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7:K73" name="Range2_2_12_1_4_1_1_1_1_1_1_1_1_1_1_1_1_1_1_1"/>
    <protectedRange sqref="I57:I73" name="Range2_2_12_1_7_1_1_2_2_1_2"/>
    <protectedRange sqref="F57:H73" name="Range2_2_12_1_3_1_2_1_1_1_1_2_1_1_1_1_1_1_1_1_1_1_1"/>
    <protectedRange sqref="E57:E73" name="Range2_2_12_1_3_1_2_1_1_1_2_1_1_1_1_3_1_1_1_1_1_1_1_1_1"/>
    <protectedRange sqref="O11:P34" name="Range1_16_3_1_1_2_1"/>
    <protectedRange sqref="Q11 Q13 Q15: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4:V54 F55:G56" name="Range2_12_5_1_1_1_2_2_1_1_1_1_1_1_1_1_1_1_1_2_1_1_1_2_1_1_1_1_1_1_1_1_1_1_1_1_1_1_1_1_2_1_1_1_1_1_1_1_1_1_2_1_1_3_1_1_1_3_1_1_1_1_1_1_1_1_1_1_1_1_1_1_1_1_1_1_1_1_1_1_2_1_1_1_1_1_1_1_1_1_1_1_2_2_1_2_1_1_1_1_1_1_1_1_1_1_1_1_1"/>
    <protectedRange sqref="T52:U53 S47:T51" name="Range2_12_5_1_1_2_1_1_1_2_1_1_1_1_1_1_1_1_1_1_1_1_1"/>
    <protectedRange sqref="O52:S53 N47:R51" name="Range2_12_1_6_1_1_2_1_1_1_2_1_1_1_1_1_1_1_1_1_1_1_1_1"/>
    <protectedRange sqref="M52:N53 L47:M51" name="Range2_2_12_1_7_1_1_3_1_1_1_2_1_1_1_1_1_1_1_1_1_1_1_1_1"/>
    <protectedRange sqref="K52:L53 J47:K51" name="Range2_2_12_1_4_1_1_1_1_1_1_1_1_1_1_1_1_1_1_1_2_1_1_1_2_1_1_1_1_1_1_1_1_1_1_1_1_1"/>
    <protectedRange sqref="J52:J53 I47:I51" name="Range2_2_12_1_7_1_1_2_2_1_2_2_1_1_1_2_1_1_1_1_1_1_1_1_1_1_1_1_1"/>
    <protectedRange sqref="H52:I53 G47:H51" name="Range2_2_12_1_3_1_2_1_1_1_1_2_1_1_1_1_1_1_1_1_1_1_1_2_1_1_1_2_1_1_1_1_1_1_1_1_1_1_1_1_1"/>
    <protectedRange sqref="G52:G53 F47:F51" name="Range2_2_12_1_3_1_2_1_1_1_1_2_1_1_1_1_1_1_1_1_1_1_1_2_2_1_1_2_1_1_1_1_1_1_1_1_1_1_1_1_1"/>
    <protectedRange sqref="F52:F53 E47:E51"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C53"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B42" name="Range2_12_5_1_1_1_1_1_2_1_1_1"/>
    <protectedRange sqref="B58"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60" name="Range2_12_5_1_1_1_2_2_1_1_1_1_1_1_1_1_1_1_1_2_1_1_1_1_1_1_1_1_1_1_1_1_1_1_1_1_1_1_1_1_1_1_1_1_1_1_1_1_1_1_1_1_1_1_1_1_1_1_1_1_1_1_1_1_1_1_1_1_1_1_1_1_1_2_1_1_1_1_1_1_1_1_1_1_1_2_1_1_1_1_1_2_1_1_1_1_1_1_1_1_1_1_1_1_1_1_1_1_1_1_1_1_1_1_1_1_1_1_1_1_1_1_2__4"/>
    <protectedRange sqref="B61"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3"/>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5"/>
    <protectedRange sqref="B47" name="Range2_12_5_1_1_1_2_1_1_1_1_1_1_1_1_1_1_1_2_1_2_1_1_1_1_1_1_1_1_1_2_1_1_1_1_1_1_1_1_1_1_1_1_1_1_1_1_1_1_1_1_1_1_1_1_1_1_1_1_1_1_1_1_1_1_1_1_1_1_1_1_1_1_1_2_1_1_1_1_1_1_1_1_1_2_1_2_1_1_1_1_1_2_1_1_1_1_1_1_1_1_2_1_1_1_1_1_1_1_1_2_1_1_1_1_1_2_1_1_1_1_1_2__7"/>
    <protectedRange sqref="B48" name="Range2_12_5_1_1_1_1_1_2_1_1_1_1_1_1_1_1_1_1_1_1_1_1_1_1_1_1_1_1_2_1_1_1_1_1_1_1_1_1_1_1_1_1_3_1_1_1_2_1_1_1_1_1_1_1_1_1_1_1_1_2_1_1_1_1_1_1_1_1_1_1_1_1_1_1_1_1_1_1_1_1_1_1_1_1_1_1_1_1_3_1_2_1_1_1_2_2_1_1"/>
    <protectedRange sqref="B49" name="Range2_12_5_1_1_1_1_1_2_1_1_2_1_1_1_1_1_1_1_1_1_1_1_1_1_1_1_1_1_2_1_1_1_1_1_1_1_1_1_1_1_1_1_1_3_1_1_1_2_1_1_1_1_1_1_1_1_1_2_1_1_1_1_1_1_1_1_1_1_1_1_1_1_1_1_1_1_1_1_1_1_1_1_1_1_2_1_1_1_2_2_1"/>
    <protectedRange sqref="B50" name="Range2_12_5_1_1_1_2_2_1_1_1_1_1_1_1_1_1_1_1_2_1_1_1_1_1_1_1_1_1_3_1_3_1_2_1_1_1_1_1_1_1_1_1_1_1_1_1_2_1_1_1_1_1_2_1_1_1_1_1_1_1_1_2_1_1_3_1_1_1_2_1_1_1_1_1_1_1_1_1_1_1_1_1_1_1_1_1_2_1_1_1_1_1_1_1_1_1_1_1_1_1_1_1_1_1_1_1_2_3_1_2_1_1_1_2_2_1"/>
    <protectedRange sqref="B51" name="Range2_12_5_1_1_1_2_2_1_1_1_1_1_1_1_1_1_1_1_2_1_1_1_2_1_1_1_1_1_1_1_1_1_1_1_1_1_1_1_1_2_1_1_1_1_1_1_1_1_1_2_1_1_3_1_1_1_3_1_1_1_1_1_1_1_1_1_1_1_1_1_1_1_1_1_1_1_1_1_1_2_1_1_1_1_1_1_1_1_1_2_2_1_1_1_2_2_1_1_1"/>
    <protectedRange sqref="B52" name="Range2_12_5_1_1_1_1_1_2_1_2_1_1_1_2_1_1_1_1_1_1_1_1_1_1_2_1_1_1_1_1_2_1_1_1_1_1_1_1_2_1_1_3_1_1_1_2_1_1_1_1_1_1_1_1_1_1_1_1_1_1_1_1_1_1_1_1_1_1_1_1_1_1_1_1_1_1_1_1_2_2_1_1_1_1_2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15 AA34 X11:Y34 Z16:AB33">
    <cfRule type="containsText" dxfId="2877" priority="48" operator="containsText" text="N/A">
      <formula>NOT(ISERROR(SEARCH("N/A",X11)))</formula>
    </cfRule>
    <cfRule type="cellIs" dxfId="2876" priority="61" operator="equal">
      <formula>0</formula>
    </cfRule>
  </conditionalFormatting>
  <conditionalFormatting sqref="AC11:AE34 AA11:AA15 AA34 X11:Y34 Z16:AB33">
    <cfRule type="cellIs" dxfId="2875" priority="60" operator="greaterThanOrEqual">
      <formula>1185</formula>
    </cfRule>
  </conditionalFormatting>
  <conditionalFormatting sqref="AC11:AE34 AA11:AA15 AA34 X11:Y34 Z16:AB33">
    <cfRule type="cellIs" dxfId="2874" priority="59" operator="between">
      <formula>0.1</formula>
      <formula>1184</formula>
    </cfRule>
  </conditionalFormatting>
  <conditionalFormatting sqref="X8">
    <cfRule type="cellIs" dxfId="2873" priority="58" operator="equal">
      <formula>0</formula>
    </cfRule>
  </conditionalFormatting>
  <conditionalFormatting sqref="X8">
    <cfRule type="cellIs" dxfId="2872" priority="57" operator="greaterThan">
      <formula>1179</formula>
    </cfRule>
  </conditionalFormatting>
  <conditionalFormatting sqref="X8">
    <cfRule type="cellIs" dxfId="2871" priority="56" operator="greaterThan">
      <formula>99</formula>
    </cfRule>
  </conditionalFormatting>
  <conditionalFormatting sqref="X8">
    <cfRule type="cellIs" dxfId="2870" priority="55" operator="greaterThan">
      <formula>0.99</formula>
    </cfRule>
  </conditionalFormatting>
  <conditionalFormatting sqref="AB8">
    <cfRule type="cellIs" dxfId="2869" priority="54" operator="equal">
      <formula>0</formula>
    </cfRule>
  </conditionalFormatting>
  <conditionalFormatting sqref="AB8">
    <cfRule type="cellIs" dxfId="2868" priority="53" operator="greaterThan">
      <formula>1179</formula>
    </cfRule>
  </conditionalFormatting>
  <conditionalFormatting sqref="AB8">
    <cfRule type="cellIs" dxfId="2867" priority="52" operator="greaterThan">
      <formula>99</formula>
    </cfRule>
  </conditionalFormatting>
  <conditionalFormatting sqref="AB8">
    <cfRule type="cellIs" dxfId="2866" priority="51" operator="greaterThan">
      <formula>0.99</formula>
    </cfRule>
  </conditionalFormatting>
  <conditionalFormatting sqref="AH11:AH31">
    <cfRule type="cellIs" dxfId="2865" priority="49" operator="greaterThan">
      <formula>$AH$8</formula>
    </cfRule>
    <cfRule type="cellIs" dxfId="2864" priority="50" operator="greaterThan">
      <formula>$AH$8</formula>
    </cfRule>
  </conditionalFormatting>
  <conditionalFormatting sqref="AB11:AB15 AB34">
    <cfRule type="containsText" dxfId="2863" priority="44" operator="containsText" text="N/A">
      <formula>NOT(ISERROR(SEARCH("N/A",AB11)))</formula>
    </cfRule>
    <cfRule type="cellIs" dxfId="2862" priority="47" operator="equal">
      <formula>0</formula>
    </cfRule>
  </conditionalFormatting>
  <conditionalFormatting sqref="AB11:AB15 AB34">
    <cfRule type="cellIs" dxfId="2861" priority="46" operator="greaterThanOrEqual">
      <formula>1185</formula>
    </cfRule>
  </conditionalFormatting>
  <conditionalFormatting sqref="AB11:AB15 AB34">
    <cfRule type="cellIs" dxfId="2860" priority="45" operator="between">
      <formula>0.1</formula>
      <formula>1184</formula>
    </cfRule>
  </conditionalFormatting>
  <conditionalFormatting sqref="AN11:AN35 AO11:AO34">
    <cfRule type="cellIs" dxfId="2859" priority="43" operator="equal">
      <formula>0</formula>
    </cfRule>
  </conditionalFormatting>
  <conditionalFormatting sqref="AN11:AN35 AO11:AO34">
    <cfRule type="cellIs" dxfId="2858" priority="42" operator="greaterThan">
      <formula>1179</formula>
    </cfRule>
  </conditionalFormatting>
  <conditionalFormatting sqref="AN11:AN35 AO11:AO34">
    <cfRule type="cellIs" dxfId="2857" priority="41" operator="greaterThan">
      <formula>99</formula>
    </cfRule>
  </conditionalFormatting>
  <conditionalFormatting sqref="AN11:AN35 AO11:AO34">
    <cfRule type="cellIs" dxfId="2856" priority="40" operator="greaterThan">
      <formula>0.99</formula>
    </cfRule>
  </conditionalFormatting>
  <conditionalFormatting sqref="AQ11:AQ34">
    <cfRule type="cellIs" dxfId="2855" priority="39" operator="equal">
      <formula>0</formula>
    </cfRule>
  </conditionalFormatting>
  <conditionalFormatting sqref="AQ11:AQ34">
    <cfRule type="cellIs" dxfId="2854" priority="38" operator="greaterThan">
      <formula>1179</formula>
    </cfRule>
  </conditionalFormatting>
  <conditionalFormatting sqref="AQ11:AQ34">
    <cfRule type="cellIs" dxfId="2853" priority="37" operator="greaterThan">
      <formula>99</formula>
    </cfRule>
  </conditionalFormatting>
  <conditionalFormatting sqref="AQ11:AQ34">
    <cfRule type="cellIs" dxfId="2852" priority="36" operator="greaterThan">
      <formula>0.99</formula>
    </cfRule>
  </conditionalFormatting>
  <conditionalFormatting sqref="Z11:Z15 Z34">
    <cfRule type="containsText" dxfId="2851" priority="32" operator="containsText" text="N/A">
      <formula>NOT(ISERROR(SEARCH("N/A",Z11)))</formula>
    </cfRule>
    <cfRule type="cellIs" dxfId="2850" priority="35" operator="equal">
      <formula>0</formula>
    </cfRule>
  </conditionalFormatting>
  <conditionalFormatting sqref="Z11:Z15 Z34">
    <cfRule type="cellIs" dxfId="2849" priority="34" operator="greaterThanOrEqual">
      <formula>1185</formula>
    </cfRule>
  </conditionalFormatting>
  <conditionalFormatting sqref="Z11:Z15 Z34">
    <cfRule type="cellIs" dxfId="2848" priority="33" operator="between">
      <formula>0.1</formula>
      <formula>1184</formula>
    </cfRule>
  </conditionalFormatting>
  <conditionalFormatting sqref="AJ11:AN35">
    <cfRule type="cellIs" dxfId="2847" priority="31" operator="equal">
      <formula>0</formula>
    </cfRule>
  </conditionalFormatting>
  <conditionalFormatting sqref="AJ11:AN35">
    <cfRule type="cellIs" dxfId="2846" priority="30" operator="greaterThan">
      <formula>1179</formula>
    </cfRule>
  </conditionalFormatting>
  <conditionalFormatting sqref="AJ11:AN35">
    <cfRule type="cellIs" dxfId="2845" priority="29" operator="greaterThan">
      <formula>99</formula>
    </cfRule>
  </conditionalFormatting>
  <conditionalFormatting sqref="AJ11:AN35">
    <cfRule type="cellIs" dxfId="2844" priority="28" operator="greaterThan">
      <formula>0.99</formula>
    </cfRule>
  </conditionalFormatting>
  <conditionalFormatting sqref="AP11:AP34">
    <cfRule type="cellIs" dxfId="2843" priority="27" operator="equal">
      <formula>0</formula>
    </cfRule>
  </conditionalFormatting>
  <conditionalFormatting sqref="AP11:AP34">
    <cfRule type="cellIs" dxfId="2842" priority="26" operator="greaterThan">
      <formula>1179</formula>
    </cfRule>
  </conditionalFormatting>
  <conditionalFormatting sqref="AP11:AP34">
    <cfRule type="cellIs" dxfId="2841" priority="25" operator="greaterThan">
      <formula>99</formula>
    </cfRule>
  </conditionalFormatting>
  <conditionalFormatting sqref="AP11:AP34">
    <cfRule type="cellIs" dxfId="2840" priority="24" operator="greaterThan">
      <formula>0.99</formula>
    </cfRule>
  </conditionalFormatting>
  <conditionalFormatting sqref="AH32:AH34">
    <cfRule type="cellIs" dxfId="2839" priority="22" operator="greaterThan">
      <formula>$AH$8</formula>
    </cfRule>
    <cfRule type="cellIs" dxfId="2838" priority="23" operator="greaterThan">
      <formula>$AH$8</formula>
    </cfRule>
  </conditionalFormatting>
  <conditionalFormatting sqref="AI11:AI35">
    <cfRule type="cellIs" dxfId="2837" priority="21" operator="greaterThan">
      <formula>$AI$8</formula>
    </cfRule>
  </conditionalFormatting>
  <conditionalFormatting sqref="AL11:AL34">
    <cfRule type="cellIs" dxfId="2836" priority="20" operator="equal">
      <formula>0</formula>
    </cfRule>
  </conditionalFormatting>
  <conditionalFormatting sqref="AL11:AL34">
    <cfRule type="cellIs" dxfId="2835" priority="19" operator="greaterThan">
      <formula>1179</formula>
    </cfRule>
  </conditionalFormatting>
  <conditionalFormatting sqref="AL11:AL34">
    <cfRule type="cellIs" dxfId="2834" priority="18" operator="greaterThan">
      <formula>99</formula>
    </cfRule>
  </conditionalFormatting>
  <conditionalFormatting sqref="AL11:AL34">
    <cfRule type="cellIs" dxfId="2833" priority="17" operator="greaterThan">
      <formula>0.99</formula>
    </cfRule>
  </conditionalFormatting>
  <conditionalFormatting sqref="AM16:AM34">
    <cfRule type="cellIs" dxfId="2832" priority="16" operator="equal">
      <formula>0</formula>
    </cfRule>
  </conditionalFormatting>
  <conditionalFormatting sqref="AM16:AM34">
    <cfRule type="cellIs" dxfId="2831" priority="15" operator="greaterThan">
      <formula>1179</formula>
    </cfRule>
  </conditionalFormatting>
  <conditionalFormatting sqref="AM16:AM34">
    <cfRule type="cellIs" dxfId="2830" priority="14" operator="greaterThan">
      <formula>99</formula>
    </cfRule>
  </conditionalFormatting>
  <conditionalFormatting sqref="AM16:AM34">
    <cfRule type="cellIs" dxfId="2829" priority="13" operator="greaterThan">
      <formula>0.99</formula>
    </cfRule>
  </conditionalFormatting>
  <conditionalFormatting sqref="AN11:AN33">
    <cfRule type="cellIs" dxfId="2828" priority="12" operator="equal">
      <formula>0</formula>
    </cfRule>
  </conditionalFormatting>
  <conditionalFormatting sqref="AN11:AN33">
    <cfRule type="cellIs" dxfId="2827" priority="11" operator="greaterThan">
      <formula>1179</formula>
    </cfRule>
  </conditionalFormatting>
  <conditionalFormatting sqref="AN11:AN33">
    <cfRule type="cellIs" dxfId="2826" priority="10" operator="greaterThan">
      <formula>99</formula>
    </cfRule>
  </conditionalFormatting>
  <conditionalFormatting sqref="AN11:AN33">
    <cfRule type="cellIs" dxfId="2825" priority="9" operator="greaterThan">
      <formula>0.99</formula>
    </cfRule>
  </conditionalFormatting>
  <conditionalFormatting sqref="AL11:AL33">
    <cfRule type="cellIs" dxfId="2824" priority="8" operator="equal">
      <formula>0</formula>
    </cfRule>
  </conditionalFormatting>
  <conditionalFormatting sqref="AL11:AL33">
    <cfRule type="cellIs" dxfId="2823" priority="7" operator="greaterThan">
      <formula>1179</formula>
    </cfRule>
  </conditionalFormatting>
  <conditionalFormatting sqref="AL11:AL33">
    <cfRule type="cellIs" dxfId="2822" priority="6" operator="greaterThan">
      <formula>99</formula>
    </cfRule>
  </conditionalFormatting>
  <conditionalFormatting sqref="AL11:AL33">
    <cfRule type="cellIs" dxfId="2821" priority="5" operator="greaterThan">
      <formula>0.99</formula>
    </cfRule>
  </conditionalFormatting>
  <conditionalFormatting sqref="AL11:AL33">
    <cfRule type="cellIs" dxfId="2820" priority="4" operator="equal">
      <formula>0</formula>
    </cfRule>
  </conditionalFormatting>
  <conditionalFormatting sqref="AL11:AL33">
    <cfRule type="cellIs" dxfId="2819" priority="3" operator="greaterThan">
      <formula>1179</formula>
    </cfRule>
  </conditionalFormatting>
  <conditionalFormatting sqref="AL11:AL33">
    <cfRule type="cellIs" dxfId="2818" priority="2" operator="greaterThan">
      <formula>99</formula>
    </cfRule>
  </conditionalFormatting>
  <conditionalFormatting sqref="AL11:AL33">
    <cfRule type="cellIs" dxfId="2817"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topLeftCell="A13" zoomScaleNormal="100" workbookViewId="0">
      <selection activeCell="R20" sqref="R20"/>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128</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133</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179"/>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76" t="s">
        <v>10</v>
      </c>
      <c r="I7" s="116" t="s">
        <v>11</v>
      </c>
      <c r="J7" s="116" t="s">
        <v>12</v>
      </c>
      <c r="K7" s="116" t="s">
        <v>13</v>
      </c>
      <c r="L7" s="12"/>
      <c r="M7" s="12"/>
      <c r="N7" s="12"/>
      <c r="O7" s="176"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42497</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28288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180" t="s">
        <v>51</v>
      </c>
      <c r="V9" s="180" t="s">
        <v>52</v>
      </c>
      <c r="W9" s="283" t="s">
        <v>53</v>
      </c>
      <c r="X9" s="284" t="s">
        <v>54</v>
      </c>
      <c r="Y9" s="285"/>
      <c r="Z9" s="285"/>
      <c r="AA9" s="285"/>
      <c r="AB9" s="285"/>
      <c r="AC9" s="285"/>
      <c r="AD9" s="285"/>
      <c r="AE9" s="286"/>
      <c r="AF9" s="178" t="s">
        <v>55</v>
      </c>
      <c r="AG9" s="178" t="s">
        <v>56</v>
      </c>
      <c r="AH9" s="272" t="s">
        <v>57</v>
      </c>
      <c r="AI9" s="287" t="s">
        <v>58</v>
      </c>
      <c r="AJ9" s="180" t="s">
        <v>59</v>
      </c>
      <c r="AK9" s="180" t="s">
        <v>60</v>
      </c>
      <c r="AL9" s="180" t="s">
        <v>61</v>
      </c>
      <c r="AM9" s="180" t="s">
        <v>62</v>
      </c>
      <c r="AN9" s="180" t="s">
        <v>63</v>
      </c>
      <c r="AO9" s="180" t="s">
        <v>64</v>
      </c>
      <c r="AP9" s="180" t="s">
        <v>65</v>
      </c>
      <c r="AQ9" s="270" t="s">
        <v>66</v>
      </c>
      <c r="AR9" s="180" t="s">
        <v>67</v>
      </c>
      <c r="AS9" s="272" t="s">
        <v>68</v>
      </c>
      <c r="AV9" s="35" t="s">
        <v>69</v>
      </c>
      <c r="AW9" s="35" t="s">
        <v>70</v>
      </c>
      <c r="AY9" s="36" t="s">
        <v>71</v>
      </c>
    </row>
    <row r="10" spans="2:51" x14ac:dyDescent="0.25">
      <c r="B10" s="180" t="s">
        <v>72</v>
      </c>
      <c r="C10" s="180" t="s">
        <v>73</v>
      </c>
      <c r="D10" s="180" t="s">
        <v>74</v>
      </c>
      <c r="E10" s="180" t="s">
        <v>75</v>
      </c>
      <c r="F10" s="180" t="s">
        <v>74</v>
      </c>
      <c r="G10" s="180" t="s">
        <v>75</v>
      </c>
      <c r="H10" s="266"/>
      <c r="I10" s="180" t="s">
        <v>75</v>
      </c>
      <c r="J10" s="180" t="s">
        <v>75</v>
      </c>
      <c r="K10" s="180" t="s">
        <v>75</v>
      </c>
      <c r="L10" s="28" t="s">
        <v>29</v>
      </c>
      <c r="M10" s="269"/>
      <c r="N10" s="28" t="s">
        <v>29</v>
      </c>
      <c r="O10" s="271"/>
      <c r="P10" s="271"/>
      <c r="Q10" s="1">
        <f>'MAY 6'!Q34</f>
        <v>271225</v>
      </c>
      <c r="R10" s="280"/>
      <c r="S10" s="281"/>
      <c r="T10" s="282"/>
      <c r="U10" s="180" t="s">
        <v>75</v>
      </c>
      <c r="V10" s="180" t="s">
        <v>75</v>
      </c>
      <c r="W10" s="283"/>
      <c r="X10" s="37" t="s">
        <v>76</v>
      </c>
      <c r="Y10" s="37" t="s">
        <v>77</v>
      </c>
      <c r="Z10" s="37" t="s">
        <v>78</v>
      </c>
      <c r="AA10" s="37" t="s">
        <v>79</v>
      </c>
      <c r="AB10" s="37" t="s">
        <v>80</v>
      </c>
      <c r="AC10" s="37" t="s">
        <v>81</v>
      </c>
      <c r="AD10" s="37" t="s">
        <v>82</v>
      </c>
      <c r="AE10" s="37" t="s">
        <v>83</v>
      </c>
      <c r="AF10" s="38"/>
      <c r="AG10" s="1">
        <f>'MAY 6'!AG34</f>
        <v>46272504</v>
      </c>
      <c r="AH10" s="272"/>
      <c r="AI10" s="288"/>
      <c r="AJ10" s="180" t="s">
        <v>84</v>
      </c>
      <c r="AK10" s="180" t="s">
        <v>84</v>
      </c>
      <c r="AL10" s="180" t="s">
        <v>84</v>
      </c>
      <c r="AM10" s="180" t="s">
        <v>84</v>
      </c>
      <c r="AN10" s="180" t="s">
        <v>84</v>
      </c>
      <c r="AO10" s="180" t="s">
        <v>84</v>
      </c>
      <c r="AP10" s="1">
        <f>'MAY 6'!AP34</f>
        <v>10758917</v>
      </c>
      <c r="AQ10" s="271"/>
      <c r="AR10" s="177" t="s">
        <v>85</v>
      </c>
      <c r="AS10" s="272"/>
      <c r="AV10" s="39" t="s">
        <v>86</v>
      </c>
      <c r="AW10" s="39" t="s">
        <v>87</v>
      </c>
      <c r="AY10" s="81" t="s">
        <v>129</v>
      </c>
    </row>
    <row r="11" spans="2:51" x14ac:dyDescent="0.25">
      <c r="B11" s="40">
        <v>2</v>
      </c>
      <c r="C11" s="40">
        <v>4.1666666666666664E-2</v>
      </c>
      <c r="D11" s="110">
        <v>5</v>
      </c>
      <c r="E11" s="41">
        <f t="shared" ref="E11:E34" si="0">D11/1.42</f>
        <v>3.5211267605633805</v>
      </c>
      <c r="F11" s="100">
        <v>75</v>
      </c>
      <c r="G11" s="41">
        <f>F11/1.42</f>
        <v>52.816901408450704</v>
      </c>
      <c r="H11" s="42" t="s">
        <v>88</v>
      </c>
      <c r="I11" s="42">
        <f>J11-(2/1.42)</f>
        <v>47.887323943661976</v>
      </c>
      <c r="J11" s="43">
        <f>(F11-5)/1.42</f>
        <v>49.295774647887328</v>
      </c>
      <c r="K11" s="42">
        <f>J11+(6/1.42)</f>
        <v>53.521126760563384</v>
      </c>
      <c r="L11" s="44">
        <v>14</v>
      </c>
      <c r="M11" s="45" t="s">
        <v>89</v>
      </c>
      <c r="N11" s="45">
        <v>11.4</v>
      </c>
      <c r="O11" s="111">
        <v>129</v>
      </c>
      <c r="P11" s="111">
        <v>113</v>
      </c>
      <c r="Q11" s="111">
        <v>275952</v>
      </c>
      <c r="R11" s="46">
        <f>IF(ISBLANK(Q11),"-",Q11-Q10)</f>
        <v>4727</v>
      </c>
      <c r="S11" s="47">
        <f>R11*24/1000</f>
        <v>113.44799999999999</v>
      </c>
      <c r="T11" s="47">
        <f>R11/1000</f>
        <v>4.7270000000000003</v>
      </c>
      <c r="U11" s="112">
        <v>6.6</v>
      </c>
      <c r="V11" s="112">
        <f t="shared" ref="V11:V34" si="1">U11</f>
        <v>6.6</v>
      </c>
      <c r="W11" s="113" t="s">
        <v>124</v>
      </c>
      <c r="X11" s="115">
        <v>0</v>
      </c>
      <c r="Y11" s="115">
        <v>0</v>
      </c>
      <c r="Z11" s="115">
        <v>0</v>
      </c>
      <c r="AA11" s="115">
        <v>1185</v>
      </c>
      <c r="AB11" s="115">
        <v>1188</v>
      </c>
      <c r="AC11" s="48" t="s">
        <v>90</v>
      </c>
      <c r="AD11" s="48" t="s">
        <v>90</v>
      </c>
      <c r="AE11" s="48" t="s">
        <v>90</v>
      </c>
      <c r="AF11" s="114" t="s">
        <v>90</v>
      </c>
      <c r="AG11" s="123">
        <v>46273436</v>
      </c>
      <c r="AH11" s="49">
        <f>IF(ISBLANK(AG11),"-",AG11-AG10)</f>
        <v>932</v>
      </c>
      <c r="AI11" s="50">
        <f>AH11/T11</f>
        <v>197.16522107044636</v>
      </c>
      <c r="AJ11" s="98">
        <v>0</v>
      </c>
      <c r="AK11" s="98">
        <v>0</v>
      </c>
      <c r="AL11" s="98">
        <v>0</v>
      </c>
      <c r="AM11" s="98">
        <v>1</v>
      </c>
      <c r="AN11" s="98">
        <v>1</v>
      </c>
      <c r="AO11" s="98">
        <v>0.75</v>
      </c>
      <c r="AP11" s="115">
        <v>10759618</v>
      </c>
      <c r="AQ11" s="115">
        <f t="shared" ref="AQ11:AQ34" si="2">AP11-AP10</f>
        <v>701</v>
      </c>
      <c r="AR11" s="51"/>
      <c r="AS11" s="52" t="s">
        <v>113</v>
      </c>
      <c r="AV11" s="39" t="s">
        <v>88</v>
      </c>
      <c r="AW11" s="39" t="s">
        <v>91</v>
      </c>
      <c r="AY11" s="81" t="s">
        <v>128</v>
      </c>
    </row>
    <row r="12" spans="2:51" x14ac:dyDescent="0.25">
      <c r="B12" s="40">
        <v>2.0416666666666701</v>
      </c>
      <c r="C12" s="40">
        <v>8.3333333333333329E-2</v>
      </c>
      <c r="D12" s="110">
        <v>5</v>
      </c>
      <c r="E12" s="41">
        <f t="shared" si="0"/>
        <v>3.5211267605633805</v>
      </c>
      <c r="F12" s="100">
        <v>75</v>
      </c>
      <c r="G12" s="41">
        <f t="shared" ref="G12:G34" si="3">F12/1.42</f>
        <v>52.816901408450704</v>
      </c>
      <c r="H12" s="42" t="s">
        <v>88</v>
      </c>
      <c r="I12" s="42">
        <f t="shared" ref="I12:I34" si="4">J12-(2/1.42)</f>
        <v>47.887323943661976</v>
      </c>
      <c r="J12" s="43">
        <f>(F12-5)/1.42</f>
        <v>49.295774647887328</v>
      </c>
      <c r="K12" s="42">
        <f>J12+(6/1.42)</f>
        <v>53.521126760563384</v>
      </c>
      <c r="L12" s="44">
        <v>14</v>
      </c>
      <c r="M12" s="45" t="s">
        <v>89</v>
      </c>
      <c r="N12" s="45">
        <v>11.2</v>
      </c>
      <c r="O12" s="111">
        <v>133</v>
      </c>
      <c r="P12" s="111">
        <v>112</v>
      </c>
      <c r="Q12" s="111">
        <v>280759</v>
      </c>
      <c r="R12" s="46">
        <f t="shared" ref="R12:R34" si="5">IF(ISBLANK(Q12),"-",Q12-Q11)</f>
        <v>4807</v>
      </c>
      <c r="S12" s="47">
        <f t="shared" ref="S12:S34" si="6">R12*24/1000</f>
        <v>115.36799999999999</v>
      </c>
      <c r="T12" s="47">
        <f t="shared" ref="T12:T34" si="7">R12/1000</f>
        <v>4.8070000000000004</v>
      </c>
      <c r="U12" s="112">
        <v>7.4</v>
      </c>
      <c r="V12" s="112">
        <f t="shared" si="1"/>
        <v>7.4</v>
      </c>
      <c r="W12" s="113" t="s">
        <v>124</v>
      </c>
      <c r="X12" s="115">
        <v>0</v>
      </c>
      <c r="Y12" s="115">
        <v>0</v>
      </c>
      <c r="Z12" s="115">
        <v>0</v>
      </c>
      <c r="AA12" s="115">
        <v>1185</v>
      </c>
      <c r="AB12" s="115">
        <v>1188</v>
      </c>
      <c r="AC12" s="48" t="s">
        <v>90</v>
      </c>
      <c r="AD12" s="48" t="s">
        <v>90</v>
      </c>
      <c r="AE12" s="48" t="s">
        <v>90</v>
      </c>
      <c r="AF12" s="114" t="s">
        <v>90</v>
      </c>
      <c r="AG12" s="123">
        <v>46274372</v>
      </c>
      <c r="AH12" s="49">
        <f>IF(ISBLANK(AG12),"-",AG12-AG11)</f>
        <v>936</v>
      </c>
      <c r="AI12" s="50">
        <f t="shared" ref="AI12:AI34" si="8">AH12/T12</f>
        <v>194.71603910963177</v>
      </c>
      <c r="AJ12" s="98">
        <v>0</v>
      </c>
      <c r="AK12" s="98">
        <v>0</v>
      </c>
      <c r="AL12" s="98">
        <v>0</v>
      </c>
      <c r="AM12" s="98">
        <v>1</v>
      </c>
      <c r="AN12" s="98">
        <v>1</v>
      </c>
      <c r="AO12" s="98">
        <v>0.75</v>
      </c>
      <c r="AP12" s="115">
        <v>10760613</v>
      </c>
      <c r="AQ12" s="115">
        <f t="shared" si="2"/>
        <v>995</v>
      </c>
      <c r="AR12" s="118">
        <v>1.02</v>
      </c>
      <c r="AS12" s="52" t="s">
        <v>113</v>
      </c>
      <c r="AV12" s="39" t="s">
        <v>92</v>
      </c>
      <c r="AW12" s="39" t="s">
        <v>93</v>
      </c>
      <c r="AY12" s="81" t="s">
        <v>126</v>
      </c>
    </row>
    <row r="13" spans="2:51" x14ac:dyDescent="0.25">
      <c r="B13" s="40">
        <v>2.0833333333333299</v>
      </c>
      <c r="C13" s="40">
        <v>0.125</v>
      </c>
      <c r="D13" s="110">
        <v>6</v>
      </c>
      <c r="E13" s="41">
        <f t="shared" si="0"/>
        <v>4.2253521126760569</v>
      </c>
      <c r="F13" s="100">
        <v>75</v>
      </c>
      <c r="G13" s="41">
        <f t="shared" si="3"/>
        <v>52.816901408450704</v>
      </c>
      <c r="H13" s="42" t="s">
        <v>88</v>
      </c>
      <c r="I13" s="42">
        <f t="shared" si="4"/>
        <v>47.887323943661976</v>
      </c>
      <c r="J13" s="43">
        <f>(F13-5)/1.42</f>
        <v>49.295774647887328</v>
      </c>
      <c r="K13" s="42">
        <f>J13+(6/1.42)</f>
        <v>53.521126760563384</v>
      </c>
      <c r="L13" s="44">
        <v>14</v>
      </c>
      <c r="M13" s="45" t="s">
        <v>89</v>
      </c>
      <c r="N13" s="45">
        <v>11.2</v>
      </c>
      <c r="O13" s="111">
        <v>124</v>
      </c>
      <c r="P13" s="111">
        <v>110</v>
      </c>
      <c r="Q13" s="111">
        <v>285668</v>
      </c>
      <c r="R13" s="46">
        <f t="shared" si="5"/>
        <v>4909</v>
      </c>
      <c r="S13" s="47">
        <f t="shared" si="6"/>
        <v>117.816</v>
      </c>
      <c r="T13" s="47">
        <f t="shared" si="7"/>
        <v>4.9089999999999998</v>
      </c>
      <c r="U13" s="112">
        <v>8.6999999999999993</v>
      </c>
      <c r="V13" s="112">
        <f t="shared" si="1"/>
        <v>8.6999999999999993</v>
      </c>
      <c r="W13" s="113" t="s">
        <v>124</v>
      </c>
      <c r="X13" s="115">
        <v>0</v>
      </c>
      <c r="Y13" s="115">
        <v>0</v>
      </c>
      <c r="Z13" s="115">
        <v>0</v>
      </c>
      <c r="AA13" s="115">
        <v>1185</v>
      </c>
      <c r="AB13" s="115">
        <v>1188</v>
      </c>
      <c r="AC13" s="48" t="s">
        <v>90</v>
      </c>
      <c r="AD13" s="48" t="s">
        <v>90</v>
      </c>
      <c r="AE13" s="48" t="s">
        <v>90</v>
      </c>
      <c r="AF13" s="114" t="s">
        <v>90</v>
      </c>
      <c r="AG13" s="123">
        <v>46275296</v>
      </c>
      <c r="AH13" s="49">
        <f>IF(ISBLANK(AG13),"-",AG13-AG12)</f>
        <v>924</v>
      </c>
      <c r="AI13" s="50">
        <f t="shared" si="8"/>
        <v>188.22570788347934</v>
      </c>
      <c r="AJ13" s="98">
        <v>0</v>
      </c>
      <c r="AK13" s="98">
        <v>0</v>
      </c>
      <c r="AL13" s="98">
        <v>0</v>
      </c>
      <c r="AM13" s="98">
        <v>1</v>
      </c>
      <c r="AN13" s="98">
        <v>1</v>
      </c>
      <c r="AO13" s="98">
        <v>0.75</v>
      </c>
      <c r="AP13" s="115">
        <v>10761309</v>
      </c>
      <c r="AQ13" s="115">
        <f t="shared" si="2"/>
        <v>696</v>
      </c>
      <c r="AR13" s="51"/>
      <c r="AS13" s="52" t="s">
        <v>113</v>
      </c>
      <c r="AV13" s="39" t="s">
        <v>94</v>
      </c>
      <c r="AW13" s="39" t="s">
        <v>95</v>
      </c>
      <c r="AY13" s="81" t="s">
        <v>133</v>
      </c>
    </row>
    <row r="14" spans="2:51" x14ac:dyDescent="0.25">
      <c r="B14" s="40">
        <v>2.125</v>
      </c>
      <c r="C14" s="40">
        <v>0.16666666666666699</v>
      </c>
      <c r="D14" s="110">
        <v>6</v>
      </c>
      <c r="E14" s="41">
        <f t="shared" si="0"/>
        <v>4.2253521126760569</v>
      </c>
      <c r="F14" s="100">
        <v>75</v>
      </c>
      <c r="G14" s="41">
        <f t="shared" si="3"/>
        <v>52.816901408450704</v>
      </c>
      <c r="H14" s="42" t="s">
        <v>88</v>
      </c>
      <c r="I14" s="42">
        <f t="shared" si="4"/>
        <v>47.887323943661976</v>
      </c>
      <c r="J14" s="43">
        <f>(F14-5)/1.42</f>
        <v>49.295774647887328</v>
      </c>
      <c r="K14" s="42">
        <f>J14+(6/1.42)</f>
        <v>53.521126760563384</v>
      </c>
      <c r="L14" s="44">
        <v>14</v>
      </c>
      <c r="M14" s="45" t="s">
        <v>89</v>
      </c>
      <c r="N14" s="45">
        <v>12.8</v>
      </c>
      <c r="O14" s="111">
        <v>126</v>
      </c>
      <c r="P14" s="111">
        <v>111</v>
      </c>
      <c r="Q14" s="111">
        <v>290589</v>
      </c>
      <c r="R14" s="46">
        <f t="shared" si="5"/>
        <v>4921</v>
      </c>
      <c r="S14" s="47">
        <f t="shared" si="6"/>
        <v>118.104</v>
      </c>
      <c r="T14" s="47">
        <f t="shared" si="7"/>
        <v>4.9210000000000003</v>
      </c>
      <c r="U14" s="112">
        <v>9.5</v>
      </c>
      <c r="V14" s="112">
        <f t="shared" si="1"/>
        <v>9.5</v>
      </c>
      <c r="W14" s="113" t="s">
        <v>124</v>
      </c>
      <c r="X14" s="115">
        <v>0</v>
      </c>
      <c r="Y14" s="115">
        <v>0</v>
      </c>
      <c r="Z14" s="115">
        <v>0</v>
      </c>
      <c r="AA14" s="115">
        <v>1185</v>
      </c>
      <c r="AB14" s="115">
        <v>1188</v>
      </c>
      <c r="AC14" s="48" t="s">
        <v>90</v>
      </c>
      <c r="AD14" s="48" t="s">
        <v>90</v>
      </c>
      <c r="AE14" s="48" t="s">
        <v>90</v>
      </c>
      <c r="AF14" s="114" t="s">
        <v>90</v>
      </c>
      <c r="AG14" s="123">
        <v>46276256</v>
      </c>
      <c r="AH14" s="49">
        <f t="shared" ref="AH14:AH34" si="9">IF(ISBLANK(AG14),"-",AG14-AG13)</f>
        <v>960</v>
      </c>
      <c r="AI14" s="50">
        <f t="shared" si="8"/>
        <v>195.08230034545824</v>
      </c>
      <c r="AJ14" s="98">
        <v>0</v>
      </c>
      <c r="AK14" s="98">
        <v>0</v>
      </c>
      <c r="AL14" s="98">
        <v>0</v>
      </c>
      <c r="AM14" s="98">
        <v>1</v>
      </c>
      <c r="AN14" s="98">
        <v>1</v>
      </c>
      <c r="AO14" s="98">
        <v>0.75</v>
      </c>
      <c r="AP14" s="115">
        <v>10761709</v>
      </c>
      <c r="AQ14" s="115">
        <f t="shared" si="2"/>
        <v>400</v>
      </c>
      <c r="AR14" s="51"/>
      <c r="AS14" s="52" t="s">
        <v>113</v>
      </c>
      <c r="AT14" s="54"/>
      <c r="AV14" s="39" t="s">
        <v>96</v>
      </c>
      <c r="AW14" s="39" t="s">
        <v>97</v>
      </c>
      <c r="AY14" s="81"/>
    </row>
    <row r="15" spans="2:51" ht="14.25" customHeight="1" x14ac:dyDescent="0.25">
      <c r="B15" s="40">
        <v>2.1666666666666701</v>
      </c>
      <c r="C15" s="40">
        <v>0.20833333333333301</v>
      </c>
      <c r="D15" s="110">
        <v>6</v>
      </c>
      <c r="E15" s="41">
        <f t="shared" si="0"/>
        <v>4.2253521126760569</v>
      </c>
      <c r="F15" s="100">
        <v>75</v>
      </c>
      <c r="G15" s="41">
        <f t="shared" si="3"/>
        <v>52.816901408450704</v>
      </c>
      <c r="H15" s="42" t="s">
        <v>88</v>
      </c>
      <c r="I15" s="42">
        <f t="shared" si="4"/>
        <v>47.887323943661976</v>
      </c>
      <c r="J15" s="43">
        <f>(F15-5)/1.42</f>
        <v>49.295774647887328</v>
      </c>
      <c r="K15" s="42">
        <f>J15+(6/1.42)</f>
        <v>53.521126760563384</v>
      </c>
      <c r="L15" s="44">
        <v>18</v>
      </c>
      <c r="M15" s="45" t="s">
        <v>89</v>
      </c>
      <c r="N15" s="45">
        <v>13.1</v>
      </c>
      <c r="O15" s="111">
        <v>123</v>
      </c>
      <c r="P15" s="111">
        <v>116</v>
      </c>
      <c r="Q15" s="111">
        <v>296316</v>
      </c>
      <c r="R15" s="46">
        <f t="shared" si="5"/>
        <v>5727</v>
      </c>
      <c r="S15" s="47">
        <f t="shared" si="6"/>
        <v>137.44800000000001</v>
      </c>
      <c r="T15" s="47">
        <f t="shared" si="7"/>
        <v>5.7270000000000003</v>
      </c>
      <c r="U15" s="112">
        <v>9.5</v>
      </c>
      <c r="V15" s="112">
        <f t="shared" si="1"/>
        <v>9.5</v>
      </c>
      <c r="W15" s="113" t="s">
        <v>124</v>
      </c>
      <c r="X15" s="115">
        <v>0</v>
      </c>
      <c r="Y15" s="115">
        <v>0</v>
      </c>
      <c r="Z15" s="115">
        <v>0</v>
      </c>
      <c r="AA15" s="115">
        <v>1185</v>
      </c>
      <c r="AB15" s="115">
        <v>1187</v>
      </c>
      <c r="AC15" s="48" t="s">
        <v>90</v>
      </c>
      <c r="AD15" s="48" t="s">
        <v>90</v>
      </c>
      <c r="AE15" s="48" t="s">
        <v>90</v>
      </c>
      <c r="AF15" s="114" t="s">
        <v>90</v>
      </c>
      <c r="AG15" s="123">
        <v>46277204</v>
      </c>
      <c r="AH15" s="49">
        <f t="shared" si="9"/>
        <v>948</v>
      </c>
      <c r="AI15" s="50">
        <f t="shared" si="8"/>
        <v>165.53169198533263</v>
      </c>
      <c r="AJ15" s="98">
        <v>0</v>
      </c>
      <c r="AK15" s="98">
        <v>0</v>
      </c>
      <c r="AL15" s="98">
        <v>0</v>
      </c>
      <c r="AM15" s="98">
        <v>1</v>
      </c>
      <c r="AN15" s="98">
        <v>1</v>
      </c>
      <c r="AO15" s="98">
        <v>0</v>
      </c>
      <c r="AP15" s="115">
        <v>10761709</v>
      </c>
      <c r="AQ15" s="115">
        <f t="shared" si="2"/>
        <v>0</v>
      </c>
      <c r="AR15" s="51"/>
      <c r="AS15" s="52" t="s">
        <v>113</v>
      </c>
      <c r="AV15" s="39" t="s">
        <v>98</v>
      </c>
      <c r="AW15" s="39" t="s">
        <v>99</v>
      </c>
      <c r="AY15" s="97"/>
    </row>
    <row r="16" spans="2:51" x14ac:dyDescent="0.25">
      <c r="B16" s="40">
        <v>2.2083333333333299</v>
      </c>
      <c r="C16" s="40">
        <v>0.25</v>
      </c>
      <c r="D16" s="110">
        <v>9</v>
      </c>
      <c r="E16" s="41">
        <f t="shared" si="0"/>
        <v>6.3380281690140849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129</v>
      </c>
      <c r="P16" s="111">
        <v>123</v>
      </c>
      <c r="Q16" s="111">
        <v>302443</v>
      </c>
      <c r="R16" s="46">
        <f t="shared" si="5"/>
        <v>6127</v>
      </c>
      <c r="S16" s="47">
        <f t="shared" si="6"/>
        <v>147.048</v>
      </c>
      <c r="T16" s="47">
        <f t="shared" si="7"/>
        <v>6.1269999999999998</v>
      </c>
      <c r="U16" s="112">
        <v>9.5</v>
      </c>
      <c r="V16" s="112">
        <f t="shared" si="1"/>
        <v>9.5</v>
      </c>
      <c r="W16" s="113" t="s">
        <v>124</v>
      </c>
      <c r="X16" s="115">
        <v>0</v>
      </c>
      <c r="Y16" s="115">
        <v>0</v>
      </c>
      <c r="Z16" s="115">
        <v>0</v>
      </c>
      <c r="AA16" s="115">
        <v>1185</v>
      </c>
      <c r="AB16" s="115">
        <v>1187</v>
      </c>
      <c r="AC16" s="48" t="s">
        <v>90</v>
      </c>
      <c r="AD16" s="48" t="s">
        <v>90</v>
      </c>
      <c r="AE16" s="48" t="s">
        <v>90</v>
      </c>
      <c r="AF16" s="114" t="s">
        <v>90</v>
      </c>
      <c r="AG16" s="123">
        <v>46278104</v>
      </c>
      <c r="AH16" s="49">
        <f t="shared" si="9"/>
        <v>900</v>
      </c>
      <c r="AI16" s="50">
        <f t="shared" si="8"/>
        <v>146.89081116370164</v>
      </c>
      <c r="AJ16" s="98">
        <v>0</v>
      </c>
      <c r="AK16" s="98">
        <v>0</v>
      </c>
      <c r="AL16" s="98">
        <v>0</v>
      </c>
      <c r="AM16" s="98">
        <v>1</v>
      </c>
      <c r="AN16" s="98">
        <v>1</v>
      </c>
      <c r="AO16" s="98">
        <v>0</v>
      </c>
      <c r="AP16" s="115">
        <v>10761709</v>
      </c>
      <c r="AQ16" s="115">
        <f t="shared" si="2"/>
        <v>0</v>
      </c>
      <c r="AR16" s="53">
        <v>1.1200000000000001</v>
      </c>
      <c r="AS16" s="52" t="s">
        <v>101</v>
      </c>
      <c r="AV16" s="39" t="s">
        <v>102</v>
      </c>
      <c r="AW16" s="39" t="s">
        <v>103</v>
      </c>
      <c r="AY16" s="97"/>
    </row>
    <row r="17" spans="1:51" x14ac:dyDescent="0.25">
      <c r="B17" s="40">
        <v>2.25</v>
      </c>
      <c r="C17" s="40">
        <v>0.29166666666666702</v>
      </c>
      <c r="D17" s="110">
        <v>7</v>
      </c>
      <c r="E17" s="41">
        <f t="shared" si="0"/>
        <v>4.9295774647887329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143</v>
      </c>
      <c r="P17" s="111">
        <v>148</v>
      </c>
      <c r="Q17" s="111">
        <v>308870</v>
      </c>
      <c r="R17" s="46">
        <f t="shared" si="5"/>
        <v>6427</v>
      </c>
      <c r="S17" s="47">
        <f t="shared" si="6"/>
        <v>154.24799999999999</v>
      </c>
      <c r="T17" s="47">
        <f t="shared" si="7"/>
        <v>6.4269999999999996</v>
      </c>
      <c r="U17" s="112">
        <v>9.3000000000000007</v>
      </c>
      <c r="V17" s="112">
        <f t="shared" si="1"/>
        <v>9.3000000000000007</v>
      </c>
      <c r="W17" s="113" t="s">
        <v>130</v>
      </c>
      <c r="X17" s="115">
        <v>0</v>
      </c>
      <c r="Y17" s="115">
        <v>1007</v>
      </c>
      <c r="Z17" s="115">
        <v>1187</v>
      </c>
      <c r="AA17" s="115">
        <v>1185</v>
      </c>
      <c r="AB17" s="115">
        <v>1187</v>
      </c>
      <c r="AC17" s="48" t="s">
        <v>90</v>
      </c>
      <c r="AD17" s="48" t="s">
        <v>90</v>
      </c>
      <c r="AE17" s="48" t="s">
        <v>90</v>
      </c>
      <c r="AF17" s="114" t="s">
        <v>90</v>
      </c>
      <c r="AG17" s="123">
        <v>46279456</v>
      </c>
      <c r="AH17" s="49">
        <f t="shared" si="9"/>
        <v>1352</v>
      </c>
      <c r="AI17" s="50">
        <f t="shared" si="8"/>
        <v>210.36253306363778</v>
      </c>
      <c r="AJ17" s="98">
        <v>0</v>
      </c>
      <c r="AK17" s="98">
        <v>1</v>
      </c>
      <c r="AL17" s="98">
        <v>1</v>
      </c>
      <c r="AM17" s="98">
        <v>1</v>
      </c>
      <c r="AN17" s="98">
        <v>1</v>
      </c>
      <c r="AO17" s="98">
        <v>0</v>
      </c>
      <c r="AP17" s="115">
        <v>10761709</v>
      </c>
      <c r="AQ17" s="115">
        <f t="shared" si="2"/>
        <v>0</v>
      </c>
      <c r="AR17" s="51"/>
      <c r="AS17" s="52" t="s">
        <v>101</v>
      </c>
      <c r="AT17" s="54"/>
      <c r="AV17" s="39" t="s">
        <v>104</v>
      </c>
      <c r="AW17" s="39" t="s">
        <v>105</v>
      </c>
      <c r="AY17" s="101"/>
    </row>
    <row r="18" spans="1:51" x14ac:dyDescent="0.25">
      <c r="B18" s="40">
        <v>2.2916666666666701</v>
      </c>
      <c r="C18" s="40">
        <v>0.33333333333333298</v>
      </c>
      <c r="D18" s="110">
        <v>6</v>
      </c>
      <c r="E18" s="41">
        <f t="shared" si="0"/>
        <v>4.2253521126760569</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139</v>
      </c>
      <c r="P18" s="111">
        <v>140</v>
      </c>
      <c r="Q18" s="111">
        <v>315207</v>
      </c>
      <c r="R18" s="46">
        <f t="shared" si="5"/>
        <v>6337</v>
      </c>
      <c r="S18" s="47">
        <f t="shared" si="6"/>
        <v>152.08799999999999</v>
      </c>
      <c r="T18" s="47">
        <f t="shared" si="7"/>
        <v>6.3369999999999997</v>
      </c>
      <c r="U18" s="112">
        <v>8.9</v>
      </c>
      <c r="V18" s="112">
        <f t="shared" si="1"/>
        <v>8.9</v>
      </c>
      <c r="W18" s="113" t="s">
        <v>130</v>
      </c>
      <c r="X18" s="115">
        <v>0</v>
      </c>
      <c r="Y18" s="115">
        <v>1007</v>
      </c>
      <c r="Z18" s="115">
        <v>1187</v>
      </c>
      <c r="AA18" s="115">
        <v>1185</v>
      </c>
      <c r="AB18" s="115">
        <v>1187</v>
      </c>
      <c r="AC18" s="48" t="s">
        <v>90</v>
      </c>
      <c r="AD18" s="48" t="s">
        <v>90</v>
      </c>
      <c r="AE18" s="48" t="s">
        <v>90</v>
      </c>
      <c r="AF18" s="114" t="s">
        <v>90</v>
      </c>
      <c r="AG18" s="123">
        <v>46280816</v>
      </c>
      <c r="AH18" s="49">
        <f t="shared" si="9"/>
        <v>1360</v>
      </c>
      <c r="AI18" s="50">
        <f t="shared" si="8"/>
        <v>214.61259270948401</v>
      </c>
      <c r="AJ18" s="98">
        <v>0</v>
      </c>
      <c r="AK18" s="98">
        <v>1</v>
      </c>
      <c r="AL18" s="98">
        <v>1</v>
      </c>
      <c r="AM18" s="98">
        <v>1</v>
      </c>
      <c r="AN18" s="98">
        <v>1</v>
      </c>
      <c r="AO18" s="98">
        <v>0</v>
      </c>
      <c r="AP18" s="115">
        <v>10761709</v>
      </c>
      <c r="AQ18" s="115">
        <f t="shared" si="2"/>
        <v>0</v>
      </c>
      <c r="AR18" s="51"/>
      <c r="AS18" s="52" t="s">
        <v>101</v>
      </c>
      <c r="AV18" s="39" t="s">
        <v>106</v>
      </c>
      <c r="AW18" s="39" t="s">
        <v>107</v>
      </c>
      <c r="AY18" s="101"/>
    </row>
    <row r="19" spans="1:51" x14ac:dyDescent="0.25">
      <c r="B19" s="40">
        <v>2.3333333333333299</v>
      </c>
      <c r="C19" s="40">
        <v>0.375</v>
      </c>
      <c r="D19" s="110">
        <v>5</v>
      </c>
      <c r="E19" s="41">
        <f t="shared" si="0"/>
        <v>3.5211267605633805</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139</v>
      </c>
      <c r="P19" s="111">
        <v>145</v>
      </c>
      <c r="Q19" s="111">
        <v>321344</v>
      </c>
      <c r="R19" s="46">
        <f t="shared" si="5"/>
        <v>6137</v>
      </c>
      <c r="S19" s="47">
        <f t="shared" si="6"/>
        <v>147.28800000000001</v>
      </c>
      <c r="T19" s="47">
        <f t="shared" si="7"/>
        <v>6.1369999999999996</v>
      </c>
      <c r="U19" s="112">
        <v>8.3000000000000007</v>
      </c>
      <c r="V19" s="112">
        <f t="shared" si="1"/>
        <v>8.3000000000000007</v>
      </c>
      <c r="W19" s="113" t="s">
        <v>130</v>
      </c>
      <c r="X19" s="115">
        <v>0</v>
      </c>
      <c r="Y19" s="115">
        <v>1027</v>
      </c>
      <c r="Z19" s="115">
        <v>1187</v>
      </c>
      <c r="AA19" s="115">
        <v>1185</v>
      </c>
      <c r="AB19" s="115">
        <v>1187</v>
      </c>
      <c r="AC19" s="48" t="s">
        <v>90</v>
      </c>
      <c r="AD19" s="48" t="s">
        <v>90</v>
      </c>
      <c r="AE19" s="48" t="s">
        <v>90</v>
      </c>
      <c r="AF19" s="114" t="s">
        <v>90</v>
      </c>
      <c r="AG19" s="123">
        <v>46282214</v>
      </c>
      <c r="AH19" s="49">
        <f t="shared" si="9"/>
        <v>1398</v>
      </c>
      <c r="AI19" s="50">
        <f t="shared" si="8"/>
        <v>227.79859866384228</v>
      </c>
      <c r="AJ19" s="98">
        <v>0</v>
      </c>
      <c r="AK19" s="98">
        <v>1</v>
      </c>
      <c r="AL19" s="98">
        <v>1</v>
      </c>
      <c r="AM19" s="98">
        <v>1</v>
      </c>
      <c r="AN19" s="98">
        <v>1</v>
      </c>
      <c r="AO19" s="98">
        <v>0</v>
      </c>
      <c r="AP19" s="115">
        <v>10761709</v>
      </c>
      <c r="AQ19" s="115">
        <f t="shared" si="2"/>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140</v>
      </c>
      <c r="P20" s="111">
        <v>141</v>
      </c>
      <c r="Q20" s="111">
        <v>327471</v>
      </c>
      <c r="R20" s="46">
        <f t="shared" si="5"/>
        <v>6127</v>
      </c>
      <c r="S20" s="47">
        <f t="shared" si="6"/>
        <v>147.048</v>
      </c>
      <c r="T20" s="47">
        <f t="shared" si="7"/>
        <v>6.1269999999999998</v>
      </c>
      <c r="U20" s="112">
        <v>7.8</v>
      </c>
      <c r="V20" s="112">
        <f t="shared" si="1"/>
        <v>7.8</v>
      </c>
      <c r="W20" s="113" t="s">
        <v>130</v>
      </c>
      <c r="X20" s="115">
        <v>0</v>
      </c>
      <c r="Y20" s="115">
        <v>1016</v>
      </c>
      <c r="Z20" s="115">
        <v>1187</v>
      </c>
      <c r="AA20" s="115">
        <v>1185</v>
      </c>
      <c r="AB20" s="115">
        <v>1187</v>
      </c>
      <c r="AC20" s="48" t="s">
        <v>90</v>
      </c>
      <c r="AD20" s="48" t="s">
        <v>90</v>
      </c>
      <c r="AE20" s="48" t="s">
        <v>90</v>
      </c>
      <c r="AF20" s="114" t="s">
        <v>90</v>
      </c>
      <c r="AG20" s="123">
        <v>46283572</v>
      </c>
      <c r="AH20" s="49">
        <f t="shared" si="9"/>
        <v>1358</v>
      </c>
      <c r="AI20" s="50">
        <f t="shared" si="8"/>
        <v>221.6419128447854</v>
      </c>
      <c r="AJ20" s="98">
        <v>0</v>
      </c>
      <c r="AK20" s="98">
        <v>1</v>
      </c>
      <c r="AL20" s="98">
        <v>1</v>
      </c>
      <c r="AM20" s="98">
        <v>1</v>
      </c>
      <c r="AN20" s="98">
        <v>1</v>
      </c>
      <c r="AO20" s="98">
        <v>0</v>
      </c>
      <c r="AP20" s="115">
        <v>10761709</v>
      </c>
      <c r="AQ20" s="115">
        <f t="shared" si="2"/>
        <v>0</v>
      </c>
      <c r="AR20" s="53">
        <v>1.21</v>
      </c>
      <c r="AS20" s="52" t="s">
        <v>135</v>
      </c>
      <c r="AY20" s="101"/>
    </row>
    <row r="21" spans="1:51" x14ac:dyDescent="0.25">
      <c r="B21" s="40">
        <v>2.4166666666666701</v>
      </c>
      <c r="C21" s="40">
        <v>0.45833333333333298</v>
      </c>
      <c r="D21" s="110">
        <v>5</v>
      </c>
      <c r="E21" s="41">
        <f t="shared" si="0"/>
        <v>3.5211267605633805</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141</v>
      </c>
      <c r="P21" s="111">
        <v>144</v>
      </c>
      <c r="Q21" s="111">
        <v>333758</v>
      </c>
      <c r="R21" s="46">
        <f t="shared" si="5"/>
        <v>6287</v>
      </c>
      <c r="S21" s="47">
        <f t="shared" si="6"/>
        <v>150.88800000000001</v>
      </c>
      <c r="T21" s="47">
        <f t="shared" si="7"/>
        <v>6.2869999999999999</v>
      </c>
      <c r="U21" s="112">
        <v>7.3</v>
      </c>
      <c r="V21" s="112">
        <f t="shared" si="1"/>
        <v>7.3</v>
      </c>
      <c r="W21" s="113" t="s">
        <v>130</v>
      </c>
      <c r="X21" s="115">
        <v>0</v>
      </c>
      <c r="Y21" s="115">
        <v>1016</v>
      </c>
      <c r="Z21" s="115">
        <v>1187</v>
      </c>
      <c r="AA21" s="115">
        <v>1185</v>
      </c>
      <c r="AB21" s="115">
        <v>1187</v>
      </c>
      <c r="AC21" s="48" t="s">
        <v>90</v>
      </c>
      <c r="AD21" s="48" t="s">
        <v>90</v>
      </c>
      <c r="AE21" s="48" t="s">
        <v>90</v>
      </c>
      <c r="AF21" s="114" t="s">
        <v>90</v>
      </c>
      <c r="AG21" s="123">
        <v>46284944</v>
      </c>
      <c r="AH21" s="49">
        <f t="shared" si="9"/>
        <v>1372</v>
      </c>
      <c r="AI21" s="50">
        <f t="shared" si="8"/>
        <v>218.22808970892316</v>
      </c>
      <c r="AJ21" s="98">
        <v>0</v>
      </c>
      <c r="AK21" s="98">
        <v>1</v>
      </c>
      <c r="AL21" s="98">
        <v>1</v>
      </c>
      <c r="AM21" s="98">
        <v>1</v>
      </c>
      <c r="AN21" s="98">
        <v>1</v>
      </c>
      <c r="AO21" s="98">
        <v>0</v>
      </c>
      <c r="AP21" s="115">
        <v>10761709</v>
      </c>
      <c r="AQ21" s="115">
        <f t="shared" si="2"/>
        <v>0</v>
      </c>
      <c r="AR21" s="51"/>
      <c r="AS21" s="52" t="s">
        <v>101</v>
      </c>
      <c r="AY21" s="101"/>
    </row>
    <row r="22" spans="1:51" x14ac:dyDescent="0.25">
      <c r="B22" s="40">
        <v>2.4583333333333299</v>
      </c>
      <c r="C22" s="40">
        <v>0.5</v>
      </c>
      <c r="D22" s="110">
        <v>5</v>
      </c>
      <c r="E22" s="41">
        <f t="shared" si="0"/>
        <v>3.5211267605633805</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141</v>
      </c>
      <c r="P22" s="111">
        <v>143</v>
      </c>
      <c r="Q22" s="111">
        <v>340115</v>
      </c>
      <c r="R22" s="46">
        <f t="shared" si="5"/>
        <v>6357</v>
      </c>
      <c r="S22" s="47">
        <f t="shared" si="6"/>
        <v>152.56800000000001</v>
      </c>
      <c r="T22" s="47">
        <f t="shared" si="7"/>
        <v>6.3570000000000002</v>
      </c>
      <c r="U22" s="112">
        <v>6.8</v>
      </c>
      <c r="V22" s="112">
        <f t="shared" si="1"/>
        <v>6.8</v>
      </c>
      <c r="W22" s="113" t="s">
        <v>130</v>
      </c>
      <c r="X22" s="115">
        <v>0</v>
      </c>
      <c r="Y22" s="115">
        <v>1016</v>
      </c>
      <c r="Z22" s="115">
        <v>1187</v>
      </c>
      <c r="AA22" s="115">
        <v>1185</v>
      </c>
      <c r="AB22" s="115">
        <v>1187</v>
      </c>
      <c r="AC22" s="48" t="s">
        <v>90</v>
      </c>
      <c r="AD22" s="48" t="s">
        <v>90</v>
      </c>
      <c r="AE22" s="48" t="s">
        <v>90</v>
      </c>
      <c r="AF22" s="114" t="s">
        <v>90</v>
      </c>
      <c r="AG22" s="123">
        <v>46286312</v>
      </c>
      <c r="AH22" s="49">
        <f t="shared" si="9"/>
        <v>1368</v>
      </c>
      <c r="AI22" s="50">
        <f t="shared" si="8"/>
        <v>215.19584709768759</v>
      </c>
      <c r="AJ22" s="98">
        <v>0</v>
      </c>
      <c r="AK22" s="98">
        <v>1</v>
      </c>
      <c r="AL22" s="98">
        <v>1</v>
      </c>
      <c r="AM22" s="98">
        <v>1</v>
      </c>
      <c r="AN22" s="98">
        <v>1</v>
      </c>
      <c r="AO22" s="98">
        <v>0</v>
      </c>
      <c r="AP22" s="115">
        <v>10761709</v>
      </c>
      <c r="AQ22" s="115">
        <f t="shared" si="2"/>
        <v>0</v>
      </c>
      <c r="AR22" s="51"/>
      <c r="AS22" s="52" t="s">
        <v>101</v>
      </c>
      <c r="AV22" s="55" t="s">
        <v>110</v>
      </c>
      <c r="AY22" s="101"/>
    </row>
    <row r="23" spans="1:51" x14ac:dyDescent="0.25">
      <c r="A23" s="97" t="s">
        <v>125</v>
      </c>
      <c r="B23" s="40">
        <v>2.5</v>
      </c>
      <c r="C23" s="40">
        <v>0.54166666666666696</v>
      </c>
      <c r="D23" s="110">
        <v>5</v>
      </c>
      <c r="E23" s="41">
        <f t="shared" si="0"/>
        <v>3.5211267605633805</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135</v>
      </c>
      <c r="P23" s="111">
        <v>140</v>
      </c>
      <c r="Q23" s="111">
        <v>346092</v>
      </c>
      <c r="R23" s="46">
        <f t="shared" si="5"/>
        <v>5977</v>
      </c>
      <c r="S23" s="47">
        <f t="shared" si="6"/>
        <v>143.44800000000001</v>
      </c>
      <c r="T23" s="47">
        <f t="shared" si="7"/>
        <v>5.9770000000000003</v>
      </c>
      <c r="U23" s="112">
        <v>6.5</v>
      </c>
      <c r="V23" s="112">
        <f t="shared" si="1"/>
        <v>6.5</v>
      </c>
      <c r="W23" s="113" t="s">
        <v>130</v>
      </c>
      <c r="X23" s="115">
        <v>0</v>
      </c>
      <c r="Y23" s="115">
        <v>1006</v>
      </c>
      <c r="Z23" s="115">
        <v>1187</v>
      </c>
      <c r="AA23" s="115">
        <v>1185</v>
      </c>
      <c r="AB23" s="115">
        <v>1187</v>
      </c>
      <c r="AC23" s="48" t="s">
        <v>90</v>
      </c>
      <c r="AD23" s="48" t="s">
        <v>90</v>
      </c>
      <c r="AE23" s="48" t="s">
        <v>90</v>
      </c>
      <c r="AF23" s="114" t="s">
        <v>90</v>
      </c>
      <c r="AG23" s="123">
        <v>46287651</v>
      </c>
      <c r="AH23" s="49">
        <f t="shared" si="9"/>
        <v>1339</v>
      </c>
      <c r="AI23" s="50">
        <f t="shared" si="8"/>
        <v>224.02543081813619</v>
      </c>
      <c r="AJ23" s="98">
        <v>0</v>
      </c>
      <c r="AK23" s="98">
        <v>1</v>
      </c>
      <c r="AL23" s="98">
        <v>1</v>
      </c>
      <c r="AM23" s="98">
        <v>1</v>
      </c>
      <c r="AN23" s="98">
        <v>1</v>
      </c>
      <c r="AO23" s="98">
        <v>0</v>
      </c>
      <c r="AP23" s="115">
        <v>10761709</v>
      </c>
      <c r="AQ23" s="115">
        <f t="shared" si="2"/>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132</v>
      </c>
      <c r="P24" s="111">
        <v>145</v>
      </c>
      <c r="Q24" s="111">
        <v>352104</v>
      </c>
      <c r="R24" s="46">
        <f t="shared" si="5"/>
        <v>6012</v>
      </c>
      <c r="S24" s="47">
        <f t="shared" si="6"/>
        <v>144.28800000000001</v>
      </c>
      <c r="T24" s="47">
        <f t="shared" si="7"/>
        <v>6.0119999999999996</v>
      </c>
      <c r="U24" s="112">
        <v>6.1</v>
      </c>
      <c r="V24" s="112">
        <f t="shared" si="1"/>
        <v>6.1</v>
      </c>
      <c r="W24" s="113" t="s">
        <v>130</v>
      </c>
      <c r="X24" s="115">
        <v>0</v>
      </c>
      <c r="Y24" s="115">
        <v>1078</v>
      </c>
      <c r="Z24" s="115">
        <v>1186</v>
      </c>
      <c r="AA24" s="115">
        <v>1185</v>
      </c>
      <c r="AB24" s="115">
        <v>1186</v>
      </c>
      <c r="AC24" s="48" t="s">
        <v>90</v>
      </c>
      <c r="AD24" s="48" t="s">
        <v>90</v>
      </c>
      <c r="AE24" s="48" t="s">
        <v>90</v>
      </c>
      <c r="AF24" s="114" t="s">
        <v>90</v>
      </c>
      <c r="AG24" s="123">
        <v>46289060</v>
      </c>
      <c r="AH24" s="49">
        <f>IF(ISBLANK(AG24),"-",AG24-AG23)</f>
        <v>1409</v>
      </c>
      <c r="AI24" s="50">
        <f t="shared" si="8"/>
        <v>234.36460412508319</v>
      </c>
      <c r="AJ24" s="98">
        <v>0</v>
      </c>
      <c r="AK24" s="98">
        <v>1</v>
      </c>
      <c r="AL24" s="98">
        <v>1</v>
      </c>
      <c r="AM24" s="98">
        <v>1</v>
      </c>
      <c r="AN24" s="98">
        <v>1</v>
      </c>
      <c r="AO24" s="98">
        <v>0</v>
      </c>
      <c r="AP24" s="115">
        <v>10761709</v>
      </c>
      <c r="AQ24" s="115">
        <f t="shared" si="2"/>
        <v>0</v>
      </c>
      <c r="AR24" s="53">
        <v>1.2</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132</v>
      </c>
      <c r="P25" s="111">
        <v>139</v>
      </c>
      <c r="Q25" s="111">
        <v>358107</v>
      </c>
      <c r="R25" s="46">
        <f t="shared" si="5"/>
        <v>6003</v>
      </c>
      <c r="S25" s="47">
        <f t="shared" si="6"/>
        <v>144.072</v>
      </c>
      <c r="T25" s="47">
        <f t="shared" si="7"/>
        <v>6.0030000000000001</v>
      </c>
      <c r="U25" s="112">
        <v>5.7</v>
      </c>
      <c r="V25" s="112">
        <f t="shared" si="1"/>
        <v>5.7</v>
      </c>
      <c r="W25" s="113" t="s">
        <v>130</v>
      </c>
      <c r="X25" s="115">
        <v>0</v>
      </c>
      <c r="Y25" s="115">
        <v>1056</v>
      </c>
      <c r="Z25" s="115">
        <v>1187</v>
      </c>
      <c r="AA25" s="115">
        <v>1185</v>
      </c>
      <c r="AB25" s="115">
        <v>1187</v>
      </c>
      <c r="AC25" s="48" t="s">
        <v>90</v>
      </c>
      <c r="AD25" s="48" t="s">
        <v>90</v>
      </c>
      <c r="AE25" s="48" t="s">
        <v>90</v>
      </c>
      <c r="AF25" s="114" t="s">
        <v>90</v>
      </c>
      <c r="AG25" s="123">
        <v>46290404</v>
      </c>
      <c r="AH25" s="49">
        <f t="shared" si="9"/>
        <v>1344</v>
      </c>
      <c r="AI25" s="50">
        <f t="shared" si="8"/>
        <v>223.888055972014</v>
      </c>
      <c r="AJ25" s="98">
        <v>0</v>
      </c>
      <c r="AK25" s="98">
        <v>1</v>
      </c>
      <c r="AL25" s="98">
        <v>1</v>
      </c>
      <c r="AM25" s="98">
        <v>1</v>
      </c>
      <c r="AN25" s="98">
        <v>1</v>
      </c>
      <c r="AO25" s="98">
        <v>0</v>
      </c>
      <c r="AP25" s="115">
        <v>10761709</v>
      </c>
      <c r="AQ25" s="115">
        <f t="shared" si="2"/>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133</v>
      </c>
      <c r="P26" s="111">
        <v>140</v>
      </c>
      <c r="Q26" s="111">
        <v>364093</v>
      </c>
      <c r="R26" s="46">
        <f t="shared" si="5"/>
        <v>5986</v>
      </c>
      <c r="S26" s="47">
        <f t="shared" si="6"/>
        <v>143.66399999999999</v>
      </c>
      <c r="T26" s="47">
        <f t="shared" si="7"/>
        <v>5.9859999999999998</v>
      </c>
      <c r="U26" s="112">
        <v>5.3</v>
      </c>
      <c r="V26" s="112">
        <f t="shared" si="1"/>
        <v>5.3</v>
      </c>
      <c r="W26" s="113" t="s">
        <v>130</v>
      </c>
      <c r="X26" s="115">
        <v>0</v>
      </c>
      <c r="Y26" s="115">
        <v>1006</v>
      </c>
      <c r="Z26" s="115">
        <v>1187</v>
      </c>
      <c r="AA26" s="115">
        <v>1185</v>
      </c>
      <c r="AB26" s="115">
        <v>1187</v>
      </c>
      <c r="AC26" s="48" t="s">
        <v>90</v>
      </c>
      <c r="AD26" s="48" t="s">
        <v>90</v>
      </c>
      <c r="AE26" s="48" t="s">
        <v>90</v>
      </c>
      <c r="AF26" s="114" t="s">
        <v>90</v>
      </c>
      <c r="AG26" s="123">
        <v>46291740</v>
      </c>
      <c r="AH26" s="49">
        <f t="shared" si="9"/>
        <v>1336</v>
      </c>
      <c r="AI26" s="50">
        <f t="shared" si="8"/>
        <v>223.1874373538256</v>
      </c>
      <c r="AJ26" s="98">
        <v>0</v>
      </c>
      <c r="AK26" s="98">
        <v>1</v>
      </c>
      <c r="AL26" s="98">
        <v>1</v>
      </c>
      <c r="AM26" s="98">
        <v>1</v>
      </c>
      <c r="AN26" s="98">
        <v>1</v>
      </c>
      <c r="AO26" s="98">
        <v>0</v>
      </c>
      <c r="AP26" s="115">
        <v>10761709</v>
      </c>
      <c r="AQ26" s="115">
        <f t="shared" si="2"/>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132</v>
      </c>
      <c r="P27" s="111">
        <v>125</v>
      </c>
      <c r="Q27" s="111">
        <v>370069</v>
      </c>
      <c r="R27" s="46">
        <f t="shared" si="5"/>
        <v>5976</v>
      </c>
      <c r="S27" s="47">
        <f t="shared" si="6"/>
        <v>143.42400000000001</v>
      </c>
      <c r="T27" s="47">
        <f t="shared" si="7"/>
        <v>5.976</v>
      </c>
      <c r="U27" s="112">
        <v>5</v>
      </c>
      <c r="V27" s="112">
        <f t="shared" si="1"/>
        <v>5</v>
      </c>
      <c r="W27" s="113" t="s">
        <v>130</v>
      </c>
      <c r="X27" s="115">
        <v>0</v>
      </c>
      <c r="Y27" s="115">
        <v>1045</v>
      </c>
      <c r="Z27" s="115">
        <v>1187</v>
      </c>
      <c r="AA27" s="115">
        <v>1185</v>
      </c>
      <c r="AB27" s="115">
        <v>1187</v>
      </c>
      <c r="AC27" s="48" t="s">
        <v>90</v>
      </c>
      <c r="AD27" s="48" t="s">
        <v>90</v>
      </c>
      <c r="AE27" s="48" t="s">
        <v>90</v>
      </c>
      <c r="AF27" s="114" t="s">
        <v>90</v>
      </c>
      <c r="AG27" s="123">
        <v>46293072</v>
      </c>
      <c r="AH27" s="49">
        <f t="shared" si="9"/>
        <v>1332</v>
      </c>
      <c r="AI27" s="50">
        <f t="shared" si="8"/>
        <v>222.89156626506025</v>
      </c>
      <c r="AJ27" s="98">
        <v>0</v>
      </c>
      <c r="AK27" s="98">
        <v>1</v>
      </c>
      <c r="AL27" s="98">
        <v>1</v>
      </c>
      <c r="AM27" s="98">
        <v>1</v>
      </c>
      <c r="AN27" s="98">
        <v>1</v>
      </c>
      <c r="AO27" s="98">
        <v>0</v>
      </c>
      <c r="AP27" s="115">
        <v>10761709</v>
      </c>
      <c r="AQ27" s="115">
        <f t="shared" si="2"/>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136</v>
      </c>
      <c r="P28" s="111">
        <v>123</v>
      </c>
      <c r="Q28" s="111">
        <v>375941</v>
      </c>
      <c r="R28" s="46">
        <f t="shared" si="5"/>
        <v>5872</v>
      </c>
      <c r="S28" s="47">
        <f t="shared" si="6"/>
        <v>140.928</v>
      </c>
      <c r="T28" s="47">
        <f t="shared" si="7"/>
        <v>5.8719999999999999</v>
      </c>
      <c r="U28" s="112">
        <v>4.7</v>
      </c>
      <c r="V28" s="112">
        <f t="shared" si="1"/>
        <v>4.7</v>
      </c>
      <c r="W28" s="113" t="s">
        <v>130</v>
      </c>
      <c r="X28" s="115">
        <v>0</v>
      </c>
      <c r="Y28" s="115">
        <v>1026</v>
      </c>
      <c r="Z28" s="115">
        <v>1187</v>
      </c>
      <c r="AA28" s="115">
        <v>1185</v>
      </c>
      <c r="AB28" s="115">
        <v>1187</v>
      </c>
      <c r="AC28" s="48" t="s">
        <v>90</v>
      </c>
      <c r="AD28" s="48" t="s">
        <v>90</v>
      </c>
      <c r="AE28" s="48" t="s">
        <v>90</v>
      </c>
      <c r="AF28" s="114" t="s">
        <v>90</v>
      </c>
      <c r="AG28" s="123">
        <v>46294352</v>
      </c>
      <c r="AH28" s="49">
        <f t="shared" si="9"/>
        <v>1280</v>
      </c>
      <c r="AI28" s="50">
        <f t="shared" si="8"/>
        <v>217.98365122615803</v>
      </c>
      <c r="AJ28" s="98">
        <v>0</v>
      </c>
      <c r="AK28" s="98">
        <v>1</v>
      </c>
      <c r="AL28" s="98">
        <v>1</v>
      </c>
      <c r="AM28" s="98">
        <v>1</v>
      </c>
      <c r="AN28" s="98">
        <v>1</v>
      </c>
      <c r="AO28" s="98">
        <v>0</v>
      </c>
      <c r="AP28" s="115">
        <v>10761709</v>
      </c>
      <c r="AQ28" s="115">
        <f t="shared" si="2"/>
        <v>0</v>
      </c>
      <c r="AR28" s="53">
        <v>1.1200000000000001</v>
      </c>
      <c r="AS28" s="52" t="s">
        <v>113</v>
      </c>
      <c r="AV28" s="58" t="s">
        <v>116</v>
      </c>
      <c r="AW28" s="58">
        <v>101.325</v>
      </c>
      <c r="AY28" s="101"/>
    </row>
    <row r="29" spans="1:51" x14ac:dyDescent="0.25">
      <c r="A29" s="97" t="s">
        <v>135</v>
      </c>
      <c r="B29" s="40">
        <v>2.75</v>
      </c>
      <c r="C29" s="40">
        <v>0.79166666666666896</v>
      </c>
      <c r="D29" s="110">
        <v>3</v>
      </c>
      <c r="E29" s="41">
        <f t="shared" si="0"/>
        <v>2.1126760563380285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135</v>
      </c>
      <c r="P29" s="111">
        <v>120</v>
      </c>
      <c r="Q29" s="111">
        <v>381612</v>
      </c>
      <c r="R29" s="46">
        <f t="shared" si="5"/>
        <v>5671</v>
      </c>
      <c r="S29" s="47">
        <f t="shared" si="6"/>
        <v>136.10400000000001</v>
      </c>
      <c r="T29" s="47">
        <f t="shared" si="7"/>
        <v>5.6710000000000003</v>
      </c>
      <c r="U29" s="112">
        <v>4.4000000000000004</v>
      </c>
      <c r="V29" s="112">
        <f t="shared" si="1"/>
        <v>4.4000000000000004</v>
      </c>
      <c r="W29" s="113" t="s">
        <v>130</v>
      </c>
      <c r="X29" s="115">
        <v>0</v>
      </c>
      <c r="Y29" s="115">
        <v>1026</v>
      </c>
      <c r="Z29" s="115">
        <v>1188</v>
      </c>
      <c r="AA29" s="115">
        <v>1185</v>
      </c>
      <c r="AB29" s="115">
        <v>1188</v>
      </c>
      <c r="AC29" s="48" t="s">
        <v>90</v>
      </c>
      <c r="AD29" s="48" t="s">
        <v>90</v>
      </c>
      <c r="AE29" s="48" t="s">
        <v>90</v>
      </c>
      <c r="AF29" s="114" t="s">
        <v>90</v>
      </c>
      <c r="AG29" s="123">
        <v>46295692</v>
      </c>
      <c r="AH29" s="49">
        <f t="shared" si="9"/>
        <v>1340</v>
      </c>
      <c r="AI29" s="50">
        <f t="shared" si="8"/>
        <v>236.28989596191147</v>
      </c>
      <c r="AJ29" s="98">
        <v>0</v>
      </c>
      <c r="AK29" s="98">
        <v>1</v>
      </c>
      <c r="AL29" s="98">
        <v>1</v>
      </c>
      <c r="AM29" s="98">
        <v>1</v>
      </c>
      <c r="AN29" s="98">
        <v>1</v>
      </c>
      <c r="AO29" s="98">
        <v>0</v>
      </c>
      <c r="AP29" s="115">
        <v>10761709</v>
      </c>
      <c r="AQ29" s="115">
        <f t="shared" si="2"/>
        <v>0</v>
      </c>
      <c r="AR29" s="51"/>
      <c r="AS29" s="52" t="s">
        <v>113</v>
      </c>
      <c r="AY29" s="101"/>
    </row>
    <row r="30" spans="1:51" x14ac:dyDescent="0.25">
      <c r="B30" s="40">
        <v>2.7916666666666701</v>
      </c>
      <c r="C30" s="40">
        <v>0.83333333333333703</v>
      </c>
      <c r="D30" s="110">
        <v>5</v>
      </c>
      <c r="E30" s="41">
        <f t="shared" si="0"/>
        <v>3.5211267605633805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116</v>
      </c>
      <c r="P30" s="111">
        <v>125</v>
      </c>
      <c r="Q30" s="111">
        <v>387187</v>
      </c>
      <c r="R30" s="46">
        <f t="shared" si="5"/>
        <v>5575</v>
      </c>
      <c r="S30" s="47">
        <f t="shared" si="6"/>
        <v>133.80000000000001</v>
      </c>
      <c r="T30" s="47">
        <f t="shared" si="7"/>
        <v>5.5750000000000002</v>
      </c>
      <c r="U30" s="112">
        <v>3.5</v>
      </c>
      <c r="V30" s="112">
        <f t="shared" si="1"/>
        <v>3.5</v>
      </c>
      <c r="W30" s="113" t="s">
        <v>134</v>
      </c>
      <c r="X30" s="115">
        <v>0</v>
      </c>
      <c r="Y30" s="115">
        <v>1026</v>
      </c>
      <c r="Z30" s="115">
        <v>1187</v>
      </c>
      <c r="AA30" s="115">
        <v>1185</v>
      </c>
      <c r="AB30" s="115">
        <v>0</v>
      </c>
      <c r="AC30" s="48" t="s">
        <v>90</v>
      </c>
      <c r="AD30" s="48" t="s">
        <v>90</v>
      </c>
      <c r="AE30" s="48" t="s">
        <v>90</v>
      </c>
      <c r="AF30" s="114" t="s">
        <v>90</v>
      </c>
      <c r="AG30" s="123">
        <v>46296809</v>
      </c>
      <c r="AH30" s="49">
        <f t="shared" si="9"/>
        <v>1117</v>
      </c>
      <c r="AI30" s="50">
        <f t="shared" si="8"/>
        <v>200.35874439461884</v>
      </c>
      <c r="AJ30" s="98">
        <v>0</v>
      </c>
      <c r="AK30" s="98">
        <v>1</v>
      </c>
      <c r="AL30" s="98">
        <v>1</v>
      </c>
      <c r="AM30" s="98">
        <v>1</v>
      </c>
      <c r="AN30" s="98">
        <v>0</v>
      </c>
      <c r="AO30" s="98">
        <v>0</v>
      </c>
      <c r="AP30" s="115">
        <v>10761709</v>
      </c>
      <c r="AQ30" s="115">
        <f t="shared" si="2"/>
        <v>0</v>
      </c>
      <c r="AR30" s="51"/>
      <c r="AS30" s="52" t="s">
        <v>113</v>
      </c>
      <c r="AV30" s="273" t="s">
        <v>117</v>
      </c>
      <c r="AW30" s="273"/>
      <c r="AY30" s="101"/>
    </row>
    <row r="31" spans="1:51" x14ac:dyDescent="0.25">
      <c r="B31" s="40">
        <v>2.8333333333333299</v>
      </c>
      <c r="C31" s="40">
        <v>0.875000000000004</v>
      </c>
      <c r="D31" s="110">
        <v>5</v>
      </c>
      <c r="E31" s="41">
        <f t="shared" si="0"/>
        <v>3.5211267605633805</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120</v>
      </c>
      <c r="P31" s="111">
        <v>124</v>
      </c>
      <c r="Q31" s="111">
        <v>392563</v>
      </c>
      <c r="R31" s="46">
        <f t="shared" si="5"/>
        <v>5376</v>
      </c>
      <c r="S31" s="47">
        <f t="shared" si="6"/>
        <v>129.024</v>
      </c>
      <c r="T31" s="47">
        <f t="shared" si="7"/>
        <v>5.3760000000000003</v>
      </c>
      <c r="U31" s="112">
        <v>2.8</v>
      </c>
      <c r="V31" s="112">
        <f t="shared" si="1"/>
        <v>2.8</v>
      </c>
      <c r="W31" s="113" t="s">
        <v>134</v>
      </c>
      <c r="X31" s="115">
        <v>0</v>
      </c>
      <c r="Y31" s="115">
        <v>1067</v>
      </c>
      <c r="Z31" s="115">
        <v>1188</v>
      </c>
      <c r="AA31" s="115">
        <v>1185</v>
      </c>
      <c r="AB31" s="115">
        <v>0</v>
      </c>
      <c r="AC31" s="48" t="s">
        <v>90</v>
      </c>
      <c r="AD31" s="48" t="s">
        <v>90</v>
      </c>
      <c r="AE31" s="48" t="s">
        <v>90</v>
      </c>
      <c r="AF31" s="114" t="s">
        <v>90</v>
      </c>
      <c r="AG31" s="123">
        <v>46297884</v>
      </c>
      <c r="AH31" s="49">
        <f t="shared" si="9"/>
        <v>1075</v>
      </c>
      <c r="AI31" s="50">
        <f t="shared" si="8"/>
        <v>199.96279761904762</v>
      </c>
      <c r="AJ31" s="98">
        <v>0</v>
      </c>
      <c r="AK31" s="98">
        <v>1</v>
      </c>
      <c r="AL31" s="98">
        <v>1</v>
      </c>
      <c r="AM31" s="98">
        <v>1</v>
      </c>
      <c r="AN31" s="98">
        <v>0</v>
      </c>
      <c r="AO31" s="98">
        <v>0</v>
      </c>
      <c r="AP31" s="115">
        <v>10761709</v>
      </c>
      <c r="AQ31" s="115">
        <f t="shared" si="2"/>
        <v>0</v>
      </c>
      <c r="AR31" s="51"/>
      <c r="AS31" s="52" t="s">
        <v>113</v>
      </c>
      <c r="AV31" s="59" t="s">
        <v>29</v>
      </c>
      <c r="AW31" s="59" t="s">
        <v>74</v>
      </c>
      <c r="AY31" s="101"/>
    </row>
    <row r="32" spans="1:51" x14ac:dyDescent="0.25">
      <c r="B32" s="40">
        <v>2.875</v>
      </c>
      <c r="C32" s="40">
        <v>0.91666666666667096</v>
      </c>
      <c r="D32" s="110">
        <v>6</v>
      </c>
      <c r="E32" s="41">
        <f t="shared" si="0"/>
        <v>4.2253521126760569</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118</v>
      </c>
      <c r="P32" s="111">
        <v>123</v>
      </c>
      <c r="Q32" s="111">
        <v>397737</v>
      </c>
      <c r="R32" s="46">
        <f t="shared" si="5"/>
        <v>5174</v>
      </c>
      <c r="S32" s="47">
        <f t="shared" si="6"/>
        <v>124.176</v>
      </c>
      <c r="T32" s="47">
        <f t="shared" si="7"/>
        <v>5.1740000000000004</v>
      </c>
      <c r="U32" s="112">
        <v>2.2999999999999998</v>
      </c>
      <c r="V32" s="112">
        <f t="shared" si="1"/>
        <v>2.2999999999999998</v>
      </c>
      <c r="W32" s="113" t="s">
        <v>124</v>
      </c>
      <c r="X32" s="115">
        <v>0</v>
      </c>
      <c r="Y32" s="115">
        <v>1067</v>
      </c>
      <c r="Z32" s="115">
        <v>1188</v>
      </c>
      <c r="AA32" s="115">
        <v>1185</v>
      </c>
      <c r="AB32" s="115">
        <v>0</v>
      </c>
      <c r="AC32" s="48" t="s">
        <v>90</v>
      </c>
      <c r="AD32" s="48" t="s">
        <v>90</v>
      </c>
      <c r="AE32" s="48" t="s">
        <v>90</v>
      </c>
      <c r="AF32" s="114" t="s">
        <v>90</v>
      </c>
      <c r="AG32" s="123">
        <v>46298940</v>
      </c>
      <c r="AH32" s="49">
        <f t="shared" si="9"/>
        <v>1056</v>
      </c>
      <c r="AI32" s="50">
        <f t="shared" si="8"/>
        <v>204.09741012756086</v>
      </c>
      <c r="AJ32" s="98">
        <v>0</v>
      </c>
      <c r="AK32" s="98">
        <v>1</v>
      </c>
      <c r="AL32" s="98">
        <v>1</v>
      </c>
      <c r="AM32" s="98">
        <v>1</v>
      </c>
      <c r="AN32" s="98">
        <v>0</v>
      </c>
      <c r="AO32" s="98">
        <v>0</v>
      </c>
      <c r="AP32" s="115">
        <v>10761709</v>
      </c>
      <c r="AQ32" s="115">
        <f t="shared" si="2"/>
        <v>0</v>
      </c>
      <c r="AR32" s="53">
        <v>1.08</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5</v>
      </c>
      <c r="E33" s="41">
        <f t="shared" si="0"/>
        <v>3.5211267605633805</v>
      </c>
      <c r="F33" s="100">
        <v>75</v>
      </c>
      <c r="G33" s="41">
        <f t="shared" si="3"/>
        <v>52.816901408450704</v>
      </c>
      <c r="H33" s="42" t="s">
        <v>88</v>
      </c>
      <c r="I33" s="42">
        <f>J33-(2/1.42)</f>
        <v>47.887323943661976</v>
      </c>
      <c r="J33" s="43">
        <f>(F33-5)/1.42</f>
        <v>49.295774647887328</v>
      </c>
      <c r="K33" s="42">
        <f t="shared" si="12"/>
        <v>53.521126760563384</v>
      </c>
      <c r="L33" s="44">
        <v>14</v>
      </c>
      <c r="M33" s="45" t="s">
        <v>118</v>
      </c>
      <c r="N33" s="45">
        <v>11.9</v>
      </c>
      <c r="O33" s="111">
        <v>132</v>
      </c>
      <c r="P33" s="111">
        <v>114</v>
      </c>
      <c r="Q33" s="111">
        <v>402511</v>
      </c>
      <c r="R33" s="46">
        <f t="shared" si="5"/>
        <v>4774</v>
      </c>
      <c r="S33" s="47">
        <f t="shared" si="6"/>
        <v>114.57599999999999</v>
      </c>
      <c r="T33" s="47">
        <f t="shared" si="7"/>
        <v>4.774</v>
      </c>
      <c r="U33" s="112">
        <v>3.2</v>
      </c>
      <c r="V33" s="112">
        <f t="shared" si="1"/>
        <v>3.2</v>
      </c>
      <c r="W33" s="113" t="s">
        <v>124</v>
      </c>
      <c r="X33" s="115">
        <v>0</v>
      </c>
      <c r="Y33" s="115">
        <v>0</v>
      </c>
      <c r="Z33" s="115">
        <v>1188</v>
      </c>
      <c r="AA33" s="115">
        <v>1185</v>
      </c>
      <c r="AB33" s="115">
        <v>0</v>
      </c>
      <c r="AC33" s="48" t="s">
        <v>90</v>
      </c>
      <c r="AD33" s="48" t="s">
        <v>90</v>
      </c>
      <c r="AE33" s="48" t="s">
        <v>90</v>
      </c>
      <c r="AF33" s="114" t="s">
        <v>90</v>
      </c>
      <c r="AG33" s="123">
        <v>46299872</v>
      </c>
      <c r="AH33" s="49">
        <f t="shared" si="9"/>
        <v>932</v>
      </c>
      <c r="AI33" s="50">
        <f t="shared" si="8"/>
        <v>195.22413070800167</v>
      </c>
      <c r="AJ33" s="98">
        <v>0</v>
      </c>
      <c r="AK33" s="98">
        <v>0</v>
      </c>
      <c r="AL33" s="98">
        <v>1</v>
      </c>
      <c r="AM33" s="98">
        <v>1</v>
      </c>
      <c r="AN33" s="98">
        <v>0</v>
      </c>
      <c r="AO33" s="98">
        <v>0.7</v>
      </c>
      <c r="AP33" s="115">
        <v>10762192</v>
      </c>
      <c r="AQ33" s="115">
        <f t="shared" si="2"/>
        <v>483</v>
      </c>
      <c r="AR33" s="51"/>
      <c r="AS33" s="52" t="s">
        <v>113</v>
      </c>
      <c r="AY33" s="101"/>
    </row>
    <row r="34" spans="1:51" x14ac:dyDescent="0.25">
      <c r="B34" s="40">
        <v>2.9583333333333299</v>
      </c>
      <c r="C34" s="40">
        <v>1</v>
      </c>
      <c r="D34" s="110">
        <v>5</v>
      </c>
      <c r="E34" s="41">
        <f t="shared" si="0"/>
        <v>3.5211267605633805</v>
      </c>
      <c r="F34" s="100">
        <v>75</v>
      </c>
      <c r="G34" s="41">
        <f t="shared" si="3"/>
        <v>52.816901408450704</v>
      </c>
      <c r="H34" s="42" t="s">
        <v>88</v>
      </c>
      <c r="I34" s="42">
        <f t="shared" si="4"/>
        <v>47.887323943661976</v>
      </c>
      <c r="J34" s="43">
        <f>(F34-5)/1.42</f>
        <v>49.295774647887328</v>
      </c>
      <c r="K34" s="42">
        <f t="shared" si="12"/>
        <v>53.521126760563384</v>
      </c>
      <c r="L34" s="44">
        <v>14</v>
      </c>
      <c r="M34" s="45" t="s">
        <v>118</v>
      </c>
      <c r="N34" s="61">
        <v>11.5</v>
      </c>
      <c r="O34" s="111">
        <v>137</v>
      </c>
      <c r="P34" s="111">
        <v>112</v>
      </c>
      <c r="Q34" s="111">
        <v>406654</v>
      </c>
      <c r="R34" s="46">
        <f t="shared" si="5"/>
        <v>4143</v>
      </c>
      <c r="S34" s="47">
        <f t="shared" si="6"/>
        <v>99.432000000000002</v>
      </c>
      <c r="T34" s="47">
        <f t="shared" si="7"/>
        <v>4.1429999999999998</v>
      </c>
      <c r="U34" s="112">
        <v>4.3</v>
      </c>
      <c r="V34" s="112">
        <f t="shared" si="1"/>
        <v>4.3</v>
      </c>
      <c r="W34" s="113" t="s">
        <v>124</v>
      </c>
      <c r="X34" s="115">
        <v>0</v>
      </c>
      <c r="Y34" s="115">
        <v>0</v>
      </c>
      <c r="Z34" s="115">
        <v>1188</v>
      </c>
      <c r="AA34" s="115">
        <v>1185</v>
      </c>
      <c r="AB34" s="115">
        <v>0</v>
      </c>
      <c r="AC34" s="48" t="s">
        <v>90</v>
      </c>
      <c r="AD34" s="48" t="s">
        <v>90</v>
      </c>
      <c r="AE34" s="48" t="s">
        <v>90</v>
      </c>
      <c r="AF34" s="114" t="s">
        <v>90</v>
      </c>
      <c r="AG34" s="123">
        <v>46300792</v>
      </c>
      <c r="AH34" s="49">
        <f t="shared" si="9"/>
        <v>920</v>
      </c>
      <c r="AI34" s="50">
        <f t="shared" si="8"/>
        <v>222.06130823075068</v>
      </c>
      <c r="AJ34" s="98">
        <v>0</v>
      </c>
      <c r="AK34" s="98">
        <v>0</v>
      </c>
      <c r="AL34" s="98">
        <v>1</v>
      </c>
      <c r="AM34" s="98">
        <v>1</v>
      </c>
      <c r="AN34" s="98">
        <v>0</v>
      </c>
      <c r="AO34" s="98">
        <v>0.7</v>
      </c>
      <c r="AP34" s="115">
        <v>10762706</v>
      </c>
      <c r="AQ34" s="115">
        <f t="shared" si="2"/>
        <v>514</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135429</v>
      </c>
      <c r="S35" s="65">
        <f>AVERAGE(S11:S34)</f>
        <v>135.429</v>
      </c>
      <c r="T35" s="65">
        <f>SUM(T11:T34)</f>
        <v>135.42900000000003</v>
      </c>
      <c r="U35" s="112"/>
      <c r="V35" s="94"/>
      <c r="W35" s="57"/>
      <c r="X35" s="88"/>
      <c r="Y35" s="89"/>
      <c r="Z35" s="89"/>
      <c r="AA35" s="89"/>
      <c r="AB35" s="90"/>
      <c r="AC35" s="88"/>
      <c r="AD35" s="89"/>
      <c r="AE35" s="90"/>
      <c r="AF35" s="91"/>
      <c r="AG35" s="66">
        <f>AG34-AG10</f>
        <v>28288</v>
      </c>
      <c r="AH35" s="67">
        <f>SUM(AH11:AH34)</f>
        <v>28288</v>
      </c>
      <c r="AI35" s="68">
        <f>$AH$35/$T35</f>
        <v>208.87697612771262</v>
      </c>
      <c r="AJ35" s="98"/>
      <c r="AK35" s="98"/>
      <c r="AL35" s="98"/>
      <c r="AM35" s="98"/>
      <c r="AN35" s="98"/>
      <c r="AO35" s="69"/>
      <c r="AP35" s="70">
        <f>AP34-AP10</f>
        <v>3789</v>
      </c>
      <c r="AQ35" s="71">
        <f>SUM(AQ11:AQ34)</f>
        <v>3789</v>
      </c>
      <c r="AR35" s="72">
        <f>AVERAGE(AR11:AR34)</f>
        <v>1.125</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155</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175</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176</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71" t="s">
        <v>127</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71" t="s">
        <v>142</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136</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33" t="s">
        <v>156</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71" t="s">
        <v>177</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137</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71" t="s">
        <v>138</v>
      </c>
      <c r="C48" s="105"/>
      <c r="D48" s="19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94" t="s">
        <v>178</v>
      </c>
      <c r="C49" s="195"/>
      <c r="D49" s="196"/>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94" t="s">
        <v>185</v>
      </c>
      <c r="C50" s="195"/>
      <c r="D50" s="196"/>
      <c r="E50" s="148"/>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94" t="s">
        <v>184</v>
      </c>
      <c r="C51" s="195"/>
      <c r="D51" s="196"/>
      <c r="E51" s="148"/>
      <c r="F51" s="124"/>
      <c r="G51" s="124"/>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94" t="s">
        <v>179</v>
      </c>
      <c r="C52" s="195"/>
      <c r="D52" s="196"/>
      <c r="E52" s="148"/>
      <c r="F52" s="124"/>
      <c r="G52" s="124"/>
      <c r="H52" s="124"/>
      <c r="I52" s="124"/>
      <c r="J52" s="124"/>
      <c r="K52" s="125"/>
      <c r="L52" s="125"/>
      <c r="M52" s="125"/>
      <c r="N52" s="125"/>
      <c r="O52" s="125"/>
      <c r="P52" s="125"/>
      <c r="Q52" s="125"/>
      <c r="R52" s="125"/>
      <c r="S52" s="125"/>
      <c r="T52" s="125"/>
      <c r="U52" s="126"/>
      <c r="V52" s="126"/>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94" t="s">
        <v>180</v>
      </c>
      <c r="C53" s="195"/>
      <c r="D53" s="196"/>
      <c r="E53" s="148"/>
      <c r="F53" s="137"/>
      <c r="G53" s="137"/>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94" t="s">
        <v>181</v>
      </c>
      <c r="C54" s="195"/>
      <c r="D54" s="196"/>
      <c r="E54" s="145"/>
      <c r="F54" s="137"/>
      <c r="G54" s="137"/>
      <c r="H54" s="137"/>
      <c r="I54" s="135"/>
      <c r="J54" s="135"/>
      <c r="K54" s="135"/>
      <c r="L54" s="135"/>
      <c r="M54" s="135"/>
      <c r="N54" s="135"/>
      <c r="O54" s="135"/>
      <c r="P54" s="135"/>
      <c r="Q54" s="135"/>
      <c r="R54" s="135"/>
      <c r="S54" s="135"/>
      <c r="T54" s="135"/>
      <c r="U54" s="135"/>
      <c r="V54" s="135"/>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94" t="s">
        <v>182</v>
      </c>
      <c r="C55" s="194"/>
      <c r="D55" s="195"/>
      <c r="E55" s="156"/>
      <c r="F55" s="124"/>
      <c r="G55" s="124"/>
      <c r="H55" s="124"/>
      <c r="I55" s="135"/>
      <c r="J55" s="135"/>
      <c r="K55" s="135"/>
      <c r="L55" s="135"/>
      <c r="M55" s="135"/>
      <c r="N55" s="135"/>
      <c r="O55" s="135"/>
      <c r="P55" s="135"/>
      <c r="Q55" s="135"/>
      <c r="R55" s="135"/>
      <c r="S55" s="135"/>
      <c r="T55" s="135"/>
      <c r="U55" s="135"/>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B56" s="134" t="s">
        <v>183</v>
      </c>
      <c r="C56" s="157"/>
      <c r="D56" s="154"/>
      <c r="E56" s="153"/>
      <c r="F56" s="135"/>
      <c r="G56" s="135"/>
      <c r="H56" s="135"/>
      <c r="I56" s="124"/>
      <c r="J56" s="124"/>
      <c r="K56" s="124"/>
      <c r="L56" s="124"/>
      <c r="M56" s="124"/>
      <c r="N56" s="124"/>
      <c r="O56" s="124"/>
      <c r="P56" s="124"/>
      <c r="Q56" s="124"/>
      <c r="R56" s="124"/>
      <c r="S56" s="124"/>
      <c r="T56" s="124"/>
      <c r="U56" s="124"/>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A57" s="102"/>
      <c r="B57" s="171" t="s">
        <v>139</v>
      </c>
      <c r="C57" s="154"/>
      <c r="D57" s="153"/>
      <c r="E57" s="154"/>
      <c r="F57" s="135"/>
      <c r="G57" s="135"/>
      <c r="H57" s="13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33" t="s">
        <v>143</v>
      </c>
      <c r="C58" s="154"/>
      <c r="D58" s="153"/>
      <c r="E58" s="154"/>
      <c r="F58" s="135"/>
      <c r="G58" s="124"/>
      <c r="H58" s="124"/>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71" t="s">
        <v>154</v>
      </c>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t="s">
        <v>187</v>
      </c>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71"/>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71"/>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4"/>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71"/>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71"/>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6"/>
      <c r="C70" s="134"/>
      <c r="D70" s="117"/>
      <c r="E70" s="134"/>
      <c r="F70" s="134"/>
      <c r="G70" s="105"/>
      <c r="H70" s="105"/>
      <c r="I70" s="105"/>
      <c r="J70" s="106"/>
      <c r="K70" s="106"/>
      <c r="L70" s="106"/>
      <c r="M70" s="106"/>
      <c r="N70" s="106"/>
      <c r="O70" s="106"/>
      <c r="P70" s="106"/>
      <c r="Q70" s="106"/>
      <c r="R70" s="106"/>
      <c r="S70" s="106"/>
      <c r="T70" s="108"/>
      <c r="U70" s="79"/>
      <c r="V70" s="79"/>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R77" s="99"/>
      <c r="S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T80" s="99"/>
      <c r="AS80" s="97"/>
      <c r="AT80" s="97"/>
      <c r="AU80" s="97"/>
      <c r="AV80" s="97"/>
      <c r="AW80" s="97"/>
      <c r="AX80" s="97"/>
      <c r="AY80" s="97"/>
    </row>
    <row r="81" spans="15:51" x14ac:dyDescent="0.25">
      <c r="O81" s="99"/>
      <c r="Q81" s="99"/>
      <c r="R81" s="99"/>
      <c r="S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Q83" s="99"/>
      <c r="R83" s="99"/>
      <c r="S83" s="99"/>
      <c r="T83" s="99"/>
      <c r="U83" s="99"/>
      <c r="AS83" s="97"/>
      <c r="AT83" s="97"/>
      <c r="AU83" s="97"/>
      <c r="AV83" s="97"/>
      <c r="AW83" s="97"/>
      <c r="AX83" s="97"/>
      <c r="AY83" s="97"/>
    </row>
    <row r="84" spans="15:51" x14ac:dyDescent="0.25">
      <c r="O84" s="12"/>
      <c r="P84" s="99"/>
      <c r="T84" s="99"/>
      <c r="U84" s="99"/>
      <c r="AS84" s="97"/>
      <c r="AT84" s="97"/>
      <c r="AU84" s="97"/>
      <c r="AV84" s="97"/>
      <c r="AW84" s="97"/>
      <c r="AX84" s="97"/>
      <c r="AY84" s="97"/>
    </row>
    <row r="96" spans="15:51" x14ac:dyDescent="0.25">
      <c r="AS96" s="97"/>
      <c r="AT96" s="97"/>
      <c r="AU96" s="97"/>
      <c r="AV96" s="97"/>
      <c r="AW96" s="97"/>
      <c r="AX96" s="97"/>
      <c r="AY96" s="97"/>
    </row>
  </sheetData>
  <protectedRanges>
    <protectedRange sqref="S57:T73"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AA54 Z55:Z56 Z46:Z51" name="Range2_2_1_10_1_1_1_2"/>
    <protectedRange sqref="N57:R73" name="Range2_12_1_6_1_1"/>
    <protectedRange sqref="L57:M73"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7:K73" name="Range2_2_12_1_4_1_1_1_1_1_1_1_1_1_1_1_1_1_1_1"/>
    <protectedRange sqref="I57:I73" name="Range2_2_12_1_7_1_1_2_2_1_2"/>
    <protectedRange sqref="F59:H73" name="Range2_2_12_1_3_1_2_1_1_1_1_2_1_1_1_1_1_1_1_1_1_1_1"/>
    <protectedRange sqref="E59:E73"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4:V54 G56:H56 F57:G58" name="Range2_12_5_1_1_1_2_2_1_1_1_1_1_1_1_1_1_1_1_2_1_1_1_2_1_1_1_1_1_1_1_1_1_1_1_1_1_1_1_1_2_1_1_1_1_1_1_1_1_1_2_1_1_3_1_1_1_3_1_1_1_1_1_1_1_1_1_1_1_1_1_1_1_1_1_1_1_1_1_1_2_1_1_1_1_1_1_1_1_1_1_1_2_2_1_2_1_1_1_1_1_1_1_1_1_1_1_1_1"/>
    <protectedRange sqref="T52:U53 S47:T51" name="Range2_12_5_1_1_2_1_1_1_2_1_1_1_1_1_1_1_1_1_1_1_1_1"/>
    <protectedRange sqref="O52:S53 N47:R51" name="Range2_12_1_6_1_1_2_1_1_1_2_1_1_1_1_1_1_1_1_1_1_1_1_1"/>
    <protectedRange sqref="M52:N53 L47:M51" name="Range2_2_12_1_7_1_1_3_1_1_1_2_1_1_1_1_1_1_1_1_1_1_1_1_1"/>
    <protectedRange sqref="K52:L53 J47:K51" name="Range2_2_12_1_4_1_1_1_1_1_1_1_1_1_1_1_1_1_1_1_2_1_1_1_2_1_1_1_1_1_1_1_1_1_1_1_1_1"/>
    <protectedRange sqref="J52:J53 I47:I51" name="Range2_2_12_1_7_1_1_2_2_1_2_2_1_1_1_2_1_1_1_1_1_1_1_1_1_1_1_1_1"/>
    <protectedRange sqref="I52:I53 H54:H55 G47:H53" name="Range2_2_12_1_3_1_2_1_1_1_1_2_1_1_1_1_1_1_1_1_1_1_1_2_1_1_1_2_1_1_1_1_1_1_1_1_1_1_1_1_1"/>
    <protectedRange sqref="G54:G55 F47:F53" name="Range2_2_12_1_3_1_2_1_1_1_1_2_1_1_1_1_1_1_1_1_1_1_1_2_2_1_1_2_1_1_1_1_1_1_1_1_1_1_1_1_1"/>
    <protectedRange sqref="F54:F55 E47:E54"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B42" name="Range2_12_5_1_1_1_1_1_2_1_1_1"/>
    <protectedRange sqref="B61"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49" name="Range2_12_5_1_1_1_1_1_2_1_1_1_1_1_1_1_1_1_1_1_1_1_1_1_1_1_1_1_1_2_1_1_1_1_1_1_1_1_1_1_1_1_1_3_1_1_1_2_1_1_1_1_1_1_1_1_1_1_1_1_2_1_1_1_1_1_1_1_1_1_1_1_1_1_1_1_1_1_1_1_1_1_1_1_1_1_1_1_1_3_1_2_1_1_1_2_2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5"/>
    <protectedRange sqref="B47"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B48" name="Range2_12_5_1_1_1_1_1_2_1_1_1_1_1_1_1_1_1_1_1_1_1_1_1_1_1_1_1_1_2_1_1_1_1_1_1_1_1_1_1_1_1_1_3_1_1_1_2_1_1_1_1_1_1_1_1_1_1_1_1_2_1_1_1_1_1_1_1_1_1_1_1_1_1_1_1_1_1_1_1_1_1_1_1_1_1_1_1_1_3_1_2_1_1_1_2_2_1_1_1"/>
    <protectedRange sqref="B56" name="Range2_12_5_1_1_1_2_2_1_1_1_1_1_1_1_1_1_1_1_2_1_1_1_1_1_1_1_1_1_3_1_3_1_2_1_1_1_1_1_1_1_1_1_1_1_1_1_2_1_1_1_1_1_2_1_1_1_1_1_1_1_1_2_1_1_3_1_1_1_2_1_1_1_1_1_1_1_1_1_1_1_1_1_1_1_1_1_2_1_1_1_1_1_1_1_1_1_1_1_1_1_1_1_1_1_1_1_2_3_1_2_1_1_1_2_2_1_3"/>
    <protectedRange sqref="B57" name="Range2_12_5_1_1_1_1_1_2_1_1_2_1_1_1_1_1_1_1_1_1_1_1_1_1_1_1_1_1_2_1_1_1_1_1_1_1_1_1_1_1_1_1_1_3_1_1_1_2_1_1_1_1_1_1_1_1_1_2_1_1_1_1_1_1_1_1_1_1_1_1_1_1_1_1_1_1_1_1_1_1_1_1_1_1_2_1_1_1_2_2_1_3"/>
    <protectedRange sqref="B58" name="Range2_12_5_1_1_1_2_2_1_1_1_1_1_1_1_1_1_1_1_2_1_1_1_2_1_1_1_1_1_1_1_1_1_1_1_1_1_1_1_1_2_1_1_1_1_1_1_1_1_1_2_1_1_3_1_1_1_3_1_1_1_1_1_1_1_1_1_1_1_1_1_1_1_1_1_1_1_1_1_1_2_1_1_1_1_1_1_1_1_1_2_2_1_1_1_2_2_1"/>
    <protectedRange sqref="B59" name="Range2_12_5_1_1_1_1_1_2_1_2_1_1_1_2_1_1_1_1_1_1_1_1_1_1_2_1_1_1_1_1_2_1_1_1_1_1_1_1_2_1_1_3_1_1_1_2_1_1_1_1_1_1_1_1_1_1_1_1_1_1_1_1_1_1_1_1_1_1_1_1_1_1_1_1_1_1_1_1_2_2_1_1_1_1_2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15 AA11:AA15 X16:AB34">
    <cfRule type="containsText" dxfId="2816" priority="56" operator="containsText" text="N/A">
      <formula>NOT(ISERROR(SEARCH("N/A",X11)))</formula>
    </cfRule>
    <cfRule type="cellIs" dxfId="2815" priority="69" operator="equal">
      <formula>0</formula>
    </cfRule>
  </conditionalFormatting>
  <conditionalFormatting sqref="AC11:AE34 X11:Y15 AA11:AA15 X16:AB34">
    <cfRule type="cellIs" dxfId="2814" priority="68" operator="greaterThanOrEqual">
      <formula>1185</formula>
    </cfRule>
  </conditionalFormatting>
  <conditionalFormatting sqref="AC11:AE34 X11:Y15 AA11:AA15 X16:AB34">
    <cfRule type="cellIs" dxfId="2813" priority="67" operator="between">
      <formula>0.1</formula>
      <formula>1184</formula>
    </cfRule>
  </conditionalFormatting>
  <conditionalFormatting sqref="X8">
    <cfRule type="cellIs" dxfId="2812" priority="66" operator="equal">
      <formula>0</formula>
    </cfRule>
  </conditionalFormatting>
  <conditionalFormatting sqref="X8">
    <cfRule type="cellIs" dxfId="2811" priority="65" operator="greaterThan">
      <formula>1179</formula>
    </cfRule>
  </conditionalFormatting>
  <conditionalFormatting sqref="X8">
    <cfRule type="cellIs" dxfId="2810" priority="64" operator="greaterThan">
      <formula>99</formula>
    </cfRule>
  </conditionalFormatting>
  <conditionalFormatting sqref="X8">
    <cfRule type="cellIs" dxfId="2809" priority="63" operator="greaterThan">
      <formula>0.99</formula>
    </cfRule>
  </conditionalFormatting>
  <conditionalFormatting sqref="AB8">
    <cfRule type="cellIs" dxfId="2808" priority="62" operator="equal">
      <formula>0</formula>
    </cfRule>
  </conditionalFormatting>
  <conditionalFormatting sqref="AB8">
    <cfRule type="cellIs" dxfId="2807" priority="61" operator="greaterThan">
      <formula>1179</formula>
    </cfRule>
  </conditionalFormatting>
  <conditionalFormatting sqref="AB8">
    <cfRule type="cellIs" dxfId="2806" priority="60" operator="greaterThan">
      <formula>99</formula>
    </cfRule>
  </conditionalFormatting>
  <conditionalFormatting sqref="AB8">
    <cfRule type="cellIs" dxfId="2805" priority="59" operator="greaterThan">
      <formula>0.99</formula>
    </cfRule>
  </conditionalFormatting>
  <conditionalFormatting sqref="AH11:AH31">
    <cfRule type="cellIs" dxfId="2804" priority="57" operator="greaterThan">
      <formula>$AH$8</formula>
    </cfRule>
    <cfRule type="cellIs" dxfId="2803" priority="58" operator="greaterThan">
      <formula>$AH$8</formula>
    </cfRule>
  </conditionalFormatting>
  <conditionalFormatting sqref="AO11:AO34 AN11:AN35">
    <cfRule type="cellIs" dxfId="2802" priority="51" operator="equal">
      <formula>0</formula>
    </cfRule>
  </conditionalFormatting>
  <conditionalFormatting sqref="AO11:AO34 AN11:AN35">
    <cfRule type="cellIs" dxfId="2801" priority="50" operator="greaterThan">
      <formula>1179</formula>
    </cfRule>
  </conditionalFormatting>
  <conditionalFormatting sqref="AO11:AO34 AN11:AN35">
    <cfRule type="cellIs" dxfId="2800" priority="49" operator="greaterThan">
      <formula>99</formula>
    </cfRule>
  </conditionalFormatting>
  <conditionalFormatting sqref="AO11:AO34 AN11:AN35">
    <cfRule type="cellIs" dxfId="2799" priority="48" operator="greaterThan">
      <formula>0.99</formula>
    </cfRule>
  </conditionalFormatting>
  <conditionalFormatting sqref="AQ11:AQ34">
    <cfRule type="cellIs" dxfId="2798" priority="47" operator="equal">
      <formula>0</formula>
    </cfRule>
  </conditionalFormatting>
  <conditionalFormatting sqref="AQ11:AQ34">
    <cfRule type="cellIs" dxfId="2797" priority="46" operator="greaterThan">
      <formula>1179</formula>
    </cfRule>
  </conditionalFormatting>
  <conditionalFormatting sqref="AQ11:AQ34">
    <cfRule type="cellIs" dxfId="2796" priority="45" operator="greaterThan">
      <formula>99</formula>
    </cfRule>
  </conditionalFormatting>
  <conditionalFormatting sqref="AQ11:AQ34">
    <cfRule type="cellIs" dxfId="2795" priority="44" operator="greaterThan">
      <formula>0.99</formula>
    </cfRule>
  </conditionalFormatting>
  <conditionalFormatting sqref="AJ11:AN35">
    <cfRule type="cellIs" dxfId="2794" priority="39" operator="equal">
      <formula>0</formula>
    </cfRule>
  </conditionalFormatting>
  <conditionalFormatting sqref="AJ11:AN35">
    <cfRule type="cellIs" dxfId="2793" priority="38" operator="greaterThan">
      <formula>1179</formula>
    </cfRule>
  </conditionalFormatting>
  <conditionalFormatting sqref="AJ11:AN35">
    <cfRule type="cellIs" dxfId="2792" priority="37" operator="greaterThan">
      <formula>99</formula>
    </cfRule>
  </conditionalFormatting>
  <conditionalFormatting sqref="AJ11:AN35">
    <cfRule type="cellIs" dxfId="2791" priority="36" operator="greaterThan">
      <formula>0.99</formula>
    </cfRule>
  </conditionalFormatting>
  <conditionalFormatting sqref="AP11:AP34">
    <cfRule type="cellIs" dxfId="2790" priority="35" operator="equal">
      <formula>0</formula>
    </cfRule>
  </conditionalFormatting>
  <conditionalFormatting sqref="AP11:AP34">
    <cfRule type="cellIs" dxfId="2789" priority="34" operator="greaterThan">
      <formula>1179</formula>
    </cfRule>
  </conditionalFormatting>
  <conditionalFormatting sqref="AP11:AP34">
    <cfRule type="cellIs" dxfId="2788" priority="33" operator="greaterThan">
      <formula>99</formula>
    </cfRule>
  </conditionalFormatting>
  <conditionalFormatting sqref="AP11:AP34">
    <cfRule type="cellIs" dxfId="2787" priority="32" operator="greaterThan">
      <formula>0.99</formula>
    </cfRule>
  </conditionalFormatting>
  <conditionalFormatting sqref="AH32:AH34">
    <cfRule type="cellIs" dxfId="2786" priority="30" operator="greaterThan">
      <formula>$AH$8</formula>
    </cfRule>
    <cfRule type="cellIs" dxfId="2785" priority="31" operator="greaterThan">
      <formula>$AH$8</formula>
    </cfRule>
  </conditionalFormatting>
  <conditionalFormatting sqref="AI11:AI34">
    <cfRule type="cellIs" dxfId="2784" priority="29" operator="greaterThan">
      <formula>$AI$8</formula>
    </cfRule>
  </conditionalFormatting>
  <conditionalFormatting sqref="AL11:AL34">
    <cfRule type="cellIs" dxfId="2783" priority="28" operator="equal">
      <formula>0</formula>
    </cfRule>
  </conditionalFormatting>
  <conditionalFormatting sqref="AL11:AL34">
    <cfRule type="cellIs" dxfId="2782" priority="27" operator="greaterThan">
      <formula>1179</formula>
    </cfRule>
  </conditionalFormatting>
  <conditionalFormatting sqref="AL11:AL34">
    <cfRule type="cellIs" dxfId="2781" priority="26" operator="greaterThan">
      <formula>99</formula>
    </cfRule>
  </conditionalFormatting>
  <conditionalFormatting sqref="AL11:AL34">
    <cfRule type="cellIs" dxfId="2780" priority="25" operator="greaterThan">
      <formula>0.99</formula>
    </cfRule>
  </conditionalFormatting>
  <conditionalFormatting sqref="AM16:AM34">
    <cfRule type="cellIs" dxfId="2779" priority="24" operator="equal">
      <formula>0</formula>
    </cfRule>
  </conditionalFormatting>
  <conditionalFormatting sqref="AM16:AM34">
    <cfRule type="cellIs" dxfId="2778" priority="23" operator="greaterThan">
      <formula>1179</formula>
    </cfRule>
  </conditionalFormatting>
  <conditionalFormatting sqref="AM16:AM34">
    <cfRule type="cellIs" dxfId="2777" priority="22" operator="greaterThan">
      <formula>99</formula>
    </cfRule>
  </conditionalFormatting>
  <conditionalFormatting sqref="AM16:AM34">
    <cfRule type="cellIs" dxfId="2776" priority="21" operator="greaterThan">
      <formula>0.99</formula>
    </cfRule>
  </conditionalFormatting>
  <conditionalFormatting sqref="Z11:Z15">
    <cfRule type="containsText" dxfId="2775" priority="17" operator="containsText" text="N/A">
      <formula>NOT(ISERROR(SEARCH("N/A",Z11)))</formula>
    </cfRule>
    <cfRule type="cellIs" dxfId="2774" priority="20" operator="equal">
      <formula>0</formula>
    </cfRule>
  </conditionalFormatting>
  <conditionalFormatting sqref="Z11:Z15">
    <cfRule type="cellIs" dxfId="2773" priority="19" operator="greaterThanOrEqual">
      <formula>1185</formula>
    </cfRule>
  </conditionalFormatting>
  <conditionalFormatting sqref="Z11:Z15">
    <cfRule type="cellIs" dxfId="2772" priority="18" operator="between">
      <formula>0.1</formula>
      <formula>1184</formula>
    </cfRule>
  </conditionalFormatting>
  <conditionalFormatting sqref="AL11:AL34">
    <cfRule type="cellIs" dxfId="2771" priority="16" operator="equal">
      <formula>0</formula>
    </cfRule>
  </conditionalFormatting>
  <conditionalFormatting sqref="AL11:AL34">
    <cfRule type="cellIs" dxfId="2770" priority="15" operator="greaterThan">
      <formula>1179</formula>
    </cfRule>
  </conditionalFormatting>
  <conditionalFormatting sqref="AL11:AL34">
    <cfRule type="cellIs" dxfId="2769" priority="14" operator="greaterThan">
      <formula>99</formula>
    </cfRule>
  </conditionalFormatting>
  <conditionalFormatting sqref="AL11:AL34">
    <cfRule type="cellIs" dxfId="2768" priority="13" operator="greaterThan">
      <formula>0.99</formula>
    </cfRule>
  </conditionalFormatting>
  <conditionalFormatting sqref="AB11:AB15">
    <cfRule type="containsText" dxfId="2767" priority="9" operator="containsText" text="N/A">
      <formula>NOT(ISERROR(SEARCH("N/A",AB11)))</formula>
    </cfRule>
    <cfRule type="cellIs" dxfId="2766" priority="12" operator="equal">
      <formula>0</formula>
    </cfRule>
  </conditionalFormatting>
  <conditionalFormatting sqref="AB11:AB15">
    <cfRule type="cellIs" dxfId="2765" priority="11" operator="greaterThanOrEqual">
      <formula>1185</formula>
    </cfRule>
  </conditionalFormatting>
  <conditionalFormatting sqref="AB11:AB15">
    <cfRule type="cellIs" dxfId="2764" priority="10" operator="between">
      <formula>0.1</formula>
      <formula>1184</formula>
    </cfRule>
  </conditionalFormatting>
  <conditionalFormatting sqref="AN11:AN16">
    <cfRule type="cellIs" dxfId="2763" priority="8" operator="equal">
      <formula>0</formula>
    </cfRule>
  </conditionalFormatting>
  <conditionalFormatting sqref="AN11:AN16">
    <cfRule type="cellIs" dxfId="2762" priority="7" operator="greaterThan">
      <formula>1179</formula>
    </cfRule>
  </conditionalFormatting>
  <conditionalFormatting sqref="AN11:AN16">
    <cfRule type="cellIs" dxfId="2761" priority="6" operator="greaterThan">
      <formula>99</formula>
    </cfRule>
  </conditionalFormatting>
  <conditionalFormatting sqref="AN11:AN16">
    <cfRule type="cellIs" dxfId="2760" priority="5" operator="greaterThan">
      <formula>0.99</formula>
    </cfRule>
  </conditionalFormatting>
  <conditionalFormatting sqref="AN11:AN16">
    <cfRule type="cellIs" dxfId="2759" priority="4" operator="equal">
      <formula>0</formula>
    </cfRule>
  </conditionalFormatting>
  <conditionalFormatting sqref="AN11:AN16">
    <cfRule type="cellIs" dxfId="2758" priority="3" operator="greaterThan">
      <formula>1179</formula>
    </cfRule>
  </conditionalFormatting>
  <conditionalFormatting sqref="AN11:AN16">
    <cfRule type="cellIs" dxfId="2757" priority="2" operator="greaterThan">
      <formula>99</formula>
    </cfRule>
  </conditionalFormatting>
  <conditionalFormatting sqref="AN11:AN16">
    <cfRule type="cellIs" dxfId="2756"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topLeftCell="A10" zoomScaleNormal="100" workbookViewId="0">
      <selection activeCell="R19" sqref="R19"/>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129</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129</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182"/>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85" t="s">
        <v>10</v>
      </c>
      <c r="I7" s="116" t="s">
        <v>11</v>
      </c>
      <c r="J7" s="116" t="s">
        <v>12</v>
      </c>
      <c r="K7" s="116" t="s">
        <v>13</v>
      </c>
      <c r="L7" s="12"/>
      <c r="M7" s="12"/>
      <c r="N7" s="12"/>
      <c r="O7" s="185"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42498</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28100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183" t="s">
        <v>51</v>
      </c>
      <c r="V9" s="183" t="s">
        <v>52</v>
      </c>
      <c r="W9" s="283" t="s">
        <v>53</v>
      </c>
      <c r="X9" s="284" t="s">
        <v>54</v>
      </c>
      <c r="Y9" s="285"/>
      <c r="Z9" s="285"/>
      <c r="AA9" s="285"/>
      <c r="AB9" s="285"/>
      <c r="AC9" s="285"/>
      <c r="AD9" s="285"/>
      <c r="AE9" s="286"/>
      <c r="AF9" s="181" t="s">
        <v>55</v>
      </c>
      <c r="AG9" s="181" t="s">
        <v>56</v>
      </c>
      <c r="AH9" s="272" t="s">
        <v>57</v>
      </c>
      <c r="AI9" s="287" t="s">
        <v>58</v>
      </c>
      <c r="AJ9" s="183" t="s">
        <v>59</v>
      </c>
      <c r="AK9" s="183" t="s">
        <v>60</v>
      </c>
      <c r="AL9" s="183" t="s">
        <v>61</v>
      </c>
      <c r="AM9" s="183" t="s">
        <v>62</v>
      </c>
      <c r="AN9" s="183" t="s">
        <v>63</v>
      </c>
      <c r="AO9" s="183" t="s">
        <v>64</v>
      </c>
      <c r="AP9" s="183" t="s">
        <v>65</v>
      </c>
      <c r="AQ9" s="270" t="s">
        <v>66</v>
      </c>
      <c r="AR9" s="183" t="s">
        <v>67</v>
      </c>
      <c r="AS9" s="272" t="s">
        <v>68</v>
      </c>
      <c r="AV9" s="35" t="s">
        <v>69</v>
      </c>
      <c r="AW9" s="35" t="s">
        <v>70</v>
      </c>
      <c r="AY9" s="36" t="s">
        <v>71</v>
      </c>
    </row>
    <row r="10" spans="2:51" x14ac:dyDescent="0.25">
      <c r="B10" s="183" t="s">
        <v>72</v>
      </c>
      <c r="C10" s="183" t="s">
        <v>73</v>
      </c>
      <c r="D10" s="183" t="s">
        <v>74</v>
      </c>
      <c r="E10" s="183" t="s">
        <v>75</v>
      </c>
      <c r="F10" s="183" t="s">
        <v>74</v>
      </c>
      <c r="G10" s="183" t="s">
        <v>75</v>
      </c>
      <c r="H10" s="266"/>
      <c r="I10" s="183" t="s">
        <v>75</v>
      </c>
      <c r="J10" s="183" t="s">
        <v>75</v>
      </c>
      <c r="K10" s="183" t="s">
        <v>75</v>
      </c>
      <c r="L10" s="28" t="s">
        <v>29</v>
      </c>
      <c r="M10" s="269"/>
      <c r="N10" s="28" t="s">
        <v>29</v>
      </c>
      <c r="O10" s="271"/>
      <c r="P10" s="271"/>
      <c r="Q10" s="1">
        <f>'MAY 7'!Q34</f>
        <v>406654</v>
      </c>
      <c r="R10" s="280"/>
      <c r="S10" s="281"/>
      <c r="T10" s="282"/>
      <c r="U10" s="183" t="s">
        <v>75</v>
      </c>
      <c r="V10" s="183" t="s">
        <v>75</v>
      </c>
      <c r="W10" s="283"/>
      <c r="X10" s="37" t="s">
        <v>76</v>
      </c>
      <c r="Y10" s="37" t="s">
        <v>77</v>
      </c>
      <c r="Z10" s="37" t="s">
        <v>78</v>
      </c>
      <c r="AA10" s="37" t="s">
        <v>79</v>
      </c>
      <c r="AB10" s="37" t="s">
        <v>80</v>
      </c>
      <c r="AC10" s="37" t="s">
        <v>81</v>
      </c>
      <c r="AD10" s="37" t="s">
        <v>82</v>
      </c>
      <c r="AE10" s="37" t="s">
        <v>83</v>
      </c>
      <c r="AF10" s="38"/>
      <c r="AG10" s="1">
        <f>'MAY 7'!AG34</f>
        <v>46300792</v>
      </c>
      <c r="AH10" s="272"/>
      <c r="AI10" s="288"/>
      <c r="AJ10" s="183" t="s">
        <v>84</v>
      </c>
      <c r="AK10" s="183" t="s">
        <v>84</v>
      </c>
      <c r="AL10" s="183" t="s">
        <v>84</v>
      </c>
      <c r="AM10" s="183" t="s">
        <v>84</v>
      </c>
      <c r="AN10" s="183" t="s">
        <v>84</v>
      </c>
      <c r="AO10" s="183" t="s">
        <v>84</v>
      </c>
      <c r="AP10" s="1">
        <f>'MAY 7'!AP34</f>
        <v>10762706</v>
      </c>
      <c r="AQ10" s="271"/>
      <c r="AR10" s="184" t="s">
        <v>85</v>
      </c>
      <c r="AS10" s="272"/>
      <c r="AV10" s="39" t="s">
        <v>86</v>
      </c>
      <c r="AW10" s="39" t="s">
        <v>87</v>
      </c>
      <c r="AY10" s="81" t="s">
        <v>129</v>
      </c>
    </row>
    <row r="11" spans="2:51" x14ac:dyDescent="0.25">
      <c r="B11" s="40">
        <v>2</v>
      </c>
      <c r="C11" s="40">
        <v>4.1666666666666664E-2</v>
      </c>
      <c r="D11" s="110">
        <v>5</v>
      </c>
      <c r="E11" s="41">
        <f t="shared" ref="E11:E34" si="0">D11/1.42</f>
        <v>3.5211267605633805</v>
      </c>
      <c r="F11" s="100">
        <v>75</v>
      </c>
      <c r="G11" s="41">
        <f>F11/1.42</f>
        <v>52.816901408450704</v>
      </c>
      <c r="H11" s="42" t="s">
        <v>88</v>
      </c>
      <c r="I11" s="42">
        <f>J11-(2/1.42)</f>
        <v>47.887323943661976</v>
      </c>
      <c r="J11" s="43">
        <f>(F11-5)/1.42</f>
        <v>49.295774647887328</v>
      </c>
      <c r="K11" s="42">
        <f>J11+(6/1.42)</f>
        <v>53.521126760563384</v>
      </c>
      <c r="L11" s="44">
        <v>14</v>
      </c>
      <c r="M11" s="45" t="s">
        <v>89</v>
      </c>
      <c r="N11" s="45">
        <v>11.4</v>
      </c>
      <c r="O11" s="111">
        <v>130</v>
      </c>
      <c r="P11" s="111">
        <v>110</v>
      </c>
      <c r="Q11" s="111">
        <v>411356</v>
      </c>
      <c r="R11" s="46">
        <f>IF(ISBLANK(Q11),"-",Q11-Q10)</f>
        <v>4702</v>
      </c>
      <c r="S11" s="47">
        <f>R11*24/1000</f>
        <v>112.848</v>
      </c>
      <c r="T11" s="47">
        <f>R11/1000</f>
        <v>4.702</v>
      </c>
      <c r="U11" s="112">
        <v>6</v>
      </c>
      <c r="V11" s="112">
        <f t="shared" ref="V11:V34" si="1">U11</f>
        <v>6</v>
      </c>
      <c r="W11" s="113" t="s">
        <v>124</v>
      </c>
      <c r="X11" s="115">
        <v>0</v>
      </c>
      <c r="Y11" s="115">
        <v>0</v>
      </c>
      <c r="Z11" s="115">
        <v>1188</v>
      </c>
      <c r="AA11" s="115">
        <v>1185</v>
      </c>
      <c r="AB11" s="115">
        <v>0</v>
      </c>
      <c r="AC11" s="48" t="s">
        <v>90</v>
      </c>
      <c r="AD11" s="48" t="s">
        <v>90</v>
      </c>
      <c r="AE11" s="48" t="s">
        <v>90</v>
      </c>
      <c r="AF11" s="114" t="s">
        <v>90</v>
      </c>
      <c r="AG11" s="123">
        <v>46301700</v>
      </c>
      <c r="AH11" s="49">
        <f>IF(ISBLANK(AG11),"-",AG11-AG10)</f>
        <v>908</v>
      </c>
      <c r="AI11" s="50">
        <f>AH11/T11</f>
        <v>193.10931518502764</v>
      </c>
      <c r="AJ11" s="98">
        <v>0</v>
      </c>
      <c r="AK11" s="98">
        <v>0</v>
      </c>
      <c r="AL11" s="98">
        <v>1</v>
      </c>
      <c r="AM11" s="98">
        <v>1</v>
      </c>
      <c r="AN11" s="98">
        <v>0</v>
      </c>
      <c r="AO11" s="98">
        <v>0.75</v>
      </c>
      <c r="AP11" s="115">
        <v>10763619</v>
      </c>
      <c r="AQ11" s="115">
        <f t="shared" ref="AQ11:AQ34" si="2">AP11-AP10</f>
        <v>913</v>
      </c>
      <c r="AR11" s="51"/>
      <c r="AS11" s="52" t="s">
        <v>113</v>
      </c>
      <c r="AV11" s="39" t="s">
        <v>88</v>
      </c>
      <c r="AW11" s="39" t="s">
        <v>91</v>
      </c>
      <c r="AY11" s="81" t="s">
        <v>128</v>
      </c>
    </row>
    <row r="12" spans="2:51" x14ac:dyDescent="0.25">
      <c r="B12" s="40">
        <v>2.0416666666666701</v>
      </c>
      <c r="C12" s="40">
        <v>8.3333333333333329E-2</v>
      </c>
      <c r="D12" s="110">
        <v>5</v>
      </c>
      <c r="E12" s="41">
        <f t="shared" si="0"/>
        <v>3.5211267605633805</v>
      </c>
      <c r="F12" s="100">
        <v>75</v>
      </c>
      <c r="G12" s="41">
        <f t="shared" ref="G12:G34" si="3">F12/1.42</f>
        <v>52.816901408450704</v>
      </c>
      <c r="H12" s="42" t="s">
        <v>88</v>
      </c>
      <c r="I12" s="42">
        <f t="shared" ref="I12:I34" si="4">J12-(2/1.42)</f>
        <v>47.887323943661976</v>
      </c>
      <c r="J12" s="43">
        <f>(F12-5)/1.42</f>
        <v>49.295774647887328</v>
      </c>
      <c r="K12" s="42">
        <f>J12+(6/1.42)</f>
        <v>53.521126760563384</v>
      </c>
      <c r="L12" s="44">
        <v>14</v>
      </c>
      <c r="M12" s="45" t="s">
        <v>89</v>
      </c>
      <c r="N12" s="45">
        <v>11.2</v>
      </c>
      <c r="O12" s="111">
        <v>135</v>
      </c>
      <c r="P12" s="111">
        <v>108</v>
      </c>
      <c r="Q12" s="111">
        <v>415964</v>
      </c>
      <c r="R12" s="46">
        <f t="shared" ref="R12:R34" si="5">IF(ISBLANK(Q12),"-",Q12-Q11)</f>
        <v>4608</v>
      </c>
      <c r="S12" s="47">
        <f t="shared" ref="S12:S34" si="6">R12*24/1000</f>
        <v>110.592</v>
      </c>
      <c r="T12" s="47">
        <f t="shared" ref="T12:T34" si="7">R12/1000</f>
        <v>4.6079999999999997</v>
      </c>
      <c r="U12" s="112">
        <v>7.2</v>
      </c>
      <c r="V12" s="112">
        <f t="shared" si="1"/>
        <v>7.2</v>
      </c>
      <c r="W12" s="113" t="s">
        <v>124</v>
      </c>
      <c r="X12" s="115">
        <v>0</v>
      </c>
      <c r="Y12" s="115">
        <v>0</v>
      </c>
      <c r="Z12" s="115">
        <v>1187</v>
      </c>
      <c r="AA12" s="115">
        <v>1185</v>
      </c>
      <c r="AB12" s="115">
        <v>0</v>
      </c>
      <c r="AC12" s="48" t="s">
        <v>90</v>
      </c>
      <c r="AD12" s="48" t="s">
        <v>90</v>
      </c>
      <c r="AE12" s="48" t="s">
        <v>90</v>
      </c>
      <c r="AF12" s="114" t="s">
        <v>90</v>
      </c>
      <c r="AG12" s="123">
        <v>46302612</v>
      </c>
      <c r="AH12" s="49">
        <f>IF(ISBLANK(AG12),"-",AG12-AG11)</f>
        <v>912</v>
      </c>
      <c r="AI12" s="50">
        <f t="shared" ref="AI12:AI34" si="8">AH12/T12</f>
        <v>197.91666666666669</v>
      </c>
      <c r="AJ12" s="98">
        <v>0</v>
      </c>
      <c r="AK12" s="98">
        <v>0</v>
      </c>
      <c r="AL12" s="98">
        <v>1</v>
      </c>
      <c r="AM12" s="98">
        <v>1</v>
      </c>
      <c r="AN12" s="98">
        <v>0</v>
      </c>
      <c r="AO12" s="98">
        <v>0.75</v>
      </c>
      <c r="AP12" s="115">
        <v>10764654</v>
      </c>
      <c r="AQ12" s="115">
        <f t="shared" si="2"/>
        <v>1035</v>
      </c>
      <c r="AR12" s="118">
        <v>1.01</v>
      </c>
      <c r="AS12" s="52" t="s">
        <v>113</v>
      </c>
      <c r="AV12" s="39" t="s">
        <v>92</v>
      </c>
      <c r="AW12" s="39" t="s">
        <v>93</v>
      </c>
      <c r="AY12" s="81" t="s">
        <v>126</v>
      </c>
    </row>
    <row r="13" spans="2:51" x14ac:dyDescent="0.25">
      <c r="B13" s="40">
        <v>2.0833333333333299</v>
      </c>
      <c r="C13" s="40">
        <v>0.125</v>
      </c>
      <c r="D13" s="110">
        <v>7</v>
      </c>
      <c r="E13" s="41">
        <f t="shared" si="0"/>
        <v>4.9295774647887329</v>
      </c>
      <c r="F13" s="100">
        <v>75</v>
      </c>
      <c r="G13" s="41">
        <f t="shared" si="3"/>
        <v>52.816901408450704</v>
      </c>
      <c r="H13" s="42" t="s">
        <v>88</v>
      </c>
      <c r="I13" s="42">
        <f t="shared" si="4"/>
        <v>47.887323943661976</v>
      </c>
      <c r="J13" s="43">
        <f>(F13-5)/1.42</f>
        <v>49.295774647887328</v>
      </c>
      <c r="K13" s="42">
        <f>J13+(6/1.42)</f>
        <v>53.521126760563384</v>
      </c>
      <c r="L13" s="44">
        <v>14</v>
      </c>
      <c r="M13" s="45" t="s">
        <v>89</v>
      </c>
      <c r="N13" s="45">
        <v>11.2</v>
      </c>
      <c r="O13" s="111">
        <v>121</v>
      </c>
      <c r="P13" s="111">
        <v>106</v>
      </c>
      <c r="Q13" s="111">
        <v>420773</v>
      </c>
      <c r="R13" s="46">
        <f t="shared" si="5"/>
        <v>4809</v>
      </c>
      <c r="S13" s="47">
        <f t="shared" si="6"/>
        <v>115.416</v>
      </c>
      <c r="T13" s="47">
        <f t="shared" si="7"/>
        <v>4.8090000000000002</v>
      </c>
      <c r="U13" s="112">
        <v>8.6999999999999993</v>
      </c>
      <c r="V13" s="112">
        <f t="shared" si="1"/>
        <v>8.6999999999999993</v>
      </c>
      <c r="W13" s="113" t="s">
        <v>124</v>
      </c>
      <c r="X13" s="115">
        <v>0</v>
      </c>
      <c r="Y13" s="115">
        <v>0</v>
      </c>
      <c r="Z13" s="115">
        <v>1188</v>
      </c>
      <c r="AA13" s="115">
        <v>1185</v>
      </c>
      <c r="AB13" s="115">
        <v>0</v>
      </c>
      <c r="AC13" s="48" t="s">
        <v>90</v>
      </c>
      <c r="AD13" s="48" t="s">
        <v>90</v>
      </c>
      <c r="AE13" s="48" t="s">
        <v>90</v>
      </c>
      <c r="AF13" s="114" t="s">
        <v>90</v>
      </c>
      <c r="AG13" s="123">
        <v>46303524</v>
      </c>
      <c r="AH13" s="49">
        <f>IF(ISBLANK(AG13),"-",AG13-AG12)</f>
        <v>912</v>
      </c>
      <c r="AI13" s="50">
        <f t="shared" si="8"/>
        <v>189.64441671865251</v>
      </c>
      <c r="AJ13" s="98">
        <v>0</v>
      </c>
      <c r="AK13" s="98">
        <v>0</v>
      </c>
      <c r="AL13" s="98">
        <v>1</v>
      </c>
      <c r="AM13" s="98">
        <v>1</v>
      </c>
      <c r="AN13" s="98">
        <v>0</v>
      </c>
      <c r="AO13" s="98">
        <v>0.75</v>
      </c>
      <c r="AP13" s="115">
        <v>10765693</v>
      </c>
      <c r="AQ13" s="115">
        <f t="shared" si="2"/>
        <v>1039</v>
      </c>
      <c r="AR13" s="51"/>
      <c r="AS13" s="52" t="s">
        <v>113</v>
      </c>
      <c r="AV13" s="39" t="s">
        <v>94</v>
      </c>
      <c r="AW13" s="39" t="s">
        <v>95</v>
      </c>
      <c r="AY13" s="81" t="s">
        <v>133</v>
      </c>
    </row>
    <row r="14" spans="2:51" x14ac:dyDescent="0.25">
      <c r="B14" s="40">
        <v>2.125</v>
      </c>
      <c r="C14" s="40">
        <v>0.16666666666666699</v>
      </c>
      <c r="D14" s="110">
        <v>7</v>
      </c>
      <c r="E14" s="41">
        <f t="shared" si="0"/>
        <v>4.9295774647887329</v>
      </c>
      <c r="F14" s="100">
        <v>75</v>
      </c>
      <c r="G14" s="41">
        <f t="shared" si="3"/>
        <v>52.816901408450704</v>
      </c>
      <c r="H14" s="42" t="s">
        <v>88</v>
      </c>
      <c r="I14" s="42">
        <f t="shared" si="4"/>
        <v>47.887323943661976</v>
      </c>
      <c r="J14" s="43">
        <f>(F14-5)/1.42</f>
        <v>49.295774647887328</v>
      </c>
      <c r="K14" s="42">
        <f>J14+(6/1.42)</f>
        <v>53.521126760563384</v>
      </c>
      <c r="L14" s="44">
        <v>14</v>
      </c>
      <c r="M14" s="45" t="s">
        <v>89</v>
      </c>
      <c r="N14" s="45">
        <v>12.8</v>
      </c>
      <c r="O14" s="111">
        <v>126</v>
      </c>
      <c r="P14" s="111">
        <v>111</v>
      </c>
      <c r="Q14" s="111">
        <v>425691</v>
      </c>
      <c r="R14" s="46">
        <f t="shared" si="5"/>
        <v>4918</v>
      </c>
      <c r="S14" s="47">
        <f t="shared" si="6"/>
        <v>118.032</v>
      </c>
      <c r="T14" s="47">
        <f t="shared" si="7"/>
        <v>4.9180000000000001</v>
      </c>
      <c r="U14" s="112">
        <v>9.5</v>
      </c>
      <c r="V14" s="112">
        <f t="shared" si="1"/>
        <v>9.5</v>
      </c>
      <c r="W14" s="113" t="s">
        <v>124</v>
      </c>
      <c r="X14" s="115">
        <v>0</v>
      </c>
      <c r="Y14" s="115">
        <v>0</v>
      </c>
      <c r="Z14" s="115">
        <v>1188</v>
      </c>
      <c r="AA14" s="115">
        <v>1185</v>
      </c>
      <c r="AB14" s="115">
        <v>0</v>
      </c>
      <c r="AC14" s="48" t="s">
        <v>90</v>
      </c>
      <c r="AD14" s="48" t="s">
        <v>90</v>
      </c>
      <c r="AE14" s="48" t="s">
        <v>90</v>
      </c>
      <c r="AF14" s="114" t="s">
        <v>90</v>
      </c>
      <c r="AG14" s="123">
        <v>46304472</v>
      </c>
      <c r="AH14" s="49">
        <f t="shared" ref="AH14:AH34" si="9">IF(ISBLANK(AG14),"-",AG14-AG13)</f>
        <v>948</v>
      </c>
      <c r="AI14" s="50">
        <f t="shared" si="8"/>
        <v>192.76128507523384</v>
      </c>
      <c r="AJ14" s="98">
        <v>0</v>
      </c>
      <c r="AK14" s="98">
        <v>0</v>
      </c>
      <c r="AL14" s="98">
        <v>1</v>
      </c>
      <c r="AM14" s="98">
        <v>1</v>
      </c>
      <c r="AN14" s="98">
        <v>0</v>
      </c>
      <c r="AO14" s="98">
        <v>0.75</v>
      </c>
      <c r="AP14" s="115">
        <v>10766148</v>
      </c>
      <c r="AQ14" s="115">
        <f t="shared" si="2"/>
        <v>455</v>
      </c>
      <c r="AR14" s="51"/>
      <c r="AS14" s="52" t="s">
        <v>113</v>
      </c>
      <c r="AT14" s="54"/>
      <c r="AV14" s="39" t="s">
        <v>96</v>
      </c>
      <c r="AW14" s="39" t="s">
        <v>97</v>
      </c>
      <c r="AY14" s="81"/>
    </row>
    <row r="15" spans="2:51" ht="14.25" customHeight="1" x14ac:dyDescent="0.25">
      <c r="B15" s="40">
        <v>2.1666666666666701</v>
      </c>
      <c r="C15" s="40">
        <v>0.20833333333333301</v>
      </c>
      <c r="D15" s="110">
        <v>8</v>
      </c>
      <c r="E15" s="41">
        <f t="shared" si="0"/>
        <v>5.6338028169014089</v>
      </c>
      <c r="F15" s="100">
        <v>75</v>
      </c>
      <c r="G15" s="41">
        <f t="shared" si="3"/>
        <v>52.816901408450704</v>
      </c>
      <c r="H15" s="42" t="s">
        <v>88</v>
      </c>
      <c r="I15" s="42">
        <f t="shared" si="4"/>
        <v>47.887323943661976</v>
      </c>
      <c r="J15" s="43">
        <f>(F15-5)/1.42</f>
        <v>49.295774647887328</v>
      </c>
      <c r="K15" s="42">
        <f>J15+(6/1.42)</f>
        <v>53.521126760563384</v>
      </c>
      <c r="L15" s="44">
        <v>18</v>
      </c>
      <c r="M15" s="45" t="s">
        <v>89</v>
      </c>
      <c r="N15" s="45">
        <v>13.1</v>
      </c>
      <c r="O15" s="111">
        <v>115</v>
      </c>
      <c r="P15" s="111">
        <v>112</v>
      </c>
      <c r="Q15" s="111">
        <v>431309</v>
      </c>
      <c r="R15" s="46">
        <f t="shared" si="5"/>
        <v>5618</v>
      </c>
      <c r="S15" s="47">
        <f t="shared" si="6"/>
        <v>134.83199999999999</v>
      </c>
      <c r="T15" s="47">
        <f t="shared" si="7"/>
        <v>5.6180000000000003</v>
      </c>
      <c r="U15" s="112">
        <v>9.5</v>
      </c>
      <c r="V15" s="112">
        <f t="shared" si="1"/>
        <v>9.5</v>
      </c>
      <c r="W15" s="113" t="s">
        <v>124</v>
      </c>
      <c r="X15" s="115">
        <v>0</v>
      </c>
      <c r="Y15" s="115">
        <v>0</v>
      </c>
      <c r="Z15" s="115">
        <v>1128</v>
      </c>
      <c r="AA15" s="115">
        <v>1185</v>
      </c>
      <c r="AB15" s="115">
        <v>0</v>
      </c>
      <c r="AC15" s="48" t="s">
        <v>90</v>
      </c>
      <c r="AD15" s="48" t="s">
        <v>90</v>
      </c>
      <c r="AE15" s="48" t="s">
        <v>90</v>
      </c>
      <c r="AF15" s="114" t="s">
        <v>90</v>
      </c>
      <c r="AG15" s="123">
        <v>46305372</v>
      </c>
      <c r="AH15" s="49">
        <f t="shared" si="9"/>
        <v>900</v>
      </c>
      <c r="AI15" s="50">
        <f t="shared" si="8"/>
        <v>160.19935920256319</v>
      </c>
      <c r="AJ15" s="98">
        <v>0</v>
      </c>
      <c r="AK15" s="98">
        <v>0</v>
      </c>
      <c r="AL15" s="98">
        <v>1</v>
      </c>
      <c r="AM15" s="98">
        <v>1</v>
      </c>
      <c r="AN15" s="98">
        <v>0</v>
      </c>
      <c r="AO15" s="98">
        <v>0</v>
      </c>
      <c r="AP15" s="115">
        <v>10766148</v>
      </c>
      <c r="AQ15" s="115">
        <f t="shared" si="2"/>
        <v>0</v>
      </c>
      <c r="AR15" s="51"/>
      <c r="AS15" s="52" t="s">
        <v>113</v>
      </c>
      <c r="AV15" s="39" t="s">
        <v>98</v>
      </c>
      <c r="AW15" s="39" t="s">
        <v>99</v>
      </c>
      <c r="AY15" s="97"/>
    </row>
    <row r="16" spans="2:51" x14ac:dyDescent="0.25">
      <c r="B16" s="40">
        <v>2.2083333333333299</v>
      </c>
      <c r="C16" s="40">
        <v>0.25</v>
      </c>
      <c r="D16" s="110">
        <v>12</v>
      </c>
      <c r="E16" s="41">
        <f t="shared" si="0"/>
        <v>8.4507042253521139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129</v>
      </c>
      <c r="P16" s="111">
        <v>129</v>
      </c>
      <c r="Q16" s="111">
        <v>437323</v>
      </c>
      <c r="R16" s="46">
        <f t="shared" si="5"/>
        <v>6014</v>
      </c>
      <c r="S16" s="47">
        <f t="shared" si="6"/>
        <v>144.33600000000001</v>
      </c>
      <c r="T16" s="47">
        <f t="shared" si="7"/>
        <v>6.0140000000000002</v>
      </c>
      <c r="U16" s="112">
        <v>9.5</v>
      </c>
      <c r="V16" s="112">
        <f t="shared" si="1"/>
        <v>9.5</v>
      </c>
      <c r="W16" s="113" t="s">
        <v>124</v>
      </c>
      <c r="X16" s="115">
        <v>0</v>
      </c>
      <c r="Y16" s="115">
        <v>0</v>
      </c>
      <c r="Z16" s="115">
        <v>1188</v>
      </c>
      <c r="AA16" s="115">
        <v>1185</v>
      </c>
      <c r="AB16" s="115">
        <v>0</v>
      </c>
      <c r="AC16" s="48" t="s">
        <v>90</v>
      </c>
      <c r="AD16" s="48" t="s">
        <v>90</v>
      </c>
      <c r="AE16" s="48" t="s">
        <v>90</v>
      </c>
      <c r="AF16" s="114" t="s">
        <v>90</v>
      </c>
      <c r="AG16" s="123">
        <v>46306292</v>
      </c>
      <c r="AH16" s="49">
        <f t="shared" si="9"/>
        <v>920</v>
      </c>
      <c r="AI16" s="50">
        <f t="shared" si="8"/>
        <v>152.97638842700366</v>
      </c>
      <c r="AJ16" s="98">
        <v>0</v>
      </c>
      <c r="AK16" s="98">
        <v>0</v>
      </c>
      <c r="AL16" s="98">
        <v>1</v>
      </c>
      <c r="AM16" s="98">
        <v>1</v>
      </c>
      <c r="AN16" s="98">
        <v>0</v>
      </c>
      <c r="AO16" s="98">
        <v>0</v>
      </c>
      <c r="AP16" s="115">
        <v>10766148</v>
      </c>
      <c r="AQ16" s="115">
        <f t="shared" si="2"/>
        <v>0</v>
      </c>
      <c r="AR16" s="53">
        <v>1.18</v>
      </c>
      <c r="AS16" s="52" t="s">
        <v>101</v>
      </c>
      <c r="AV16" s="39" t="s">
        <v>102</v>
      </c>
      <c r="AW16" s="39" t="s">
        <v>103</v>
      </c>
      <c r="AY16" s="97"/>
    </row>
    <row r="17" spans="1:51" x14ac:dyDescent="0.25">
      <c r="B17" s="40">
        <v>2.25</v>
      </c>
      <c r="C17" s="40">
        <v>0.29166666666666702</v>
      </c>
      <c r="D17" s="110">
        <v>9</v>
      </c>
      <c r="E17" s="41">
        <f t="shared" si="0"/>
        <v>6.3380281690140849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147</v>
      </c>
      <c r="P17" s="111">
        <v>139</v>
      </c>
      <c r="Q17" s="111">
        <v>443434</v>
      </c>
      <c r="R17" s="46">
        <f t="shared" si="5"/>
        <v>6111</v>
      </c>
      <c r="S17" s="47">
        <f t="shared" si="6"/>
        <v>146.66399999999999</v>
      </c>
      <c r="T17" s="47">
        <f t="shared" si="7"/>
        <v>6.1109999999999998</v>
      </c>
      <c r="U17" s="112">
        <v>9.5</v>
      </c>
      <c r="V17" s="112">
        <f t="shared" si="1"/>
        <v>9.5</v>
      </c>
      <c r="W17" s="113" t="s">
        <v>190</v>
      </c>
      <c r="X17" s="115">
        <v>0</v>
      </c>
      <c r="Y17" s="115">
        <v>0</v>
      </c>
      <c r="Z17" s="115">
        <v>1187</v>
      </c>
      <c r="AA17" s="115">
        <v>1185</v>
      </c>
      <c r="AB17" s="115">
        <v>1187</v>
      </c>
      <c r="AC17" s="48" t="s">
        <v>90</v>
      </c>
      <c r="AD17" s="48" t="s">
        <v>90</v>
      </c>
      <c r="AE17" s="48" t="s">
        <v>90</v>
      </c>
      <c r="AF17" s="114" t="s">
        <v>90</v>
      </c>
      <c r="AG17" s="123">
        <v>46307548</v>
      </c>
      <c r="AH17" s="49">
        <f t="shared" si="9"/>
        <v>1256</v>
      </c>
      <c r="AI17" s="50">
        <f t="shared" si="8"/>
        <v>205.531009654721</v>
      </c>
      <c r="AJ17" s="98">
        <v>0</v>
      </c>
      <c r="AK17" s="98">
        <v>0</v>
      </c>
      <c r="AL17" s="98">
        <v>1</v>
      </c>
      <c r="AM17" s="98">
        <v>1</v>
      </c>
      <c r="AN17" s="98">
        <v>1</v>
      </c>
      <c r="AO17" s="98">
        <v>0</v>
      </c>
      <c r="AP17" s="115">
        <v>10766148</v>
      </c>
      <c r="AQ17" s="115">
        <f t="shared" si="2"/>
        <v>0</v>
      </c>
      <c r="AR17" s="51"/>
      <c r="AS17" s="52" t="s">
        <v>101</v>
      </c>
      <c r="AT17" s="54"/>
      <c r="AV17" s="39" t="s">
        <v>104</v>
      </c>
      <c r="AW17" s="39" t="s">
        <v>105</v>
      </c>
      <c r="AY17" s="101"/>
    </row>
    <row r="18" spans="1:51" x14ac:dyDescent="0.25">
      <c r="B18" s="40">
        <v>2.2916666666666701</v>
      </c>
      <c r="C18" s="40">
        <v>0.33333333333333298</v>
      </c>
      <c r="D18" s="110">
        <v>9</v>
      </c>
      <c r="E18" s="41">
        <f t="shared" si="0"/>
        <v>6.3380281690140849</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142</v>
      </c>
      <c r="P18" s="111">
        <v>145</v>
      </c>
      <c r="Q18" s="111">
        <v>449645</v>
      </c>
      <c r="R18" s="46">
        <f t="shared" si="5"/>
        <v>6211</v>
      </c>
      <c r="S18" s="47">
        <f t="shared" si="6"/>
        <v>149.06399999999999</v>
      </c>
      <c r="T18" s="47">
        <f t="shared" si="7"/>
        <v>6.2110000000000003</v>
      </c>
      <c r="U18" s="112">
        <v>9.1999999999999993</v>
      </c>
      <c r="V18" s="112">
        <f t="shared" si="1"/>
        <v>9.1999999999999993</v>
      </c>
      <c r="W18" s="113" t="s">
        <v>130</v>
      </c>
      <c r="X18" s="115">
        <v>1006</v>
      </c>
      <c r="Y18" s="115">
        <v>0</v>
      </c>
      <c r="Z18" s="115">
        <v>1187</v>
      </c>
      <c r="AA18" s="115">
        <v>1185</v>
      </c>
      <c r="AB18" s="115">
        <v>1187</v>
      </c>
      <c r="AC18" s="48" t="s">
        <v>90</v>
      </c>
      <c r="AD18" s="48" t="s">
        <v>90</v>
      </c>
      <c r="AE18" s="48" t="s">
        <v>90</v>
      </c>
      <c r="AF18" s="114" t="s">
        <v>90</v>
      </c>
      <c r="AG18" s="123">
        <v>46308908</v>
      </c>
      <c r="AH18" s="49">
        <f t="shared" si="9"/>
        <v>1360</v>
      </c>
      <c r="AI18" s="50">
        <f t="shared" si="8"/>
        <v>218.9663500241507</v>
      </c>
      <c r="AJ18" s="98">
        <v>1</v>
      </c>
      <c r="AK18" s="98">
        <v>0</v>
      </c>
      <c r="AL18" s="98">
        <v>1</v>
      </c>
      <c r="AM18" s="98">
        <v>1</v>
      </c>
      <c r="AN18" s="98">
        <v>1</v>
      </c>
      <c r="AO18" s="98">
        <v>0</v>
      </c>
      <c r="AP18" s="115">
        <v>10766148</v>
      </c>
      <c r="AQ18" s="115">
        <f t="shared" si="2"/>
        <v>0</v>
      </c>
      <c r="AR18" s="51"/>
      <c r="AS18" s="52" t="s">
        <v>101</v>
      </c>
      <c r="AV18" s="39" t="s">
        <v>106</v>
      </c>
      <c r="AW18" s="39" t="s">
        <v>107</v>
      </c>
      <c r="AY18" s="101"/>
    </row>
    <row r="19" spans="1:51" x14ac:dyDescent="0.25">
      <c r="B19" s="40">
        <v>2.3333333333333299</v>
      </c>
      <c r="C19" s="40">
        <v>0.375</v>
      </c>
      <c r="D19" s="110">
        <v>7</v>
      </c>
      <c r="E19" s="41">
        <f t="shared" si="0"/>
        <v>4.9295774647887329</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138</v>
      </c>
      <c r="P19" s="111">
        <v>144</v>
      </c>
      <c r="Q19" s="111">
        <v>455758</v>
      </c>
      <c r="R19" s="46">
        <f t="shared" si="5"/>
        <v>6113</v>
      </c>
      <c r="S19" s="47">
        <f t="shared" si="6"/>
        <v>146.71199999999999</v>
      </c>
      <c r="T19" s="47">
        <f t="shared" si="7"/>
        <v>6.1130000000000004</v>
      </c>
      <c r="U19" s="112">
        <v>8.8000000000000007</v>
      </c>
      <c r="V19" s="112">
        <f t="shared" si="1"/>
        <v>8.8000000000000007</v>
      </c>
      <c r="W19" s="113" t="s">
        <v>130</v>
      </c>
      <c r="X19" s="115">
        <v>1047</v>
      </c>
      <c r="Y19" s="115">
        <v>0</v>
      </c>
      <c r="Z19" s="115">
        <v>1187</v>
      </c>
      <c r="AA19" s="115">
        <v>1185</v>
      </c>
      <c r="AB19" s="115">
        <v>1187</v>
      </c>
      <c r="AC19" s="48" t="s">
        <v>90</v>
      </c>
      <c r="AD19" s="48" t="s">
        <v>90</v>
      </c>
      <c r="AE19" s="48" t="s">
        <v>90</v>
      </c>
      <c r="AF19" s="114" t="s">
        <v>90</v>
      </c>
      <c r="AG19" s="123">
        <v>46310364</v>
      </c>
      <c r="AH19" s="49">
        <f t="shared" si="9"/>
        <v>1456</v>
      </c>
      <c r="AI19" s="50">
        <f t="shared" si="8"/>
        <v>238.18092589563224</v>
      </c>
      <c r="AJ19" s="98">
        <v>1</v>
      </c>
      <c r="AK19" s="98">
        <v>0</v>
      </c>
      <c r="AL19" s="98">
        <v>1</v>
      </c>
      <c r="AM19" s="98">
        <v>1</v>
      </c>
      <c r="AN19" s="98">
        <v>1</v>
      </c>
      <c r="AO19" s="98">
        <v>0</v>
      </c>
      <c r="AP19" s="115">
        <v>10766148</v>
      </c>
      <c r="AQ19" s="115">
        <f t="shared" si="2"/>
        <v>0</v>
      </c>
      <c r="AR19" s="51"/>
      <c r="AS19" s="52" t="s">
        <v>101</v>
      </c>
      <c r="AV19" s="39" t="s">
        <v>108</v>
      </c>
      <c r="AW19" s="39" t="s">
        <v>109</v>
      </c>
      <c r="AY19" s="101"/>
    </row>
    <row r="20" spans="1:51" x14ac:dyDescent="0.25">
      <c r="B20" s="40">
        <v>2.375</v>
      </c>
      <c r="C20" s="40">
        <v>0.41666666666666669</v>
      </c>
      <c r="D20" s="110">
        <v>7</v>
      </c>
      <c r="E20" s="41">
        <f t="shared" si="0"/>
        <v>4.9295774647887329</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139</v>
      </c>
      <c r="P20" s="111">
        <v>146</v>
      </c>
      <c r="Q20" s="111">
        <v>461887</v>
      </c>
      <c r="R20" s="46">
        <f t="shared" si="5"/>
        <v>6129</v>
      </c>
      <c r="S20" s="47">
        <f t="shared" si="6"/>
        <v>147.096</v>
      </c>
      <c r="T20" s="47">
        <f t="shared" si="7"/>
        <v>6.1289999999999996</v>
      </c>
      <c r="U20" s="112">
        <v>8.1</v>
      </c>
      <c r="V20" s="112">
        <f t="shared" si="1"/>
        <v>8.1</v>
      </c>
      <c r="W20" s="113" t="s">
        <v>130</v>
      </c>
      <c r="X20" s="115">
        <v>1047</v>
      </c>
      <c r="Y20" s="115">
        <v>0</v>
      </c>
      <c r="Z20" s="115">
        <v>1187</v>
      </c>
      <c r="AA20" s="115">
        <v>1185</v>
      </c>
      <c r="AB20" s="115">
        <v>1187</v>
      </c>
      <c r="AC20" s="48" t="s">
        <v>90</v>
      </c>
      <c r="AD20" s="48" t="s">
        <v>90</v>
      </c>
      <c r="AE20" s="48" t="s">
        <v>90</v>
      </c>
      <c r="AF20" s="114" t="s">
        <v>90</v>
      </c>
      <c r="AG20" s="123">
        <v>46311692</v>
      </c>
      <c r="AH20" s="49">
        <f t="shared" si="9"/>
        <v>1328</v>
      </c>
      <c r="AI20" s="50">
        <f t="shared" si="8"/>
        <v>216.67482460434005</v>
      </c>
      <c r="AJ20" s="98">
        <v>1</v>
      </c>
      <c r="AK20" s="98">
        <v>0</v>
      </c>
      <c r="AL20" s="98">
        <v>1</v>
      </c>
      <c r="AM20" s="98">
        <v>1</v>
      </c>
      <c r="AN20" s="98">
        <v>1</v>
      </c>
      <c r="AO20" s="98">
        <v>0</v>
      </c>
      <c r="AP20" s="115">
        <v>10766148</v>
      </c>
      <c r="AQ20" s="115">
        <f t="shared" si="2"/>
        <v>0</v>
      </c>
      <c r="AR20" s="53">
        <v>1.1200000000000001</v>
      </c>
      <c r="AS20" s="52" t="s">
        <v>101</v>
      </c>
      <c r="AY20" s="101"/>
    </row>
    <row r="21" spans="1:51" x14ac:dyDescent="0.25">
      <c r="B21" s="40">
        <v>2.4166666666666701</v>
      </c>
      <c r="C21" s="40">
        <v>0.45833333333333298</v>
      </c>
      <c r="D21" s="110">
        <v>7</v>
      </c>
      <c r="E21" s="41">
        <f t="shared" si="0"/>
        <v>4.9295774647887329</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139</v>
      </c>
      <c r="P21" s="111">
        <v>142</v>
      </c>
      <c r="Q21" s="111">
        <v>467918</v>
      </c>
      <c r="R21" s="46">
        <f t="shared" si="5"/>
        <v>6031</v>
      </c>
      <c r="S21" s="47">
        <f t="shared" si="6"/>
        <v>144.744</v>
      </c>
      <c r="T21" s="47">
        <f t="shared" si="7"/>
        <v>6.0309999999999997</v>
      </c>
      <c r="U21" s="112">
        <v>7.5</v>
      </c>
      <c r="V21" s="112">
        <f t="shared" si="1"/>
        <v>7.5</v>
      </c>
      <c r="W21" s="113" t="s">
        <v>130</v>
      </c>
      <c r="X21" s="115">
        <v>1047</v>
      </c>
      <c r="Y21" s="115">
        <v>0</v>
      </c>
      <c r="Z21" s="115">
        <v>1187</v>
      </c>
      <c r="AA21" s="115">
        <v>1185</v>
      </c>
      <c r="AB21" s="115">
        <v>1187</v>
      </c>
      <c r="AC21" s="48" t="s">
        <v>90</v>
      </c>
      <c r="AD21" s="48" t="s">
        <v>90</v>
      </c>
      <c r="AE21" s="48" t="s">
        <v>90</v>
      </c>
      <c r="AF21" s="114" t="s">
        <v>90</v>
      </c>
      <c r="AG21" s="123">
        <v>46313092</v>
      </c>
      <c r="AH21" s="49">
        <f t="shared" si="9"/>
        <v>1400</v>
      </c>
      <c r="AI21" s="50">
        <f t="shared" si="8"/>
        <v>232.13397446526281</v>
      </c>
      <c r="AJ21" s="98">
        <v>1</v>
      </c>
      <c r="AK21" s="98">
        <v>0</v>
      </c>
      <c r="AL21" s="98">
        <v>1</v>
      </c>
      <c r="AM21" s="98">
        <v>1</v>
      </c>
      <c r="AN21" s="98">
        <v>1</v>
      </c>
      <c r="AO21" s="98">
        <v>0</v>
      </c>
      <c r="AP21" s="115">
        <v>10766148</v>
      </c>
      <c r="AQ21" s="115">
        <f t="shared" si="2"/>
        <v>0</v>
      </c>
      <c r="AR21" s="51"/>
      <c r="AS21" s="52" t="s">
        <v>101</v>
      </c>
      <c r="AY21" s="101"/>
    </row>
    <row r="22" spans="1:51" x14ac:dyDescent="0.25">
      <c r="B22" s="40">
        <v>2.4583333333333299</v>
      </c>
      <c r="C22" s="40">
        <v>0.5</v>
      </c>
      <c r="D22" s="110">
        <v>7</v>
      </c>
      <c r="E22" s="41">
        <f t="shared" si="0"/>
        <v>4.9295774647887329</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134</v>
      </c>
      <c r="P22" s="111">
        <v>138</v>
      </c>
      <c r="Q22" s="111">
        <v>473945</v>
      </c>
      <c r="R22" s="46">
        <f t="shared" si="5"/>
        <v>6027</v>
      </c>
      <c r="S22" s="47">
        <f t="shared" si="6"/>
        <v>144.648</v>
      </c>
      <c r="T22" s="47">
        <f t="shared" si="7"/>
        <v>6.0270000000000001</v>
      </c>
      <c r="U22" s="112">
        <v>7</v>
      </c>
      <c r="V22" s="112">
        <f t="shared" si="1"/>
        <v>7</v>
      </c>
      <c r="W22" s="113" t="s">
        <v>130</v>
      </c>
      <c r="X22" s="115">
        <v>1047</v>
      </c>
      <c r="Y22" s="115">
        <v>0</v>
      </c>
      <c r="Z22" s="115">
        <v>1187</v>
      </c>
      <c r="AA22" s="115">
        <v>1185</v>
      </c>
      <c r="AB22" s="115">
        <v>1187</v>
      </c>
      <c r="AC22" s="48" t="s">
        <v>90</v>
      </c>
      <c r="AD22" s="48" t="s">
        <v>90</v>
      </c>
      <c r="AE22" s="48" t="s">
        <v>90</v>
      </c>
      <c r="AF22" s="114" t="s">
        <v>90</v>
      </c>
      <c r="AG22" s="123">
        <v>46314456</v>
      </c>
      <c r="AH22" s="49">
        <f t="shared" si="9"/>
        <v>1364</v>
      </c>
      <c r="AI22" s="50">
        <f t="shared" si="8"/>
        <v>226.3149162103866</v>
      </c>
      <c r="AJ22" s="98">
        <v>1</v>
      </c>
      <c r="AK22" s="98">
        <v>0</v>
      </c>
      <c r="AL22" s="98">
        <v>1</v>
      </c>
      <c r="AM22" s="98">
        <v>1</v>
      </c>
      <c r="AN22" s="98">
        <v>1</v>
      </c>
      <c r="AO22" s="98">
        <v>0</v>
      </c>
      <c r="AP22" s="115">
        <v>10766148</v>
      </c>
      <c r="AQ22" s="115">
        <f t="shared" si="2"/>
        <v>0</v>
      </c>
      <c r="AR22" s="51"/>
      <c r="AS22" s="52" t="s">
        <v>101</v>
      </c>
      <c r="AV22" s="55" t="s">
        <v>110</v>
      </c>
      <c r="AY22" s="101"/>
    </row>
    <row r="23" spans="1:51" x14ac:dyDescent="0.25">
      <c r="A23" s="97" t="s">
        <v>125</v>
      </c>
      <c r="B23" s="40">
        <v>2.5</v>
      </c>
      <c r="C23" s="40">
        <v>0.54166666666666696</v>
      </c>
      <c r="D23" s="110">
        <v>6</v>
      </c>
      <c r="E23" s="41">
        <f t="shared" si="0"/>
        <v>4.2253521126760569</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132</v>
      </c>
      <c r="P23" s="111">
        <v>140</v>
      </c>
      <c r="Q23" s="111">
        <v>480050</v>
      </c>
      <c r="R23" s="46">
        <f t="shared" si="5"/>
        <v>6105</v>
      </c>
      <c r="S23" s="47">
        <f t="shared" si="6"/>
        <v>146.52000000000001</v>
      </c>
      <c r="T23" s="47">
        <f t="shared" si="7"/>
        <v>6.1050000000000004</v>
      </c>
      <c r="U23" s="112">
        <v>6.5</v>
      </c>
      <c r="V23" s="112">
        <f t="shared" si="1"/>
        <v>6.5</v>
      </c>
      <c r="W23" s="113" t="s">
        <v>130</v>
      </c>
      <c r="X23" s="115">
        <v>1046</v>
      </c>
      <c r="Y23" s="115">
        <v>0</v>
      </c>
      <c r="Z23" s="115">
        <v>1187</v>
      </c>
      <c r="AA23" s="115">
        <v>1185</v>
      </c>
      <c r="AB23" s="115">
        <v>1187</v>
      </c>
      <c r="AC23" s="48" t="s">
        <v>90</v>
      </c>
      <c r="AD23" s="48" t="s">
        <v>90</v>
      </c>
      <c r="AE23" s="48" t="s">
        <v>90</v>
      </c>
      <c r="AF23" s="114" t="s">
        <v>90</v>
      </c>
      <c r="AG23" s="123">
        <v>46315820</v>
      </c>
      <c r="AH23" s="49">
        <f t="shared" si="9"/>
        <v>1364</v>
      </c>
      <c r="AI23" s="50">
        <f t="shared" si="8"/>
        <v>223.4234234234234</v>
      </c>
      <c r="AJ23" s="98">
        <v>1</v>
      </c>
      <c r="AK23" s="98">
        <v>0</v>
      </c>
      <c r="AL23" s="98">
        <v>1</v>
      </c>
      <c r="AM23" s="98">
        <v>1</v>
      </c>
      <c r="AN23" s="98">
        <v>1</v>
      </c>
      <c r="AO23" s="98">
        <v>0</v>
      </c>
      <c r="AP23" s="115">
        <v>10766148</v>
      </c>
      <c r="AQ23" s="115">
        <f t="shared" si="2"/>
        <v>0</v>
      </c>
      <c r="AR23" s="51"/>
      <c r="AS23" s="52" t="s">
        <v>113</v>
      </c>
      <c r="AT23" s="54"/>
      <c r="AV23" s="56" t="s">
        <v>111</v>
      </c>
      <c r="AW23" s="57" t="s">
        <v>112</v>
      </c>
      <c r="AY23" s="101"/>
    </row>
    <row r="24" spans="1:51" x14ac:dyDescent="0.25">
      <c r="B24" s="40">
        <v>2.5416666666666701</v>
      </c>
      <c r="C24" s="40">
        <v>0.58333333333333404</v>
      </c>
      <c r="D24" s="110">
        <v>5</v>
      </c>
      <c r="E24" s="41">
        <f t="shared" si="0"/>
        <v>3.5211267605633805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131</v>
      </c>
      <c r="P24" s="111">
        <v>142</v>
      </c>
      <c r="Q24" s="111">
        <v>486108</v>
      </c>
      <c r="R24" s="46">
        <f t="shared" si="5"/>
        <v>6058</v>
      </c>
      <c r="S24" s="47">
        <f t="shared" si="6"/>
        <v>145.392</v>
      </c>
      <c r="T24" s="47">
        <f t="shared" si="7"/>
        <v>6.0579999999999998</v>
      </c>
      <c r="U24" s="112">
        <v>5.9</v>
      </c>
      <c r="V24" s="112">
        <f t="shared" si="1"/>
        <v>5.9</v>
      </c>
      <c r="W24" s="113" t="s">
        <v>130</v>
      </c>
      <c r="X24" s="115">
        <v>1046</v>
      </c>
      <c r="Y24" s="115">
        <v>0</v>
      </c>
      <c r="Z24" s="115">
        <v>1187</v>
      </c>
      <c r="AA24" s="115">
        <v>1185</v>
      </c>
      <c r="AB24" s="115">
        <v>1187</v>
      </c>
      <c r="AC24" s="48" t="s">
        <v>90</v>
      </c>
      <c r="AD24" s="48" t="s">
        <v>90</v>
      </c>
      <c r="AE24" s="48" t="s">
        <v>90</v>
      </c>
      <c r="AF24" s="114" t="s">
        <v>90</v>
      </c>
      <c r="AG24" s="123">
        <v>46317172</v>
      </c>
      <c r="AH24" s="49">
        <f>IF(ISBLANK(AG24),"-",AG24-AG23)</f>
        <v>1352</v>
      </c>
      <c r="AI24" s="50">
        <f t="shared" si="8"/>
        <v>223.17596566523605</v>
      </c>
      <c r="AJ24" s="98">
        <v>1</v>
      </c>
      <c r="AK24" s="98">
        <v>0</v>
      </c>
      <c r="AL24" s="98">
        <v>1</v>
      </c>
      <c r="AM24" s="98">
        <v>1</v>
      </c>
      <c r="AN24" s="98">
        <v>1</v>
      </c>
      <c r="AO24" s="98">
        <v>0</v>
      </c>
      <c r="AP24" s="115">
        <v>10766148</v>
      </c>
      <c r="AQ24" s="115">
        <f t="shared" si="2"/>
        <v>0</v>
      </c>
      <c r="AR24" s="53">
        <v>1.18</v>
      </c>
      <c r="AS24" s="52" t="s">
        <v>113</v>
      </c>
      <c r="AV24" s="58" t="s">
        <v>29</v>
      </c>
      <c r="AW24" s="58">
        <v>14.7</v>
      </c>
      <c r="AY24" s="101"/>
    </row>
    <row r="25" spans="1:51" x14ac:dyDescent="0.25">
      <c r="B25" s="40">
        <v>2.5833333333333299</v>
      </c>
      <c r="C25" s="40">
        <v>0.625</v>
      </c>
      <c r="D25" s="110">
        <v>6</v>
      </c>
      <c r="E25" s="41">
        <f t="shared" si="0"/>
        <v>4.2253521126760569</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132</v>
      </c>
      <c r="P25" s="111">
        <v>137</v>
      </c>
      <c r="Q25" s="111">
        <v>492097</v>
      </c>
      <c r="R25" s="46">
        <f t="shared" si="5"/>
        <v>5989</v>
      </c>
      <c r="S25" s="47">
        <f t="shared" si="6"/>
        <v>143.73599999999999</v>
      </c>
      <c r="T25" s="47">
        <f t="shared" si="7"/>
        <v>5.9889999999999999</v>
      </c>
      <c r="U25" s="112">
        <v>5.5</v>
      </c>
      <c r="V25" s="112">
        <f t="shared" si="1"/>
        <v>5.5</v>
      </c>
      <c r="W25" s="113" t="s">
        <v>130</v>
      </c>
      <c r="X25" s="115">
        <v>1046</v>
      </c>
      <c r="Y25" s="115">
        <v>0</v>
      </c>
      <c r="Z25" s="115">
        <v>1186</v>
      </c>
      <c r="AA25" s="115">
        <v>1185</v>
      </c>
      <c r="AB25" s="115">
        <v>1187</v>
      </c>
      <c r="AC25" s="48" t="s">
        <v>90</v>
      </c>
      <c r="AD25" s="48" t="s">
        <v>90</v>
      </c>
      <c r="AE25" s="48" t="s">
        <v>90</v>
      </c>
      <c r="AF25" s="114" t="s">
        <v>90</v>
      </c>
      <c r="AG25" s="123">
        <v>46318524</v>
      </c>
      <c r="AH25" s="49">
        <f t="shared" si="9"/>
        <v>1352</v>
      </c>
      <c r="AI25" s="50">
        <f t="shared" si="8"/>
        <v>225.74720320587744</v>
      </c>
      <c r="AJ25" s="98">
        <v>1</v>
      </c>
      <c r="AK25" s="98">
        <v>0</v>
      </c>
      <c r="AL25" s="98">
        <v>1</v>
      </c>
      <c r="AM25" s="98">
        <v>1</v>
      </c>
      <c r="AN25" s="98">
        <v>1</v>
      </c>
      <c r="AO25" s="98">
        <v>0</v>
      </c>
      <c r="AP25" s="115">
        <v>10766148</v>
      </c>
      <c r="AQ25" s="115">
        <f t="shared" si="2"/>
        <v>0</v>
      </c>
      <c r="AR25" s="51"/>
      <c r="AS25" s="52" t="s">
        <v>113</v>
      </c>
      <c r="AV25" s="58" t="s">
        <v>74</v>
      </c>
      <c r="AW25" s="58">
        <v>10.36</v>
      </c>
      <c r="AY25" s="101"/>
    </row>
    <row r="26" spans="1:51" x14ac:dyDescent="0.25">
      <c r="B26" s="40">
        <v>2.625</v>
      </c>
      <c r="C26" s="40">
        <v>0.66666666666666696</v>
      </c>
      <c r="D26" s="110">
        <v>6</v>
      </c>
      <c r="E26" s="41">
        <f t="shared" si="0"/>
        <v>4.2253521126760569</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134</v>
      </c>
      <c r="P26" s="111">
        <v>134</v>
      </c>
      <c r="Q26" s="111">
        <v>498048</v>
      </c>
      <c r="R26" s="46">
        <f t="shared" si="5"/>
        <v>5951</v>
      </c>
      <c r="S26" s="47">
        <f t="shared" si="6"/>
        <v>142.82400000000001</v>
      </c>
      <c r="T26" s="47">
        <f t="shared" si="7"/>
        <v>5.9509999999999996</v>
      </c>
      <c r="U26" s="112">
        <v>5.2</v>
      </c>
      <c r="V26" s="112">
        <f t="shared" si="1"/>
        <v>5.2</v>
      </c>
      <c r="W26" s="113" t="s">
        <v>130</v>
      </c>
      <c r="X26" s="115">
        <v>1016</v>
      </c>
      <c r="Y26" s="115">
        <v>0</v>
      </c>
      <c r="Z26" s="115">
        <v>1187</v>
      </c>
      <c r="AA26" s="115">
        <v>1185</v>
      </c>
      <c r="AB26" s="115">
        <v>1187</v>
      </c>
      <c r="AC26" s="48" t="s">
        <v>90</v>
      </c>
      <c r="AD26" s="48" t="s">
        <v>90</v>
      </c>
      <c r="AE26" s="48" t="s">
        <v>90</v>
      </c>
      <c r="AF26" s="114" t="s">
        <v>90</v>
      </c>
      <c r="AG26" s="123">
        <v>46319824</v>
      </c>
      <c r="AH26" s="49">
        <f t="shared" si="9"/>
        <v>1300</v>
      </c>
      <c r="AI26" s="50">
        <f t="shared" si="8"/>
        <v>218.45068055788946</v>
      </c>
      <c r="AJ26" s="98">
        <v>1</v>
      </c>
      <c r="AK26" s="98">
        <v>0</v>
      </c>
      <c r="AL26" s="98">
        <v>1</v>
      </c>
      <c r="AM26" s="98">
        <v>1</v>
      </c>
      <c r="AN26" s="98">
        <v>1</v>
      </c>
      <c r="AO26" s="98">
        <v>0</v>
      </c>
      <c r="AP26" s="115">
        <v>10766148</v>
      </c>
      <c r="AQ26" s="115">
        <f t="shared" si="2"/>
        <v>0</v>
      </c>
      <c r="AR26" s="51"/>
      <c r="AS26" s="52" t="s">
        <v>113</v>
      </c>
      <c r="AV26" s="58" t="s">
        <v>114</v>
      </c>
      <c r="AW26" s="58">
        <v>1.01325</v>
      </c>
      <c r="AY26" s="101"/>
    </row>
    <row r="27" spans="1:51" x14ac:dyDescent="0.25">
      <c r="B27" s="40">
        <v>2.6666666666666701</v>
      </c>
      <c r="C27" s="40">
        <v>0.70833333333333404</v>
      </c>
      <c r="D27" s="110">
        <v>5</v>
      </c>
      <c r="E27" s="41">
        <f t="shared" si="0"/>
        <v>3.5211267605633805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135</v>
      </c>
      <c r="P27" s="111">
        <v>137</v>
      </c>
      <c r="Q27" s="111">
        <v>504034</v>
      </c>
      <c r="R27" s="46">
        <f t="shared" si="5"/>
        <v>5986</v>
      </c>
      <c r="S27" s="47">
        <f t="shared" si="6"/>
        <v>143.66399999999999</v>
      </c>
      <c r="T27" s="47">
        <f t="shared" si="7"/>
        <v>5.9859999999999998</v>
      </c>
      <c r="U27" s="112">
        <v>5</v>
      </c>
      <c r="V27" s="112">
        <f t="shared" si="1"/>
        <v>5</v>
      </c>
      <c r="W27" s="113" t="s">
        <v>130</v>
      </c>
      <c r="X27" s="115">
        <v>1015</v>
      </c>
      <c r="Y27" s="115">
        <v>0</v>
      </c>
      <c r="Z27" s="115">
        <v>1187</v>
      </c>
      <c r="AA27" s="115">
        <v>1185</v>
      </c>
      <c r="AB27" s="115">
        <v>1187</v>
      </c>
      <c r="AC27" s="48" t="s">
        <v>90</v>
      </c>
      <c r="AD27" s="48" t="s">
        <v>90</v>
      </c>
      <c r="AE27" s="48" t="s">
        <v>90</v>
      </c>
      <c r="AF27" s="114" t="s">
        <v>90</v>
      </c>
      <c r="AG27" s="123">
        <v>46321172</v>
      </c>
      <c r="AH27" s="49">
        <f t="shared" si="9"/>
        <v>1348</v>
      </c>
      <c r="AI27" s="50">
        <f t="shared" si="8"/>
        <v>225.19211493484798</v>
      </c>
      <c r="AJ27" s="98">
        <v>1</v>
      </c>
      <c r="AK27" s="98">
        <v>0</v>
      </c>
      <c r="AL27" s="98">
        <v>1</v>
      </c>
      <c r="AM27" s="98">
        <v>1</v>
      </c>
      <c r="AN27" s="98">
        <v>1</v>
      </c>
      <c r="AO27" s="98">
        <v>0</v>
      </c>
      <c r="AP27" s="115">
        <v>10766148</v>
      </c>
      <c r="AQ27" s="115">
        <f t="shared" si="2"/>
        <v>0</v>
      </c>
      <c r="AR27" s="51"/>
      <c r="AS27" s="52" t="s">
        <v>113</v>
      </c>
      <c r="AV27" s="58" t="s">
        <v>115</v>
      </c>
      <c r="AW27" s="58">
        <v>1</v>
      </c>
      <c r="AY27" s="101"/>
    </row>
    <row r="28" spans="1:51" x14ac:dyDescent="0.25">
      <c r="B28" s="40">
        <v>2.7083333333333299</v>
      </c>
      <c r="C28" s="40">
        <v>0.750000000000002</v>
      </c>
      <c r="D28" s="110">
        <v>5</v>
      </c>
      <c r="E28" s="41">
        <f t="shared" si="0"/>
        <v>3.5211267605633805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135</v>
      </c>
      <c r="P28" s="111">
        <v>138</v>
      </c>
      <c r="Q28" s="111">
        <v>510004</v>
      </c>
      <c r="R28" s="46">
        <f t="shared" si="5"/>
        <v>5970</v>
      </c>
      <c r="S28" s="47">
        <f t="shared" si="6"/>
        <v>143.28</v>
      </c>
      <c r="T28" s="47">
        <f t="shared" si="7"/>
        <v>5.97</v>
      </c>
      <c r="U28" s="112">
        <v>4.7</v>
      </c>
      <c r="V28" s="112">
        <f t="shared" si="1"/>
        <v>4.7</v>
      </c>
      <c r="W28" s="113" t="s">
        <v>130</v>
      </c>
      <c r="X28" s="115">
        <v>1004</v>
      </c>
      <c r="Y28" s="115">
        <v>0</v>
      </c>
      <c r="Z28" s="115">
        <v>1187</v>
      </c>
      <c r="AA28" s="115">
        <v>1185</v>
      </c>
      <c r="AB28" s="115">
        <v>1187</v>
      </c>
      <c r="AC28" s="48" t="s">
        <v>90</v>
      </c>
      <c r="AD28" s="48" t="s">
        <v>90</v>
      </c>
      <c r="AE28" s="48" t="s">
        <v>90</v>
      </c>
      <c r="AF28" s="114" t="s">
        <v>90</v>
      </c>
      <c r="AG28" s="123">
        <v>46322508</v>
      </c>
      <c r="AH28" s="49">
        <f t="shared" si="9"/>
        <v>1336</v>
      </c>
      <c r="AI28" s="50">
        <f t="shared" si="8"/>
        <v>223.78559463986602</v>
      </c>
      <c r="AJ28" s="98">
        <v>1</v>
      </c>
      <c r="AK28" s="98">
        <v>0</v>
      </c>
      <c r="AL28" s="98">
        <v>1</v>
      </c>
      <c r="AM28" s="98">
        <v>1</v>
      </c>
      <c r="AN28" s="98">
        <v>1</v>
      </c>
      <c r="AO28" s="98">
        <v>0</v>
      </c>
      <c r="AP28" s="115">
        <v>10766148</v>
      </c>
      <c r="AQ28" s="115">
        <f t="shared" si="2"/>
        <v>0</v>
      </c>
      <c r="AR28" s="53">
        <v>1.2</v>
      </c>
      <c r="AS28" s="52" t="s">
        <v>113</v>
      </c>
      <c r="AV28" s="58" t="s">
        <v>116</v>
      </c>
      <c r="AW28" s="58">
        <v>101.325</v>
      </c>
      <c r="AY28" s="101"/>
    </row>
    <row r="29" spans="1:51" x14ac:dyDescent="0.25">
      <c r="A29" s="97" t="s">
        <v>135</v>
      </c>
      <c r="B29" s="40">
        <v>2.75</v>
      </c>
      <c r="C29" s="40">
        <v>0.79166666666666896</v>
      </c>
      <c r="D29" s="110">
        <v>5</v>
      </c>
      <c r="E29" s="41">
        <f t="shared" si="0"/>
        <v>3.5211267605633805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135</v>
      </c>
      <c r="P29" s="111">
        <v>137</v>
      </c>
      <c r="Q29" s="111">
        <v>515978</v>
      </c>
      <c r="R29" s="46">
        <f t="shared" si="5"/>
        <v>5974</v>
      </c>
      <c r="S29" s="47">
        <f t="shared" si="6"/>
        <v>143.376</v>
      </c>
      <c r="T29" s="47">
        <f t="shared" si="7"/>
        <v>5.9740000000000002</v>
      </c>
      <c r="U29" s="112">
        <v>4.5</v>
      </c>
      <c r="V29" s="112">
        <f t="shared" si="1"/>
        <v>4.5</v>
      </c>
      <c r="W29" s="113" t="s">
        <v>130</v>
      </c>
      <c r="X29" s="115">
        <v>1006</v>
      </c>
      <c r="Y29" s="115">
        <v>0</v>
      </c>
      <c r="Z29" s="115">
        <v>1187</v>
      </c>
      <c r="AA29" s="115">
        <v>1185</v>
      </c>
      <c r="AB29" s="115">
        <v>1187</v>
      </c>
      <c r="AC29" s="48" t="s">
        <v>90</v>
      </c>
      <c r="AD29" s="48" t="s">
        <v>90</v>
      </c>
      <c r="AE29" s="48" t="s">
        <v>90</v>
      </c>
      <c r="AF29" s="114" t="s">
        <v>90</v>
      </c>
      <c r="AG29" s="123">
        <v>46323848</v>
      </c>
      <c r="AH29" s="49">
        <f t="shared" si="9"/>
        <v>1340</v>
      </c>
      <c r="AI29" s="50">
        <f t="shared" si="8"/>
        <v>224.30532306662201</v>
      </c>
      <c r="AJ29" s="98">
        <v>1</v>
      </c>
      <c r="AK29" s="98">
        <v>0</v>
      </c>
      <c r="AL29" s="98">
        <v>1</v>
      </c>
      <c r="AM29" s="98">
        <v>1</v>
      </c>
      <c r="AN29" s="98">
        <v>1</v>
      </c>
      <c r="AO29" s="98">
        <v>0</v>
      </c>
      <c r="AP29" s="115">
        <v>10766148</v>
      </c>
      <c r="AQ29" s="115">
        <f t="shared" si="2"/>
        <v>0</v>
      </c>
      <c r="AR29" s="51"/>
      <c r="AS29" s="52" t="s">
        <v>113</v>
      </c>
      <c r="AY29" s="101"/>
    </row>
    <row r="30" spans="1:51" x14ac:dyDescent="0.25">
      <c r="B30" s="40">
        <v>2.7916666666666701</v>
      </c>
      <c r="C30" s="40">
        <v>0.83333333333333703</v>
      </c>
      <c r="D30" s="110">
        <v>6</v>
      </c>
      <c r="E30" s="41">
        <f t="shared" si="0"/>
        <v>4.2253521126760569</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114</v>
      </c>
      <c r="P30" s="111">
        <v>121</v>
      </c>
      <c r="Q30" s="111">
        <v>521843</v>
      </c>
      <c r="R30" s="46">
        <f t="shared" si="5"/>
        <v>5865</v>
      </c>
      <c r="S30" s="47">
        <f t="shared" si="6"/>
        <v>140.76</v>
      </c>
      <c r="T30" s="47">
        <f t="shared" si="7"/>
        <v>5.8650000000000002</v>
      </c>
      <c r="U30" s="112">
        <v>3.7</v>
      </c>
      <c r="V30" s="112">
        <f t="shared" si="1"/>
        <v>3.7</v>
      </c>
      <c r="W30" s="113" t="s">
        <v>134</v>
      </c>
      <c r="X30" s="115">
        <v>1047</v>
      </c>
      <c r="Y30" s="115">
        <v>0</v>
      </c>
      <c r="Z30" s="115">
        <v>0</v>
      </c>
      <c r="AA30" s="115">
        <v>1185</v>
      </c>
      <c r="AB30" s="115">
        <v>1188</v>
      </c>
      <c r="AC30" s="48" t="s">
        <v>90</v>
      </c>
      <c r="AD30" s="48" t="s">
        <v>90</v>
      </c>
      <c r="AE30" s="48" t="s">
        <v>90</v>
      </c>
      <c r="AF30" s="114" t="s">
        <v>90</v>
      </c>
      <c r="AG30" s="123">
        <v>46324936</v>
      </c>
      <c r="AH30" s="49">
        <f t="shared" si="9"/>
        <v>1088</v>
      </c>
      <c r="AI30" s="50">
        <f t="shared" si="8"/>
        <v>185.50724637681159</v>
      </c>
      <c r="AJ30" s="98">
        <v>1</v>
      </c>
      <c r="AK30" s="98">
        <v>0</v>
      </c>
      <c r="AL30" s="98">
        <v>0</v>
      </c>
      <c r="AM30" s="98">
        <v>1</v>
      </c>
      <c r="AN30" s="98">
        <v>1</v>
      </c>
      <c r="AO30" s="98">
        <v>0</v>
      </c>
      <c r="AP30" s="115">
        <v>10766148</v>
      </c>
      <c r="AQ30" s="115">
        <f t="shared" si="2"/>
        <v>0</v>
      </c>
      <c r="AR30" s="51"/>
      <c r="AS30" s="52" t="s">
        <v>113</v>
      </c>
      <c r="AV30" s="273" t="s">
        <v>117</v>
      </c>
      <c r="AW30" s="273"/>
      <c r="AY30" s="101"/>
    </row>
    <row r="31" spans="1:51" x14ac:dyDescent="0.25">
      <c r="B31" s="40">
        <v>2.8333333333333299</v>
      </c>
      <c r="C31" s="40">
        <v>0.875000000000004</v>
      </c>
      <c r="D31" s="110">
        <v>6</v>
      </c>
      <c r="E31" s="41">
        <f t="shared" si="0"/>
        <v>4.2253521126760569</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115</v>
      </c>
      <c r="P31" s="111">
        <v>129</v>
      </c>
      <c r="Q31" s="111">
        <v>527467</v>
      </c>
      <c r="R31" s="46">
        <f t="shared" si="5"/>
        <v>5624</v>
      </c>
      <c r="S31" s="47">
        <f t="shared" si="6"/>
        <v>134.976</v>
      </c>
      <c r="T31" s="47">
        <f t="shared" si="7"/>
        <v>5.6239999999999997</v>
      </c>
      <c r="U31" s="112">
        <v>3.2</v>
      </c>
      <c r="V31" s="112">
        <f t="shared" si="1"/>
        <v>3.2</v>
      </c>
      <c r="W31" s="113" t="s">
        <v>134</v>
      </c>
      <c r="X31" s="115">
        <v>1047</v>
      </c>
      <c r="Y31" s="115">
        <v>0</v>
      </c>
      <c r="Z31" s="115">
        <v>0</v>
      </c>
      <c r="AA31" s="115">
        <v>1185</v>
      </c>
      <c r="AB31" s="115">
        <v>1188</v>
      </c>
      <c r="AC31" s="48" t="s">
        <v>90</v>
      </c>
      <c r="AD31" s="48" t="s">
        <v>90</v>
      </c>
      <c r="AE31" s="48" t="s">
        <v>90</v>
      </c>
      <c r="AF31" s="114" t="s">
        <v>90</v>
      </c>
      <c r="AG31" s="123">
        <v>46325964</v>
      </c>
      <c r="AH31" s="49">
        <f t="shared" si="9"/>
        <v>1028</v>
      </c>
      <c r="AI31" s="50">
        <f t="shared" si="8"/>
        <v>182.78805120910386</v>
      </c>
      <c r="AJ31" s="98">
        <v>1</v>
      </c>
      <c r="AK31" s="98">
        <v>0</v>
      </c>
      <c r="AL31" s="98">
        <v>0</v>
      </c>
      <c r="AM31" s="98">
        <v>1</v>
      </c>
      <c r="AN31" s="98">
        <v>1</v>
      </c>
      <c r="AO31" s="98">
        <v>0</v>
      </c>
      <c r="AP31" s="115">
        <v>10766148</v>
      </c>
      <c r="AQ31" s="115">
        <f t="shared" si="2"/>
        <v>0</v>
      </c>
      <c r="AR31" s="51"/>
      <c r="AS31" s="52" t="s">
        <v>113</v>
      </c>
      <c r="AV31" s="59" t="s">
        <v>29</v>
      </c>
      <c r="AW31" s="59" t="s">
        <v>74</v>
      </c>
      <c r="AY31" s="101"/>
    </row>
    <row r="32" spans="1:51" x14ac:dyDescent="0.25">
      <c r="B32" s="40">
        <v>2.875</v>
      </c>
      <c r="C32" s="40">
        <v>0.91666666666667096</v>
      </c>
      <c r="D32" s="110">
        <v>7</v>
      </c>
      <c r="E32" s="41">
        <f t="shared" si="0"/>
        <v>4.9295774647887329</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116</v>
      </c>
      <c r="P32" s="111">
        <v>123</v>
      </c>
      <c r="Q32" s="111">
        <v>532971</v>
      </c>
      <c r="R32" s="46">
        <f t="shared" si="5"/>
        <v>5504</v>
      </c>
      <c r="S32" s="47">
        <f t="shared" si="6"/>
        <v>132.096</v>
      </c>
      <c r="T32" s="47">
        <f t="shared" si="7"/>
        <v>5.5039999999999996</v>
      </c>
      <c r="U32" s="112">
        <v>2.9</v>
      </c>
      <c r="V32" s="112">
        <f t="shared" si="1"/>
        <v>2.9</v>
      </c>
      <c r="W32" s="113" t="s">
        <v>124</v>
      </c>
      <c r="X32" s="115">
        <v>1047</v>
      </c>
      <c r="Y32" s="115">
        <v>0</v>
      </c>
      <c r="Z32" s="115">
        <v>0</v>
      </c>
      <c r="AA32" s="115">
        <v>1185</v>
      </c>
      <c r="AB32" s="115">
        <v>1188</v>
      </c>
      <c r="AC32" s="48" t="s">
        <v>90</v>
      </c>
      <c r="AD32" s="48" t="s">
        <v>90</v>
      </c>
      <c r="AE32" s="48" t="s">
        <v>90</v>
      </c>
      <c r="AF32" s="114" t="s">
        <v>90</v>
      </c>
      <c r="AG32" s="123">
        <v>46327056</v>
      </c>
      <c r="AH32" s="49">
        <f t="shared" si="9"/>
        <v>1092</v>
      </c>
      <c r="AI32" s="50">
        <f t="shared" si="8"/>
        <v>198.4011627906977</v>
      </c>
      <c r="AJ32" s="98">
        <v>1</v>
      </c>
      <c r="AK32" s="98">
        <v>0</v>
      </c>
      <c r="AL32" s="98">
        <v>0</v>
      </c>
      <c r="AM32" s="98">
        <v>1</v>
      </c>
      <c r="AN32" s="98">
        <v>1</v>
      </c>
      <c r="AO32" s="98">
        <v>0</v>
      </c>
      <c r="AP32" s="115">
        <v>10766148</v>
      </c>
      <c r="AQ32" s="115">
        <f t="shared" si="2"/>
        <v>0</v>
      </c>
      <c r="AR32" s="53">
        <v>1.1599999999999999</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5</v>
      </c>
      <c r="E33" s="41">
        <f t="shared" si="0"/>
        <v>3.5211267605633805</v>
      </c>
      <c r="F33" s="100">
        <v>75</v>
      </c>
      <c r="G33" s="41">
        <f t="shared" si="3"/>
        <v>52.816901408450704</v>
      </c>
      <c r="H33" s="42" t="s">
        <v>88</v>
      </c>
      <c r="I33" s="42">
        <f>J33-(2/1.42)</f>
        <v>47.887323943661976</v>
      </c>
      <c r="J33" s="43">
        <f>(F33-5)/1.42</f>
        <v>49.295774647887328</v>
      </c>
      <c r="K33" s="42">
        <f t="shared" si="12"/>
        <v>53.521126760563384</v>
      </c>
      <c r="L33" s="44">
        <v>14</v>
      </c>
      <c r="M33" s="45" t="s">
        <v>118</v>
      </c>
      <c r="N33" s="45">
        <v>11.9</v>
      </c>
      <c r="O33" s="111">
        <v>131</v>
      </c>
      <c r="P33" s="111">
        <v>116</v>
      </c>
      <c r="Q33" s="111">
        <v>537475</v>
      </c>
      <c r="R33" s="46">
        <f t="shared" si="5"/>
        <v>4504</v>
      </c>
      <c r="S33" s="47">
        <f t="shared" si="6"/>
        <v>108.096</v>
      </c>
      <c r="T33" s="47">
        <f t="shared" si="7"/>
        <v>4.5039999999999996</v>
      </c>
      <c r="U33" s="112">
        <v>3.5</v>
      </c>
      <c r="V33" s="112">
        <f t="shared" si="1"/>
        <v>3.5</v>
      </c>
      <c r="W33" s="113" t="s">
        <v>124</v>
      </c>
      <c r="X33" s="115">
        <v>0</v>
      </c>
      <c r="Y33" s="115">
        <v>0</v>
      </c>
      <c r="Z33" s="115">
        <v>0</v>
      </c>
      <c r="AA33" s="115">
        <v>1185</v>
      </c>
      <c r="AB33" s="115">
        <v>1188</v>
      </c>
      <c r="AC33" s="48" t="s">
        <v>90</v>
      </c>
      <c r="AD33" s="48" t="s">
        <v>90</v>
      </c>
      <c r="AE33" s="48" t="s">
        <v>90</v>
      </c>
      <c r="AF33" s="114" t="s">
        <v>90</v>
      </c>
      <c r="AG33" s="123">
        <v>46327988</v>
      </c>
      <c r="AH33" s="49">
        <f t="shared" si="9"/>
        <v>932</v>
      </c>
      <c r="AI33" s="50">
        <f t="shared" si="8"/>
        <v>206.92717584369453</v>
      </c>
      <c r="AJ33" s="98">
        <v>0</v>
      </c>
      <c r="AK33" s="98">
        <v>0</v>
      </c>
      <c r="AL33" s="98">
        <v>0</v>
      </c>
      <c r="AM33" s="98">
        <v>1</v>
      </c>
      <c r="AN33" s="98">
        <v>1</v>
      </c>
      <c r="AO33" s="98">
        <v>0.7</v>
      </c>
      <c r="AP33" s="115">
        <v>10766566</v>
      </c>
      <c r="AQ33" s="115">
        <f t="shared" si="2"/>
        <v>418</v>
      </c>
      <c r="AR33" s="51"/>
      <c r="AS33" s="52" t="s">
        <v>113</v>
      </c>
      <c r="AY33" s="101"/>
    </row>
    <row r="34" spans="1:51" x14ac:dyDescent="0.25">
      <c r="B34" s="40">
        <v>2.9583333333333299</v>
      </c>
      <c r="C34" s="40">
        <v>1</v>
      </c>
      <c r="D34" s="110">
        <v>6</v>
      </c>
      <c r="E34" s="41">
        <f t="shared" si="0"/>
        <v>4.2253521126760569</v>
      </c>
      <c r="F34" s="100">
        <v>75</v>
      </c>
      <c r="G34" s="41">
        <f t="shared" si="3"/>
        <v>52.816901408450704</v>
      </c>
      <c r="H34" s="42" t="s">
        <v>88</v>
      </c>
      <c r="I34" s="42">
        <f t="shared" si="4"/>
        <v>47.887323943661976</v>
      </c>
      <c r="J34" s="43">
        <f>(F34-5)/1.42</f>
        <v>49.295774647887328</v>
      </c>
      <c r="K34" s="42">
        <f t="shared" si="12"/>
        <v>53.521126760563384</v>
      </c>
      <c r="L34" s="44">
        <v>14</v>
      </c>
      <c r="M34" s="45" t="s">
        <v>118</v>
      </c>
      <c r="N34" s="61">
        <v>11.5</v>
      </c>
      <c r="O34" s="111">
        <v>134</v>
      </c>
      <c r="P34" s="111">
        <v>114</v>
      </c>
      <c r="Q34" s="111">
        <v>541765</v>
      </c>
      <c r="R34" s="46">
        <f t="shared" si="5"/>
        <v>4290</v>
      </c>
      <c r="S34" s="47">
        <f t="shared" si="6"/>
        <v>102.96</v>
      </c>
      <c r="T34" s="47">
        <f t="shared" si="7"/>
        <v>4.29</v>
      </c>
      <c r="U34" s="112">
        <v>4.7</v>
      </c>
      <c r="V34" s="112">
        <f t="shared" si="1"/>
        <v>4.7</v>
      </c>
      <c r="W34" s="113" t="s">
        <v>124</v>
      </c>
      <c r="X34" s="115">
        <v>0</v>
      </c>
      <c r="Y34" s="115">
        <v>0</v>
      </c>
      <c r="Z34" s="115">
        <v>0</v>
      </c>
      <c r="AA34" s="115">
        <v>1185</v>
      </c>
      <c r="AB34" s="115">
        <v>1188</v>
      </c>
      <c r="AC34" s="48" t="s">
        <v>90</v>
      </c>
      <c r="AD34" s="48" t="s">
        <v>90</v>
      </c>
      <c r="AE34" s="48" t="s">
        <v>90</v>
      </c>
      <c r="AF34" s="114" t="s">
        <v>90</v>
      </c>
      <c r="AG34" s="123">
        <v>46328892</v>
      </c>
      <c r="AH34" s="49">
        <f t="shared" si="9"/>
        <v>904</v>
      </c>
      <c r="AI34" s="50">
        <f t="shared" si="8"/>
        <v>210.72261072261071</v>
      </c>
      <c r="AJ34" s="98">
        <v>0</v>
      </c>
      <c r="AK34" s="98">
        <v>0</v>
      </c>
      <c r="AL34" s="98">
        <v>0</v>
      </c>
      <c r="AM34" s="98">
        <v>1</v>
      </c>
      <c r="AN34" s="98">
        <v>1</v>
      </c>
      <c r="AO34" s="98">
        <v>0.7</v>
      </c>
      <c r="AP34" s="115">
        <v>10767167</v>
      </c>
      <c r="AQ34" s="115">
        <f t="shared" si="2"/>
        <v>601</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135111</v>
      </c>
      <c r="S35" s="65">
        <f>AVERAGE(S11:S34)</f>
        <v>135.11100000000002</v>
      </c>
      <c r="T35" s="65">
        <f>SUM(T11:T34)</f>
        <v>135.11099999999999</v>
      </c>
      <c r="U35" s="112"/>
      <c r="V35" s="94"/>
      <c r="W35" s="57"/>
      <c r="X35" s="88"/>
      <c r="Y35" s="89"/>
      <c r="Z35" s="89"/>
      <c r="AA35" s="89"/>
      <c r="AB35" s="90"/>
      <c r="AC35" s="88"/>
      <c r="AD35" s="89"/>
      <c r="AE35" s="90"/>
      <c r="AF35" s="91"/>
      <c r="AG35" s="66">
        <f>AG34-AG10</f>
        <v>28100</v>
      </c>
      <c r="AH35" s="67">
        <f>SUM(AH11:AH34)</f>
        <v>28100</v>
      </c>
      <c r="AI35" s="68">
        <f>$AH$35/$T35</f>
        <v>207.97714471804665</v>
      </c>
      <c r="AJ35" s="98"/>
      <c r="AK35" s="98"/>
      <c r="AL35" s="98"/>
      <c r="AM35" s="98"/>
      <c r="AN35" s="98"/>
      <c r="AO35" s="69"/>
      <c r="AP35" s="70">
        <f>AP34-AP10</f>
        <v>4461</v>
      </c>
      <c r="AQ35" s="71">
        <f>SUM(AQ11:AQ34)</f>
        <v>4461</v>
      </c>
      <c r="AR35" s="72">
        <f>AVERAGE(AR11:AR34)</f>
        <v>1.1416666666666668</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155</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188</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189</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71" t="s">
        <v>127</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71" t="s">
        <v>142</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141</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33" t="s">
        <v>191</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71" t="s">
        <v>193</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137</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71" t="s">
        <v>138</v>
      </c>
      <c r="C48" s="105"/>
      <c r="D48" s="19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34" t="s">
        <v>186</v>
      </c>
      <c r="C49" s="105"/>
      <c r="D49" s="19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71" t="s">
        <v>139</v>
      </c>
      <c r="C50" s="105"/>
      <c r="D50" s="197"/>
      <c r="E50" s="148"/>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140</v>
      </c>
      <c r="C51" s="105"/>
      <c r="D51" s="197"/>
      <c r="E51" s="148"/>
      <c r="F51" s="124"/>
      <c r="G51" s="124"/>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71" t="s">
        <v>154</v>
      </c>
      <c r="C52" s="105"/>
      <c r="D52" s="197"/>
      <c r="E52" s="148"/>
      <c r="F52" s="124"/>
      <c r="G52" s="124"/>
      <c r="H52" s="124"/>
      <c r="I52" s="124"/>
      <c r="J52" s="124"/>
      <c r="K52" s="125"/>
      <c r="L52" s="125"/>
      <c r="M52" s="125"/>
      <c r="N52" s="125"/>
      <c r="O52" s="125"/>
      <c r="P52" s="125"/>
      <c r="Q52" s="125"/>
      <c r="R52" s="125"/>
      <c r="S52" s="125"/>
      <c r="T52" s="125"/>
      <c r="U52" s="126"/>
      <c r="V52" s="126"/>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33" t="s">
        <v>174</v>
      </c>
      <c r="C53" s="105"/>
      <c r="D53" s="197"/>
      <c r="E53" s="148"/>
      <c r="F53" s="137"/>
      <c r="G53" s="137"/>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4"/>
      <c r="C54" s="105"/>
      <c r="D54" s="197"/>
      <c r="E54" s="145"/>
      <c r="F54" s="137"/>
      <c r="G54" s="137"/>
      <c r="H54" s="137"/>
      <c r="I54" s="135"/>
      <c r="J54" s="135"/>
      <c r="K54" s="135"/>
      <c r="L54" s="135"/>
      <c r="M54" s="135"/>
      <c r="N54" s="135"/>
      <c r="O54" s="135"/>
      <c r="P54" s="135"/>
      <c r="Q54" s="135"/>
      <c r="R54" s="135"/>
      <c r="S54" s="135"/>
      <c r="T54" s="135"/>
      <c r="U54" s="135"/>
      <c r="V54" s="135"/>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34"/>
      <c r="C55" s="134"/>
      <c r="D55" s="105"/>
      <c r="E55" s="156"/>
      <c r="F55" s="124"/>
      <c r="G55" s="124"/>
      <c r="H55" s="124"/>
      <c r="I55" s="135"/>
      <c r="J55" s="135"/>
      <c r="K55" s="135"/>
      <c r="L55" s="135"/>
      <c r="M55" s="135"/>
      <c r="N55" s="135"/>
      <c r="O55" s="135"/>
      <c r="P55" s="135"/>
      <c r="Q55" s="135"/>
      <c r="R55" s="135"/>
      <c r="S55" s="135"/>
      <c r="T55" s="135"/>
      <c r="U55" s="135"/>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B56" s="134"/>
      <c r="C56" s="171"/>
      <c r="D56" s="135"/>
      <c r="E56" s="153"/>
      <c r="F56" s="135"/>
      <c r="G56" s="135"/>
      <c r="H56" s="135"/>
      <c r="I56" s="124"/>
      <c r="J56" s="124"/>
      <c r="K56" s="124"/>
      <c r="L56" s="124"/>
      <c r="M56" s="124"/>
      <c r="N56" s="124"/>
      <c r="O56" s="124"/>
      <c r="P56" s="124"/>
      <c r="Q56" s="124"/>
      <c r="R56" s="124"/>
      <c r="S56" s="124"/>
      <c r="T56" s="124"/>
      <c r="U56" s="124"/>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A57" s="102"/>
      <c r="B57" s="171"/>
      <c r="C57" s="154"/>
      <c r="D57" s="153"/>
      <c r="E57" s="154"/>
      <c r="F57" s="135"/>
      <c r="G57" s="135"/>
      <c r="H57" s="13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33"/>
      <c r="C58" s="154"/>
      <c r="D58" s="153"/>
      <c r="E58" s="154"/>
      <c r="F58" s="135"/>
      <c r="G58" s="124"/>
      <c r="H58" s="124"/>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71"/>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71"/>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71"/>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4"/>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71"/>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71"/>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6"/>
      <c r="C70" s="134"/>
      <c r="D70" s="117"/>
      <c r="E70" s="134"/>
      <c r="F70" s="134"/>
      <c r="G70" s="105"/>
      <c r="H70" s="105"/>
      <c r="I70" s="105"/>
      <c r="J70" s="106"/>
      <c r="K70" s="106"/>
      <c r="L70" s="106"/>
      <c r="M70" s="106"/>
      <c r="N70" s="106"/>
      <c r="O70" s="106"/>
      <c r="P70" s="106"/>
      <c r="Q70" s="106"/>
      <c r="R70" s="106"/>
      <c r="S70" s="106"/>
      <c r="T70" s="108"/>
      <c r="U70" s="79"/>
      <c r="V70" s="79"/>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R77" s="99"/>
      <c r="S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T80" s="99"/>
      <c r="AS80" s="97"/>
      <c r="AT80" s="97"/>
      <c r="AU80" s="97"/>
      <c r="AV80" s="97"/>
      <c r="AW80" s="97"/>
      <c r="AX80" s="97"/>
      <c r="AY80" s="97"/>
    </row>
    <row r="81" spans="15:51" x14ac:dyDescent="0.25">
      <c r="O81" s="99"/>
      <c r="Q81" s="99"/>
      <c r="R81" s="99"/>
      <c r="S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Q83" s="99"/>
      <c r="R83" s="99"/>
      <c r="S83" s="99"/>
      <c r="T83" s="99"/>
      <c r="U83" s="99"/>
      <c r="AS83" s="97"/>
      <c r="AT83" s="97"/>
      <c r="AU83" s="97"/>
      <c r="AV83" s="97"/>
      <c r="AW83" s="97"/>
      <c r="AX83" s="97"/>
      <c r="AY83" s="97"/>
    </row>
    <row r="84" spans="15:51" x14ac:dyDescent="0.25">
      <c r="O84" s="12"/>
      <c r="P84" s="99"/>
      <c r="T84" s="99"/>
      <c r="U84" s="99"/>
      <c r="AS84" s="97"/>
      <c r="AT84" s="97"/>
      <c r="AU84" s="97"/>
      <c r="AV84" s="97"/>
      <c r="AW84" s="97"/>
      <c r="AX84" s="97"/>
      <c r="AY84" s="97"/>
    </row>
    <row r="96" spans="15:51" x14ac:dyDescent="0.25">
      <c r="AS96" s="97"/>
      <c r="AT96" s="97"/>
      <c r="AU96" s="97"/>
      <c r="AV96" s="97"/>
      <c r="AW96" s="97"/>
      <c r="AX96" s="97"/>
      <c r="AY96" s="97"/>
    </row>
  </sheetData>
  <protectedRanges>
    <protectedRange sqref="S57:T73"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AA54 Z55:Z56 Z46:Z51" name="Range2_2_1_10_1_1_1_2"/>
    <protectedRange sqref="N57:R73" name="Range2_12_1_6_1_1"/>
    <protectedRange sqref="L57:M73"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7:K73" name="Range2_2_12_1_4_1_1_1_1_1_1_1_1_1_1_1_1_1_1_1"/>
    <protectedRange sqref="I57:I73" name="Range2_2_12_1_7_1_1_2_2_1_2"/>
    <protectedRange sqref="F59:H73" name="Range2_2_12_1_3_1_2_1_1_1_1_2_1_1_1_1_1_1_1_1_1_1_1"/>
    <protectedRange sqref="E59:E73"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4:V54 G56:H56 F57:G58" name="Range2_12_5_1_1_1_2_2_1_1_1_1_1_1_1_1_1_1_1_2_1_1_1_2_1_1_1_1_1_1_1_1_1_1_1_1_1_1_1_1_2_1_1_1_1_1_1_1_1_1_2_1_1_3_1_1_1_3_1_1_1_1_1_1_1_1_1_1_1_1_1_1_1_1_1_1_1_1_1_1_2_1_1_1_1_1_1_1_1_1_1_1_2_2_1_2_1_1_1_1_1_1_1_1_1_1_1_1_1"/>
    <protectedRange sqref="T52:U53 S47:T51" name="Range2_12_5_1_1_2_1_1_1_2_1_1_1_1_1_1_1_1_1_1_1_1_1"/>
    <protectedRange sqref="O52:S53 N47:R51" name="Range2_12_1_6_1_1_2_1_1_1_2_1_1_1_1_1_1_1_1_1_1_1_1_1"/>
    <protectedRange sqref="M52:N53 L47:M51" name="Range2_2_12_1_7_1_1_3_1_1_1_2_1_1_1_1_1_1_1_1_1_1_1_1_1"/>
    <protectedRange sqref="K52:L53 J47:K51" name="Range2_2_12_1_4_1_1_1_1_1_1_1_1_1_1_1_1_1_1_1_2_1_1_1_2_1_1_1_1_1_1_1_1_1_1_1_1_1"/>
    <protectedRange sqref="J52:J53 I47:I51" name="Range2_2_12_1_7_1_1_2_2_1_2_2_1_1_1_2_1_1_1_1_1_1_1_1_1_1_1_1_1"/>
    <protectedRange sqref="I52:I53 H54:H55 G47:H53" name="Range2_2_12_1_3_1_2_1_1_1_1_2_1_1_1_1_1_1_1_1_1_1_1_2_1_1_1_2_1_1_1_1_1_1_1_1_1_1_1_1_1"/>
    <protectedRange sqref="G54:G55 F47:F53" name="Range2_2_12_1_3_1_2_1_1_1_1_2_1_1_1_1_1_1_1_1_1_1_1_2_2_1_1_2_1_1_1_1_1_1_1_1_1_1_1_1_1"/>
    <protectedRange sqref="F54:F55 E47:E54"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B42" name="Range2_12_5_1_1_1_1_1_2_1_1_1"/>
    <protectedRange sqref="B61"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6" name="Range2_12_5_1_1_1_2_2_1_1_1_1_1_1_1_1_1_1_1_2_1_1_1_1_1_1_1_1_1_3_1_3_1_2_1_1_1_1_1_1_1_1_1_1_1_1_1_2_1_1_1_1_1_2_1_1_1_1_1_1_1_1_2_1_1_3_1_1_1_2_1_1_1_1_1_1_1_1_1_1_1_1_1_1_1_1_1_2_1_1_1_1_1_1_1_1_1_1_1_1_1_1_1_1_1_1_1_2_3_1_2_1_1_1_2_2_1_3"/>
    <protectedRange sqref="B57" name="Range2_12_5_1_1_1_1_1_2_1_1_2_1_1_1_1_1_1_1_1_1_1_1_1_1_1_1_1_1_2_1_1_1_1_1_1_1_1_1_1_1_1_1_1_3_1_1_1_2_1_1_1_1_1_1_1_1_1_2_1_1_1_1_1_1_1_1_1_1_1_1_1_1_1_1_1_1_1_1_1_1_1_1_1_1_2_1_1_1_2_2_1_3"/>
    <protectedRange sqref="B58" name="Range2_12_5_1_1_1_2_2_1_1_1_1_1_1_1_1_1_1_1_2_1_1_1_2_1_1_1_1_1_1_1_1_1_1_1_1_1_1_1_1_2_1_1_1_1_1_1_1_1_1_2_1_1_3_1_1_1_3_1_1_1_1_1_1_1_1_1_1_1_1_1_1_1_1_1_1_1_1_1_1_2_1_1_1_1_1_1_1_1_1_2_2_1_1_1_2_2_1"/>
    <protectedRange sqref="B59" name="Range2_12_5_1_1_1_1_1_2_1_2_1_1_1_2_1_1_1_1_1_1_1_1_1_1_2_1_1_1_1_1_2_1_1_1_1_1_1_1_2_1_1_3_1_1_1_2_1_1_1_1_1_1_1_1_1_1_1_1_1_1_1_1_1_1_1_1_1_1_1_1_1_1_1_1_1_1_1_1_2_2_1_1_1_1_2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3"/>
    <protectedRange sqref="B47" name="Range2_12_5_1_1_1_2_1_1_1_1_1_1_1_1_1_1_1_2_1_2_1_1_1_1_1_1_1_1_1_2_1_1_1_1_1_1_1_1_1_1_1_1_1_1_1_1_1_1_1_1_1_1_1_1_1_1_1_1_1_1_1_1_1_1_1_1_1_1_1_1_1_1_1_2_1_1_1_1_1_1_1_1_1_2_1_2_1_1_1_1_1_2_1_1_1_1_1_1_1_1_2_1_1_1_1_1_1_1_1_2_1_1_1_1_1_2_1_1_1_1_1_2__6"/>
    <protectedRange sqref="B48" name="Range2_12_5_1_1_1_1_1_2_1_1_1_1_1_1_1_1_1_1_1_1_1_1_1_1_1_1_1_1_2_1_1_1_1_1_1_1_1_1_1_1_1_1_3_1_1_1_2_1_1_1_1_1_1_1_1_1_1_1_1_2_1_1_1_1_1_1_1_1_1_1_1_1_1_1_1_1_1_1_1_1_1_1_1_1_1_1_1_1_3_1_2_1_1_1_2_2_1_1"/>
    <protectedRange sqref="B50" name="Range2_12_5_1_1_1_1_1_2_1_1_2_1_1_1_1_1_1_1_1_1_1_1_1_1_1_1_1_1_2_1_1_1_1_1_1_1_1_1_1_1_1_1_1_3_1_1_1_2_1_1_1_1_1_1_1_1_1_2_1_1_1_1_1_1_1_1_1_1_1_1_1_1_1_1_1_1_1_1_1_1_1_1_1_1_2_1_1_1_2_2_1"/>
    <protectedRange sqref="B49" name="Range2_12_5_1_1_1_2_2_1_1_1_1_1_1_1_1_1_1_1_2_1_1_1_1_1_1_1_1_1_3_1_3_1_2_1_1_1_1_1_1_1_1_1_1_1_1_1_2_1_1_1_1_1_2_1_1_1_1_1_1_1_1_2_1_1_3_1_1_1_2_1_1_1_1_1_1_1_1_1_1_1_1_1_1_1_1_1_2_1_1_1_1_1_1_1_1_1_1_1_1_1_1_1_1_1_1_1_2_3_1_2_1_1_1_2_2_1"/>
    <protectedRange sqref="B51" name="Range2_12_5_1_1_1_2_2_1_1_1_1_1_1_1_1_1_1_1_2_1_1_1_2_1_1_1_1_1_1_1_1_1_1_1_1_1_1_1_1_2_1_1_1_1_1_1_1_1_1_2_1_1_3_1_1_1_3_1_1_1_1_1_1_1_1_1_1_1_1_1_1_1_1_1_1_1_1_1_1_2_1_1_1_1_1_1_1_1_1_2_2_1_1_1_2_2_1_1"/>
    <protectedRange sqref="B52" name="Range2_12_5_1_1_1_1_1_2_1_2_1_1_1_2_1_1_1_1_1_1_1_1_1_1_2_1_1_1_1_1_2_1_1_1_1_1_1_1_2_1_1_3_1_1_1_2_1_1_1_1_1_1_1_1_1_1_1_1_1_1_1_1_1_1_1_1_1_1_1_1_1_1_1_1_1_1_1_1_2_2_1_1_1_1_2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15 AA11:AA15 X16:AA34">
    <cfRule type="containsText" dxfId="2755" priority="64" operator="containsText" text="N/A">
      <formula>NOT(ISERROR(SEARCH("N/A",X11)))</formula>
    </cfRule>
    <cfRule type="cellIs" dxfId="2754" priority="77" operator="equal">
      <formula>0</formula>
    </cfRule>
  </conditionalFormatting>
  <conditionalFormatting sqref="AC11:AE34 X11:Y15 AA11:AA15 X16:AA34">
    <cfRule type="cellIs" dxfId="2753" priority="76" operator="greaterThanOrEqual">
      <formula>1185</formula>
    </cfRule>
  </conditionalFormatting>
  <conditionalFormatting sqref="AC11:AE34 X11:Y15 AA11:AA15 X16:AA34">
    <cfRule type="cellIs" dxfId="2752" priority="75" operator="between">
      <formula>0.1</formula>
      <formula>1184</formula>
    </cfRule>
  </conditionalFormatting>
  <conditionalFormatting sqref="X8">
    <cfRule type="cellIs" dxfId="2751" priority="74" operator="equal">
      <formula>0</formula>
    </cfRule>
  </conditionalFormatting>
  <conditionalFormatting sqref="X8">
    <cfRule type="cellIs" dxfId="2750" priority="73" operator="greaterThan">
      <formula>1179</formula>
    </cfRule>
  </conditionalFormatting>
  <conditionalFormatting sqref="X8">
    <cfRule type="cellIs" dxfId="2749" priority="72" operator="greaterThan">
      <formula>99</formula>
    </cfRule>
  </conditionalFormatting>
  <conditionalFormatting sqref="X8">
    <cfRule type="cellIs" dxfId="2748" priority="71" operator="greaterThan">
      <formula>0.99</formula>
    </cfRule>
  </conditionalFormatting>
  <conditionalFormatting sqref="AB8">
    <cfRule type="cellIs" dxfId="2747" priority="70" operator="equal">
      <formula>0</formula>
    </cfRule>
  </conditionalFormatting>
  <conditionalFormatting sqref="AB8">
    <cfRule type="cellIs" dxfId="2746" priority="69" operator="greaterThan">
      <formula>1179</formula>
    </cfRule>
  </conditionalFormatting>
  <conditionalFormatting sqref="AB8">
    <cfRule type="cellIs" dxfId="2745" priority="68" operator="greaterThan">
      <formula>99</formula>
    </cfRule>
  </conditionalFormatting>
  <conditionalFormatting sqref="AB8">
    <cfRule type="cellIs" dxfId="2744" priority="67" operator="greaterThan">
      <formula>0.99</formula>
    </cfRule>
  </conditionalFormatting>
  <conditionalFormatting sqref="AH11:AH31">
    <cfRule type="cellIs" dxfId="2743" priority="65" operator="greaterThan">
      <formula>$AH$8</formula>
    </cfRule>
    <cfRule type="cellIs" dxfId="2742" priority="66" operator="greaterThan">
      <formula>$AH$8</formula>
    </cfRule>
  </conditionalFormatting>
  <conditionalFormatting sqref="AN11:AN35 AO11:AO34">
    <cfRule type="cellIs" dxfId="2741" priority="63" operator="equal">
      <formula>0</formula>
    </cfRule>
  </conditionalFormatting>
  <conditionalFormatting sqref="AN11:AN35 AO11:AO34">
    <cfRule type="cellIs" dxfId="2740" priority="62" operator="greaterThan">
      <formula>1179</formula>
    </cfRule>
  </conditionalFormatting>
  <conditionalFormatting sqref="AN11:AN35 AO11:AO34">
    <cfRule type="cellIs" dxfId="2739" priority="61" operator="greaterThan">
      <formula>99</formula>
    </cfRule>
  </conditionalFormatting>
  <conditionalFormatting sqref="AN11:AN35 AO11:AO34">
    <cfRule type="cellIs" dxfId="2738" priority="60" operator="greaterThan">
      <formula>0.99</formula>
    </cfRule>
  </conditionalFormatting>
  <conditionalFormatting sqref="AQ11:AQ34">
    <cfRule type="cellIs" dxfId="2737" priority="59" operator="equal">
      <formula>0</formula>
    </cfRule>
  </conditionalFormatting>
  <conditionalFormatting sqref="AQ11:AQ34">
    <cfRule type="cellIs" dxfId="2736" priority="58" operator="greaterThan">
      <formula>1179</formula>
    </cfRule>
  </conditionalFormatting>
  <conditionalFormatting sqref="AQ11:AQ34">
    <cfRule type="cellIs" dxfId="2735" priority="57" operator="greaterThan">
      <formula>99</formula>
    </cfRule>
  </conditionalFormatting>
  <conditionalFormatting sqref="AQ11:AQ34">
    <cfRule type="cellIs" dxfId="2734" priority="56" operator="greaterThan">
      <formula>0.99</formula>
    </cfRule>
  </conditionalFormatting>
  <conditionalFormatting sqref="AJ11:AN35">
    <cfRule type="cellIs" dxfId="2733" priority="55" operator="equal">
      <formula>0</formula>
    </cfRule>
  </conditionalFormatting>
  <conditionalFormatting sqref="AJ11:AN35">
    <cfRule type="cellIs" dxfId="2732" priority="54" operator="greaterThan">
      <formula>1179</formula>
    </cfRule>
  </conditionalFormatting>
  <conditionalFormatting sqref="AJ11:AN35">
    <cfRule type="cellIs" dxfId="2731" priority="53" operator="greaterThan">
      <formula>99</formula>
    </cfRule>
  </conditionalFormatting>
  <conditionalFormatting sqref="AJ11:AN35">
    <cfRule type="cellIs" dxfId="2730" priority="52" operator="greaterThan">
      <formula>0.99</formula>
    </cfRule>
  </conditionalFormatting>
  <conditionalFormatting sqref="AP11:AP34">
    <cfRule type="cellIs" dxfId="2729" priority="51" operator="equal">
      <formula>0</formula>
    </cfRule>
  </conditionalFormatting>
  <conditionalFormatting sqref="AP11:AP34">
    <cfRule type="cellIs" dxfId="2728" priority="50" operator="greaterThan">
      <formula>1179</formula>
    </cfRule>
  </conditionalFormatting>
  <conditionalFormatting sqref="AP11:AP34">
    <cfRule type="cellIs" dxfId="2727" priority="49" operator="greaterThan">
      <formula>99</formula>
    </cfRule>
  </conditionalFormatting>
  <conditionalFormatting sqref="AP11:AP34">
    <cfRule type="cellIs" dxfId="2726" priority="48" operator="greaterThan">
      <formula>0.99</formula>
    </cfRule>
  </conditionalFormatting>
  <conditionalFormatting sqref="AH32:AH34">
    <cfRule type="cellIs" dxfId="2725" priority="46" operator="greaterThan">
      <formula>$AH$8</formula>
    </cfRule>
    <cfRule type="cellIs" dxfId="2724" priority="47" operator="greaterThan">
      <formula>$AH$8</formula>
    </cfRule>
  </conditionalFormatting>
  <conditionalFormatting sqref="AI11:AI34">
    <cfRule type="cellIs" dxfId="2723" priority="45" operator="greaterThan">
      <formula>$AI$8</formula>
    </cfRule>
  </conditionalFormatting>
  <conditionalFormatting sqref="AL11:AL34">
    <cfRule type="cellIs" dxfId="2722" priority="44" operator="equal">
      <formula>0</formula>
    </cfRule>
  </conditionalFormatting>
  <conditionalFormatting sqref="AL11:AL34">
    <cfRule type="cellIs" dxfId="2721" priority="43" operator="greaterThan">
      <formula>1179</formula>
    </cfRule>
  </conditionalFormatting>
  <conditionalFormatting sqref="AL11:AL34">
    <cfRule type="cellIs" dxfId="2720" priority="42" operator="greaterThan">
      <formula>99</formula>
    </cfRule>
  </conditionalFormatting>
  <conditionalFormatting sqref="AL11:AL34">
    <cfRule type="cellIs" dxfId="2719" priority="41" operator="greaterThan">
      <formula>0.99</formula>
    </cfRule>
  </conditionalFormatting>
  <conditionalFormatting sqref="AM16:AM34">
    <cfRule type="cellIs" dxfId="2718" priority="40" operator="equal">
      <formula>0</formula>
    </cfRule>
  </conditionalFormatting>
  <conditionalFormatting sqref="AM16:AM34">
    <cfRule type="cellIs" dxfId="2717" priority="39" operator="greaterThan">
      <formula>1179</formula>
    </cfRule>
  </conditionalFormatting>
  <conditionalFormatting sqref="AM16:AM34">
    <cfRule type="cellIs" dxfId="2716" priority="38" operator="greaterThan">
      <formula>99</formula>
    </cfRule>
  </conditionalFormatting>
  <conditionalFormatting sqref="AM16:AM34">
    <cfRule type="cellIs" dxfId="2715" priority="37" operator="greaterThan">
      <formula>0.99</formula>
    </cfRule>
  </conditionalFormatting>
  <conditionalFormatting sqref="AL11:AL34">
    <cfRule type="cellIs" dxfId="2714" priority="32" operator="equal">
      <formula>0</formula>
    </cfRule>
  </conditionalFormatting>
  <conditionalFormatting sqref="AL11:AL34">
    <cfRule type="cellIs" dxfId="2713" priority="31" operator="greaterThan">
      <formula>1179</formula>
    </cfRule>
  </conditionalFormatting>
  <conditionalFormatting sqref="AL11:AL34">
    <cfRule type="cellIs" dxfId="2712" priority="30" operator="greaterThan">
      <formula>99</formula>
    </cfRule>
  </conditionalFormatting>
  <conditionalFormatting sqref="AL11:AL34">
    <cfRule type="cellIs" dxfId="2711" priority="29" operator="greaterThan">
      <formula>0.99</formula>
    </cfRule>
  </conditionalFormatting>
  <conditionalFormatting sqref="AB11:AB34">
    <cfRule type="containsText" dxfId="2710" priority="25" operator="containsText" text="N/A">
      <formula>NOT(ISERROR(SEARCH("N/A",AB11)))</formula>
    </cfRule>
    <cfRule type="cellIs" dxfId="2709" priority="28" operator="equal">
      <formula>0</formula>
    </cfRule>
  </conditionalFormatting>
  <conditionalFormatting sqref="AB11:AB34">
    <cfRule type="cellIs" dxfId="2708" priority="27" operator="greaterThanOrEqual">
      <formula>1185</formula>
    </cfRule>
  </conditionalFormatting>
  <conditionalFormatting sqref="AB11:AB34">
    <cfRule type="cellIs" dxfId="2707" priority="26" operator="between">
      <formula>0.1</formula>
      <formula>1184</formula>
    </cfRule>
  </conditionalFormatting>
  <conditionalFormatting sqref="AN11:AN32">
    <cfRule type="cellIs" dxfId="2706" priority="24" operator="equal">
      <formula>0</formula>
    </cfRule>
  </conditionalFormatting>
  <conditionalFormatting sqref="AN11:AN32">
    <cfRule type="cellIs" dxfId="2705" priority="23" operator="greaterThan">
      <formula>1179</formula>
    </cfRule>
  </conditionalFormatting>
  <conditionalFormatting sqref="AN11:AN32">
    <cfRule type="cellIs" dxfId="2704" priority="22" operator="greaterThan">
      <formula>99</formula>
    </cfRule>
  </conditionalFormatting>
  <conditionalFormatting sqref="AN11:AN32">
    <cfRule type="cellIs" dxfId="2703" priority="21" operator="greaterThan">
      <formula>0.99</formula>
    </cfRule>
  </conditionalFormatting>
  <conditionalFormatting sqref="AN11:AN32">
    <cfRule type="cellIs" dxfId="2702" priority="20" operator="equal">
      <formula>0</formula>
    </cfRule>
  </conditionalFormatting>
  <conditionalFormatting sqref="AN11:AN32">
    <cfRule type="cellIs" dxfId="2701" priority="19" operator="greaterThan">
      <formula>1179</formula>
    </cfRule>
  </conditionalFormatting>
  <conditionalFormatting sqref="AN11:AN32">
    <cfRule type="cellIs" dxfId="2700" priority="18" operator="greaterThan">
      <formula>99</formula>
    </cfRule>
  </conditionalFormatting>
  <conditionalFormatting sqref="AN11:AN32">
    <cfRule type="cellIs" dxfId="2699" priority="17" operator="greaterThan">
      <formula>0.99</formula>
    </cfRule>
  </conditionalFormatting>
  <conditionalFormatting sqref="Z11:Z15">
    <cfRule type="containsText" dxfId="2698" priority="13" operator="containsText" text="N/A">
      <formula>NOT(ISERROR(SEARCH("N/A",Z11)))</formula>
    </cfRule>
    <cfRule type="cellIs" dxfId="2697" priority="16" operator="equal">
      <formula>0</formula>
    </cfRule>
  </conditionalFormatting>
  <conditionalFormatting sqref="Z11:Z15">
    <cfRule type="cellIs" dxfId="2696" priority="15" operator="greaterThanOrEqual">
      <formula>1185</formula>
    </cfRule>
  </conditionalFormatting>
  <conditionalFormatting sqref="Z11:Z15">
    <cfRule type="cellIs" dxfId="2695" priority="14" operator="between">
      <formula>0.1</formula>
      <formula>1184</formula>
    </cfRule>
  </conditionalFormatting>
  <conditionalFormatting sqref="AL11:AL32">
    <cfRule type="cellIs" dxfId="2694" priority="12" operator="equal">
      <formula>0</formula>
    </cfRule>
  </conditionalFormatting>
  <conditionalFormatting sqref="AL11:AL32">
    <cfRule type="cellIs" dxfId="2693" priority="11" operator="greaterThan">
      <formula>1179</formula>
    </cfRule>
  </conditionalFormatting>
  <conditionalFormatting sqref="AL11:AL32">
    <cfRule type="cellIs" dxfId="2692" priority="10" operator="greaterThan">
      <formula>99</formula>
    </cfRule>
  </conditionalFormatting>
  <conditionalFormatting sqref="AL11:AL32">
    <cfRule type="cellIs" dxfId="2691" priority="9" operator="greaterThan">
      <formula>0.99</formula>
    </cfRule>
  </conditionalFormatting>
  <conditionalFormatting sqref="AL11:AL32">
    <cfRule type="cellIs" dxfId="2690" priority="8" operator="equal">
      <formula>0</formula>
    </cfRule>
  </conditionalFormatting>
  <conditionalFormatting sqref="AL11:AL32">
    <cfRule type="cellIs" dxfId="2689" priority="7" operator="greaterThan">
      <formula>1179</formula>
    </cfRule>
  </conditionalFormatting>
  <conditionalFormatting sqref="AL11:AL32">
    <cfRule type="cellIs" dxfId="2688" priority="6" operator="greaterThan">
      <formula>99</formula>
    </cfRule>
  </conditionalFormatting>
  <conditionalFormatting sqref="AL11:AL32">
    <cfRule type="cellIs" dxfId="2687" priority="5" operator="greaterThan">
      <formula>0.99</formula>
    </cfRule>
  </conditionalFormatting>
  <conditionalFormatting sqref="AL11:AL32">
    <cfRule type="cellIs" dxfId="2686" priority="4" operator="equal">
      <formula>0</formula>
    </cfRule>
  </conditionalFormatting>
  <conditionalFormatting sqref="AL11:AL32">
    <cfRule type="cellIs" dxfId="2685" priority="3" operator="greaterThan">
      <formula>1179</formula>
    </cfRule>
  </conditionalFormatting>
  <conditionalFormatting sqref="AL11:AL32">
    <cfRule type="cellIs" dxfId="2684" priority="2" operator="greaterThan">
      <formula>99</formula>
    </cfRule>
  </conditionalFormatting>
  <conditionalFormatting sqref="AL11:AL32">
    <cfRule type="cellIs" dxfId="2683"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topLeftCell="A37" zoomScaleNormal="100" workbookViewId="0">
      <selection activeCell="R16" sqref="R16"/>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241" t="s">
        <v>126</v>
      </c>
      <c r="Q3" s="242"/>
      <c r="R3" s="242"/>
      <c r="S3" s="242"/>
      <c r="T3" s="242"/>
      <c r="U3" s="243"/>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241" t="s">
        <v>126</v>
      </c>
      <c r="Q4" s="242"/>
      <c r="R4" s="242"/>
      <c r="S4" s="242"/>
      <c r="T4" s="242"/>
      <c r="U4" s="243"/>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241" t="s">
        <v>128</v>
      </c>
      <c r="Q5" s="242"/>
      <c r="R5" s="242"/>
      <c r="S5" s="242"/>
      <c r="T5" s="242"/>
      <c r="U5" s="243"/>
      <c r="V5" s="17"/>
      <c r="W5" s="17"/>
      <c r="X5" s="17"/>
      <c r="Y5" s="17"/>
      <c r="Z5" s="17"/>
      <c r="AH5" s="99"/>
      <c r="AI5" s="99"/>
      <c r="AJ5" s="99"/>
      <c r="AK5" s="99"/>
      <c r="AL5" s="12"/>
      <c r="AM5" s="99"/>
      <c r="AN5" s="99"/>
      <c r="AO5" s="99"/>
      <c r="AP5" s="99"/>
      <c r="AQ5" s="99"/>
      <c r="AR5" s="99"/>
      <c r="AS5" s="99"/>
    </row>
    <row r="6" spans="2:51" x14ac:dyDescent="0.25">
      <c r="B6" s="241" t="s">
        <v>6</v>
      </c>
      <c r="C6" s="243"/>
      <c r="D6" s="244" t="s">
        <v>7</v>
      </c>
      <c r="E6" s="245"/>
      <c r="F6" s="245"/>
      <c r="G6" s="245"/>
      <c r="H6" s="246"/>
      <c r="I6" s="99"/>
      <c r="J6" s="99"/>
      <c r="K6" s="182"/>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85" t="s">
        <v>10</v>
      </c>
      <c r="I7" s="116" t="s">
        <v>11</v>
      </c>
      <c r="J7" s="116" t="s">
        <v>12</v>
      </c>
      <c r="K7" s="116" t="s">
        <v>13</v>
      </c>
      <c r="L7" s="12"/>
      <c r="M7" s="12"/>
      <c r="N7" s="12"/>
      <c r="O7" s="185" t="s">
        <v>14</v>
      </c>
      <c r="P7" s="249" t="s">
        <v>15</v>
      </c>
      <c r="Q7" s="251"/>
      <c r="R7" s="251"/>
      <c r="S7" s="251"/>
      <c r="T7" s="250"/>
      <c r="U7" s="249" t="s">
        <v>16</v>
      </c>
      <c r="V7" s="250"/>
      <c r="W7" s="116" t="s">
        <v>17</v>
      </c>
      <c r="X7" s="249" t="s">
        <v>18</v>
      </c>
      <c r="Y7" s="250"/>
      <c r="Z7" s="249" t="s">
        <v>19</v>
      </c>
      <c r="AA7" s="250"/>
      <c r="AB7" s="249" t="s">
        <v>20</v>
      </c>
      <c r="AC7" s="250"/>
      <c r="AD7" s="249" t="s">
        <v>21</v>
      </c>
      <c r="AE7" s="250"/>
      <c r="AF7" s="116" t="s">
        <v>22</v>
      </c>
      <c r="AG7" s="116" t="s">
        <v>23</v>
      </c>
      <c r="AH7" s="116" t="s">
        <v>24</v>
      </c>
      <c r="AI7" s="116" t="s">
        <v>25</v>
      </c>
      <c r="AJ7" s="249" t="s">
        <v>26</v>
      </c>
      <c r="AK7" s="251"/>
      <c r="AL7" s="251"/>
      <c r="AM7" s="251"/>
      <c r="AN7" s="250"/>
      <c r="AO7" s="249" t="s">
        <v>27</v>
      </c>
      <c r="AP7" s="251"/>
      <c r="AQ7" s="250"/>
      <c r="AR7" s="116" t="s">
        <v>28</v>
      </c>
      <c r="AS7" s="27"/>
      <c r="AT7" s="12"/>
      <c r="AU7" s="12"/>
      <c r="AV7" s="12"/>
      <c r="AW7" s="12"/>
      <c r="AX7" s="12"/>
      <c r="AY7" s="12"/>
    </row>
    <row r="8" spans="2:51" x14ac:dyDescent="0.25">
      <c r="B8" s="252">
        <v>42499</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27648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16" t="s">
        <v>44</v>
      </c>
      <c r="M9" s="268" t="s">
        <v>45</v>
      </c>
      <c r="N9" s="33" t="s">
        <v>46</v>
      </c>
      <c r="O9" s="270" t="s">
        <v>47</v>
      </c>
      <c r="P9" s="270" t="s">
        <v>48</v>
      </c>
      <c r="Q9" s="34" t="s">
        <v>49</v>
      </c>
      <c r="R9" s="277" t="s">
        <v>50</v>
      </c>
      <c r="S9" s="278"/>
      <c r="T9" s="279"/>
      <c r="U9" s="183" t="s">
        <v>51</v>
      </c>
      <c r="V9" s="183" t="s">
        <v>52</v>
      </c>
      <c r="W9" s="283" t="s">
        <v>53</v>
      </c>
      <c r="X9" s="284" t="s">
        <v>54</v>
      </c>
      <c r="Y9" s="285"/>
      <c r="Z9" s="285"/>
      <c r="AA9" s="285"/>
      <c r="AB9" s="285"/>
      <c r="AC9" s="285"/>
      <c r="AD9" s="285"/>
      <c r="AE9" s="286"/>
      <c r="AF9" s="181" t="s">
        <v>55</v>
      </c>
      <c r="AG9" s="181" t="s">
        <v>56</v>
      </c>
      <c r="AH9" s="272" t="s">
        <v>57</v>
      </c>
      <c r="AI9" s="287" t="s">
        <v>58</v>
      </c>
      <c r="AJ9" s="183" t="s">
        <v>59</v>
      </c>
      <c r="AK9" s="183" t="s">
        <v>60</v>
      </c>
      <c r="AL9" s="183" t="s">
        <v>61</v>
      </c>
      <c r="AM9" s="183" t="s">
        <v>62</v>
      </c>
      <c r="AN9" s="183" t="s">
        <v>63</v>
      </c>
      <c r="AO9" s="183" t="s">
        <v>64</v>
      </c>
      <c r="AP9" s="183" t="s">
        <v>65</v>
      </c>
      <c r="AQ9" s="270" t="s">
        <v>66</v>
      </c>
      <c r="AR9" s="183" t="s">
        <v>67</v>
      </c>
      <c r="AS9" s="272" t="s">
        <v>68</v>
      </c>
      <c r="AV9" s="35" t="s">
        <v>69</v>
      </c>
      <c r="AW9" s="35" t="s">
        <v>70</v>
      </c>
      <c r="AY9" s="36" t="s">
        <v>71</v>
      </c>
    </row>
    <row r="10" spans="2:51" x14ac:dyDescent="0.25">
      <c r="B10" s="183" t="s">
        <v>72</v>
      </c>
      <c r="C10" s="183" t="s">
        <v>73</v>
      </c>
      <c r="D10" s="183" t="s">
        <v>74</v>
      </c>
      <c r="E10" s="183" t="s">
        <v>75</v>
      </c>
      <c r="F10" s="183" t="s">
        <v>74</v>
      </c>
      <c r="G10" s="183" t="s">
        <v>75</v>
      </c>
      <c r="H10" s="266"/>
      <c r="I10" s="183" t="s">
        <v>75</v>
      </c>
      <c r="J10" s="183" t="s">
        <v>75</v>
      </c>
      <c r="K10" s="183" t="s">
        <v>75</v>
      </c>
      <c r="L10" s="28" t="s">
        <v>29</v>
      </c>
      <c r="M10" s="269"/>
      <c r="N10" s="28" t="s">
        <v>29</v>
      </c>
      <c r="O10" s="271"/>
      <c r="P10" s="271"/>
      <c r="Q10" s="1">
        <f>'MAY 8'!Q34</f>
        <v>541765</v>
      </c>
      <c r="R10" s="280"/>
      <c r="S10" s="281"/>
      <c r="T10" s="282"/>
      <c r="U10" s="183" t="s">
        <v>75</v>
      </c>
      <c r="V10" s="183" t="s">
        <v>75</v>
      </c>
      <c r="W10" s="283"/>
      <c r="X10" s="37" t="s">
        <v>76</v>
      </c>
      <c r="Y10" s="37" t="s">
        <v>77</v>
      </c>
      <c r="Z10" s="37" t="s">
        <v>78</v>
      </c>
      <c r="AA10" s="37" t="s">
        <v>79</v>
      </c>
      <c r="AB10" s="37" t="s">
        <v>80</v>
      </c>
      <c r="AC10" s="37" t="s">
        <v>81</v>
      </c>
      <c r="AD10" s="37" t="s">
        <v>82</v>
      </c>
      <c r="AE10" s="37" t="s">
        <v>83</v>
      </c>
      <c r="AF10" s="38"/>
      <c r="AG10" s="1">
        <f>'MAY 8'!AG34</f>
        <v>46328892</v>
      </c>
      <c r="AH10" s="272"/>
      <c r="AI10" s="288"/>
      <c r="AJ10" s="183" t="s">
        <v>84</v>
      </c>
      <c r="AK10" s="183" t="s">
        <v>84</v>
      </c>
      <c r="AL10" s="183" t="s">
        <v>84</v>
      </c>
      <c r="AM10" s="183" t="s">
        <v>84</v>
      </c>
      <c r="AN10" s="183" t="s">
        <v>84</v>
      </c>
      <c r="AO10" s="183" t="s">
        <v>84</v>
      </c>
      <c r="AP10" s="1">
        <f>'MAY 8'!AP34</f>
        <v>10767167</v>
      </c>
      <c r="AQ10" s="271"/>
      <c r="AR10" s="184" t="s">
        <v>85</v>
      </c>
      <c r="AS10" s="272"/>
      <c r="AV10" s="39" t="s">
        <v>86</v>
      </c>
      <c r="AW10" s="39" t="s">
        <v>87</v>
      </c>
      <c r="AY10" s="81" t="s">
        <v>129</v>
      </c>
    </row>
    <row r="11" spans="2:51" x14ac:dyDescent="0.25">
      <c r="B11" s="40">
        <v>2</v>
      </c>
      <c r="C11" s="40">
        <v>4.1666666666666664E-2</v>
      </c>
      <c r="D11" s="110">
        <v>6</v>
      </c>
      <c r="E11" s="41">
        <f t="shared" ref="E11:E34" si="0">D11/1.42</f>
        <v>4.2253521126760569</v>
      </c>
      <c r="F11" s="100">
        <v>75</v>
      </c>
      <c r="G11" s="41">
        <f>F11/1.42</f>
        <v>52.816901408450704</v>
      </c>
      <c r="H11" s="42" t="s">
        <v>88</v>
      </c>
      <c r="I11" s="42">
        <f>J11-(2/1.42)</f>
        <v>47.887323943661976</v>
      </c>
      <c r="J11" s="43">
        <f>(F11-5)/1.42</f>
        <v>49.295774647887328</v>
      </c>
      <c r="K11" s="42">
        <f>J11+(6/1.42)</f>
        <v>53.521126760563384</v>
      </c>
      <c r="L11" s="44">
        <v>14</v>
      </c>
      <c r="M11" s="45" t="s">
        <v>89</v>
      </c>
      <c r="N11" s="45">
        <v>11.4</v>
      </c>
      <c r="O11" s="111">
        <v>132</v>
      </c>
      <c r="P11" s="111">
        <v>108</v>
      </c>
      <c r="Q11" s="111">
        <v>546492</v>
      </c>
      <c r="R11" s="46">
        <f>IF(ISBLANK(Q11),"-",Q11-Q10)</f>
        <v>4727</v>
      </c>
      <c r="S11" s="47">
        <f>R11*24/1000</f>
        <v>113.44799999999999</v>
      </c>
      <c r="T11" s="47">
        <f>R11/1000</f>
        <v>4.7270000000000003</v>
      </c>
      <c r="U11" s="112">
        <v>5.6</v>
      </c>
      <c r="V11" s="112">
        <f t="shared" ref="V11:V34" si="1">U11</f>
        <v>5.6</v>
      </c>
      <c r="W11" s="113" t="s">
        <v>124</v>
      </c>
      <c r="X11" s="115">
        <v>0</v>
      </c>
      <c r="Y11" s="115">
        <v>0</v>
      </c>
      <c r="Z11" s="115">
        <v>0</v>
      </c>
      <c r="AA11" s="115">
        <v>1185</v>
      </c>
      <c r="AB11" s="115">
        <v>1188</v>
      </c>
      <c r="AC11" s="48" t="s">
        <v>90</v>
      </c>
      <c r="AD11" s="48" t="s">
        <v>90</v>
      </c>
      <c r="AE11" s="48" t="s">
        <v>90</v>
      </c>
      <c r="AF11" s="114" t="s">
        <v>90</v>
      </c>
      <c r="AG11" s="123">
        <v>46329808</v>
      </c>
      <c r="AH11" s="49">
        <f>IF(ISBLANK(AG11),"-",AG11-AG10)</f>
        <v>916</v>
      </c>
      <c r="AI11" s="50">
        <f>AH11/T11</f>
        <v>193.78041040829277</v>
      </c>
      <c r="AJ11" s="98">
        <v>0</v>
      </c>
      <c r="AK11" s="98">
        <v>0</v>
      </c>
      <c r="AL11" s="98">
        <v>0</v>
      </c>
      <c r="AM11" s="98">
        <v>1</v>
      </c>
      <c r="AN11" s="98">
        <v>1</v>
      </c>
      <c r="AO11" s="98">
        <v>0.75</v>
      </c>
      <c r="AP11" s="115">
        <v>10768125</v>
      </c>
      <c r="AQ11" s="115">
        <f t="shared" ref="AQ11:AQ34" si="2">AP11-AP10</f>
        <v>958</v>
      </c>
      <c r="AR11" s="51"/>
      <c r="AS11" s="52" t="s">
        <v>113</v>
      </c>
      <c r="AV11" s="39" t="s">
        <v>88</v>
      </c>
      <c r="AW11" s="39" t="s">
        <v>91</v>
      </c>
      <c r="AY11" s="81" t="s">
        <v>128</v>
      </c>
    </row>
    <row r="12" spans="2:51" x14ac:dyDescent="0.25">
      <c r="B12" s="40">
        <v>2.0416666666666701</v>
      </c>
      <c r="C12" s="40">
        <v>8.3333333333333329E-2</v>
      </c>
      <c r="D12" s="110">
        <v>7</v>
      </c>
      <c r="E12" s="41">
        <f t="shared" si="0"/>
        <v>4.9295774647887329</v>
      </c>
      <c r="F12" s="100">
        <v>75</v>
      </c>
      <c r="G12" s="41">
        <f t="shared" ref="G12:G34" si="3">F12/1.42</f>
        <v>52.816901408450704</v>
      </c>
      <c r="H12" s="42" t="s">
        <v>88</v>
      </c>
      <c r="I12" s="42">
        <f t="shared" ref="I12:I34" si="4">J12-(2/1.42)</f>
        <v>47.887323943661976</v>
      </c>
      <c r="J12" s="43">
        <f>(F12-5)/1.42</f>
        <v>49.295774647887328</v>
      </c>
      <c r="K12" s="42">
        <f>J12+(6/1.42)</f>
        <v>53.521126760563384</v>
      </c>
      <c r="L12" s="44">
        <v>14</v>
      </c>
      <c r="M12" s="45" t="s">
        <v>89</v>
      </c>
      <c r="N12" s="45">
        <v>11.2</v>
      </c>
      <c r="O12" s="111">
        <v>131</v>
      </c>
      <c r="P12" s="111">
        <v>104</v>
      </c>
      <c r="Q12" s="111">
        <v>551313</v>
      </c>
      <c r="R12" s="46">
        <f t="shared" ref="R12:R34" si="5">IF(ISBLANK(Q12),"-",Q12-Q11)</f>
        <v>4821</v>
      </c>
      <c r="S12" s="47">
        <f t="shared" ref="S12:S34" si="6">R12*24/1000</f>
        <v>115.70399999999999</v>
      </c>
      <c r="T12" s="47">
        <f t="shared" ref="T12:T34" si="7">R12/1000</f>
        <v>4.8209999999999997</v>
      </c>
      <c r="U12" s="112">
        <v>6.8</v>
      </c>
      <c r="V12" s="112">
        <f t="shared" si="1"/>
        <v>6.8</v>
      </c>
      <c r="W12" s="113" t="s">
        <v>124</v>
      </c>
      <c r="X12" s="115">
        <v>0</v>
      </c>
      <c r="Y12" s="115">
        <v>0</v>
      </c>
      <c r="Z12" s="115">
        <v>0</v>
      </c>
      <c r="AA12" s="115">
        <v>1185</v>
      </c>
      <c r="AB12" s="115">
        <v>1138</v>
      </c>
      <c r="AC12" s="48" t="s">
        <v>90</v>
      </c>
      <c r="AD12" s="48" t="s">
        <v>90</v>
      </c>
      <c r="AE12" s="48" t="s">
        <v>90</v>
      </c>
      <c r="AF12" s="114" t="s">
        <v>90</v>
      </c>
      <c r="AG12" s="123">
        <v>46330668</v>
      </c>
      <c r="AH12" s="49">
        <f>IF(ISBLANK(AG12),"-",AG12-AG11)</f>
        <v>860</v>
      </c>
      <c r="AI12" s="50">
        <f t="shared" ref="AI12:AI34" si="8">AH12/T12</f>
        <v>178.38622692387472</v>
      </c>
      <c r="AJ12" s="98">
        <v>0</v>
      </c>
      <c r="AK12" s="98">
        <v>0</v>
      </c>
      <c r="AL12" s="98">
        <v>0</v>
      </c>
      <c r="AM12" s="98">
        <v>1</v>
      </c>
      <c r="AN12" s="98">
        <v>1</v>
      </c>
      <c r="AO12" s="98">
        <v>0.75</v>
      </c>
      <c r="AP12" s="115">
        <v>10769041</v>
      </c>
      <c r="AQ12" s="115">
        <f t="shared" si="2"/>
        <v>916</v>
      </c>
      <c r="AR12" s="118">
        <v>1.01</v>
      </c>
      <c r="AS12" s="52" t="s">
        <v>113</v>
      </c>
      <c r="AV12" s="39" t="s">
        <v>92</v>
      </c>
      <c r="AW12" s="39" t="s">
        <v>93</v>
      </c>
      <c r="AY12" s="81" t="s">
        <v>126</v>
      </c>
    </row>
    <row r="13" spans="2:51" x14ac:dyDescent="0.25">
      <c r="B13" s="40">
        <v>2.0833333333333299</v>
      </c>
      <c r="C13" s="40">
        <v>0.125</v>
      </c>
      <c r="D13" s="110">
        <v>9</v>
      </c>
      <c r="E13" s="41">
        <f t="shared" si="0"/>
        <v>6.3380281690140849</v>
      </c>
      <c r="F13" s="100">
        <v>75</v>
      </c>
      <c r="G13" s="41">
        <f t="shared" si="3"/>
        <v>52.816901408450704</v>
      </c>
      <c r="H13" s="42" t="s">
        <v>88</v>
      </c>
      <c r="I13" s="42">
        <f t="shared" si="4"/>
        <v>47.887323943661976</v>
      </c>
      <c r="J13" s="43">
        <f>(F13-5)/1.42</f>
        <v>49.295774647887328</v>
      </c>
      <c r="K13" s="42">
        <f>J13+(6/1.42)</f>
        <v>53.521126760563384</v>
      </c>
      <c r="L13" s="44">
        <v>14</v>
      </c>
      <c r="M13" s="45" t="s">
        <v>89</v>
      </c>
      <c r="N13" s="45">
        <v>11.2</v>
      </c>
      <c r="O13" s="111">
        <v>118</v>
      </c>
      <c r="P13" s="111">
        <v>96</v>
      </c>
      <c r="Q13" s="111">
        <v>556237</v>
      </c>
      <c r="R13" s="46">
        <f t="shared" si="5"/>
        <v>4924</v>
      </c>
      <c r="S13" s="47">
        <f t="shared" si="6"/>
        <v>118.176</v>
      </c>
      <c r="T13" s="47">
        <f t="shared" si="7"/>
        <v>4.9240000000000004</v>
      </c>
      <c r="U13" s="112">
        <v>8</v>
      </c>
      <c r="V13" s="112">
        <f t="shared" si="1"/>
        <v>8</v>
      </c>
      <c r="W13" s="113" t="s">
        <v>124</v>
      </c>
      <c r="X13" s="115">
        <v>0</v>
      </c>
      <c r="Y13" s="115">
        <v>0</v>
      </c>
      <c r="Z13" s="115">
        <v>0</v>
      </c>
      <c r="AA13" s="115">
        <v>1185</v>
      </c>
      <c r="AB13" s="115">
        <v>1097</v>
      </c>
      <c r="AC13" s="48" t="s">
        <v>90</v>
      </c>
      <c r="AD13" s="48" t="s">
        <v>90</v>
      </c>
      <c r="AE13" s="48" t="s">
        <v>90</v>
      </c>
      <c r="AF13" s="114" t="s">
        <v>90</v>
      </c>
      <c r="AG13" s="123">
        <v>46331476</v>
      </c>
      <c r="AH13" s="49">
        <f>IF(ISBLANK(AG13),"-",AG13-AG12)</f>
        <v>808</v>
      </c>
      <c r="AI13" s="50">
        <f t="shared" si="8"/>
        <v>164.09423233143784</v>
      </c>
      <c r="AJ13" s="98">
        <v>0</v>
      </c>
      <c r="AK13" s="98">
        <v>0</v>
      </c>
      <c r="AL13" s="98">
        <v>0</v>
      </c>
      <c r="AM13" s="98">
        <v>1</v>
      </c>
      <c r="AN13" s="98">
        <v>1</v>
      </c>
      <c r="AO13" s="98">
        <v>0.75</v>
      </c>
      <c r="AP13" s="115">
        <v>10770170</v>
      </c>
      <c r="AQ13" s="115">
        <f t="shared" si="2"/>
        <v>1129</v>
      </c>
      <c r="AR13" s="51"/>
      <c r="AS13" s="52" t="s">
        <v>113</v>
      </c>
      <c r="AV13" s="39" t="s">
        <v>94</v>
      </c>
      <c r="AW13" s="39" t="s">
        <v>95</v>
      </c>
      <c r="AY13" s="81" t="s">
        <v>133</v>
      </c>
    </row>
    <row r="14" spans="2:51" x14ac:dyDescent="0.25">
      <c r="B14" s="40">
        <v>2.125</v>
      </c>
      <c r="C14" s="40">
        <v>0.16666666666666699</v>
      </c>
      <c r="D14" s="110">
        <v>9</v>
      </c>
      <c r="E14" s="41">
        <f t="shared" si="0"/>
        <v>6.3380281690140849</v>
      </c>
      <c r="F14" s="100">
        <v>75</v>
      </c>
      <c r="G14" s="41">
        <f t="shared" si="3"/>
        <v>52.816901408450704</v>
      </c>
      <c r="H14" s="42" t="s">
        <v>88</v>
      </c>
      <c r="I14" s="42">
        <f t="shared" si="4"/>
        <v>47.887323943661976</v>
      </c>
      <c r="J14" s="43">
        <f>(F14-5)/1.42</f>
        <v>49.295774647887328</v>
      </c>
      <c r="K14" s="42">
        <f>J14+(6/1.42)</f>
        <v>53.521126760563384</v>
      </c>
      <c r="L14" s="44">
        <v>14</v>
      </c>
      <c r="M14" s="45" t="s">
        <v>89</v>
      </c>
      <c r="N14" s="45">
        <v>12.8</v>
      </c>
      <c r="O14" s="111">
        <v>121</v>
      </c>
      <c r="P14" s="111">
        <v>100</v>
      </c>
      <c r="Q14" s="111">
        <v>561265</v>
      </c>
      <c r="R14" s="46">
        <f t="shared" si="5"/>
        <v>5028</v>
      </c>
      <c r="S14" s="47">
        <f t="shared" si="6"/>
        <v>120.672</v>
      </c>
      <c r="T14" s="47">
        <f t="shared" si="7"/>
        <v>5.0279999999999996</v>
      </c>
      <c r="U14" s="112">
        <v>8.8000000000000007</v>
      </c>
      <c r="V14" s="112">
        <f t="shared" si="1"/>
        <v>8.8000000000000007</v>
      </c>
      <c r="W14" s="113" t="s">
        <v>124</v>
      </c>
      <c r="X14" s="115">
        <v>0</v>
      </c>
      <c r="Y14" s="115">
        <v>0</v>
      </c>
      <c r="Z14" s="115">
        <v>0</v>
      </c>
      <c r="AA14" s="115">
        <v>1185</v>
      </c>
      <c r="AB14" s="115">
        <v>1097</v>
      </c>
      <c r="AC14" s="48" t="s">
        <v>90</v>
      </c>
      <c r="AD14" s="48" t="s">
        <v>90</v>
      </c>
      <c r="AE14" s="48" t="s">
        <v>90</v>
      </c>
      <c r="AF14" s="114" t="s">
        <v>90</v>
      </c>
      <c r="AG14" s="123">
        <v>46332304</v>
      </c>
      <c r="AH14" s="49">
        <f t="shared" ref="AH14:AH34" si="9">IF(ISBLANK(AG14),"-",AG14-AG13)</f>
        <v>828</v>
      </c>
      <c r="AI14" s="50">
        <f t="shared" si="8"/>
        <v>164.67780429594274</v>
      </c>
      <c r="AJ14" s="98">
        <v>0</v>
      </c>
      <c r="AK14" s="98">
        <v>0</v>
      </c>
      <c r="AL14" s="98">
        <v>0</v>
      </c>
      <c r="AM14" s="98">
        <v>1</v>
      </c>
      <c r="AN14" s="98">
        <v>1</v>
      </c>
      <c r="AO14" s="98">
        <v>0.75</v>
      </c>
      <c r="AP14" s="115">
        <v>10771133</v>
      </c>
      <c r="AQ14" s="115">
        <f t="shared" si="2"/>
        <v>963</v>
      </c>
      <c r="AR14" s="51"/>
      <c r="AS14" s="52" t="s">
        <v>113</v>
      </c>
      <c r="AT14" s="54"/>
      <c r="AV14" s="39" t="s">
        <v>96</v>
      </c>
      <c r="AW14" s="39" t="s">
        <v>97</v>
      </c>
      <c r="AY14" s="81"/>
    </row>
    <row r="15" spans="2:51" ht="14.25" customHeight="1" x14ac:dyDescent="0.25">
      <c r="B15" s="40">
        <v>2.1666666666666701</v>
      </c>
      <c r="C15" s="40">
        <v>0.20833333333333301</v>
      </c>
      <c r="D15" s="110">
        <v>10</v>
      </c>
      <c r="E15" s="41">
        <f t="shared" si="0"/>
        <v>7.042253521126761</v>
      </c>
      <c r="F15" s="100">
        <v>75</v>
      </c>
      <c r="G15" s="41">
        <f t="shared" si="3"/>
        <v>52.816901408450704</v>
      </c>
      <c r="H15" s="42" t="s">
        <v>88</v>
      </c>
      <c r="I15" s="42">
        <f t="shared" si="4"/>
        <v>47.887323943661976</v>
      </c>
      <c r="J15" s="43">
        <f>(F15-5)/1.42</f>
        <v>49.295774647887328</v>
      </c>
      <c r="K15" s="42">
        <f>J15+(6/1.42)</f>
        <v>53.521126760563384</v>
      </c>
      <c r="L15" s="44">
        <v>18</v>
      </c>
      <c r="M15" s="45" t="s">
        <v>89</v>
      </c>
      <c r="N15" s="45">
        <v>13.1</v>
      </c>
      <c r="O15" s="111">
        <v>123</v>
      </c>
      <c r="P15" s="111">
        <v>114</v>
      </c>
      <c r="Q15" s="111">
        <v>566836</v>
      </c>
      <c r="R15" s="46">
        <f t="shared" si="5"/>
        <v>5571</v>
      </c>
      <c r="S15" s="47">
        <f t="shared" si="6"/>
        <v>133.70400000000001</v>
      </c>
      <c r="T15" s="47">
        <f t="shared" si="7"/>
        <v>5.5709999999999997</v>
      </c>
      <c r="U15" s="112">
        <v>9.5</v>
      </c>
      <c r="V15" s="112">
        <f t="shared" si="1"/>
        <v>9.5</v>
      </c>
      <c r="W15" s="113" t="s">
        <v>124</v>
      </c>
      <c r="X15" s="115">
        <v>0</v>
      </c>
      <c r="Y15" s="115">
        <v>0</v>
      </c>
      <c r="Z15" s="115">
        <v>0</v>
      </c>
      <c r="AA15" s="115">
        <v>1185</v>
      </c>
      <c r="AB15" s="115">
        <v>1098</v>
      </c>
      <c r="AC15" s="48" t="s">
        <v>90</v>
      </c>
      <c r="AD15" s="48" t="s">
        <v>90</v>
      </c>
      <c r="AE15" s="48" t="s">
        <v>90</v>
      </c>
      <c r="AF15" s="114" t="s">
        <v>90</v>
      </c>
      <c r="AG15" s="123">
        <v>46333184</v>
      </c>
      <c r="AH15" s="49">
        <f t="shared" si="9"/>
        <v>880</v>
      </c>
      <c r="AI15" s="50">
        <f t="shared" si="8"/>
        <v>157.96086878477831</v>
      </c>
      <c r="AJ15" s="98">
        <v>0</v>
      </c>
      <c r="AK15" s="98">
        <v>0</v>
      </c>
      <c r="AL15" s="98">
        <v>0</v>
      </c>
      <c r="AM15" s="98">
        <v>1</v>
      </c>
      <c r="AN15" s="98">
        <v>1</v>
      </c>
      <c r="AO15" s="98">
        <v>0.75</v>
      </c>
      <c r="AP15" s="115">
        <v>10771714</v>
      </c>
      <c r="AQ15" s="115">
        <f t="shared" si="2"/>
        <v>581</v>
      </c>
      <c r="AR15" s="51"/>
      <c r="AS15" s="52" t="s">
        <v>113</v>
      </c>
      <c r="AV15" s="39" t="s">
        <v>98</v>
      </c>
      <c r="AW15" s="39" t="s">
        <v>99</v>
      </c>
      <c r="AY15" s="97"/>
    </row>
    <row r="16" spans="2:51" x14ac:dyDescent="0.25">
      <c r="B16" s="40">
        <v>2.2083333333333299</v>
      </c>
      <c r="C16" s="40">
        <v>0.25</v>
      </c>
      <c r="D16" s="110">
        <v>12</v>
      </c>
      <c r="E16" s="41">
        <f t="shared" si="0"/>
        <v>8.4507042253521139</v>
      </c>
      <c r="F16" s="100">
        <v>75</v>
      </c>
      <c r="G16" s="41">
        <f t="shared" si="3"/>
        <v>52.816901408450704</v>
      </c>
      <c r="H16" s="42" t="s">
        <v>88</v>
      </c>
      <c r="I16" s="42">
        <f t="shared" si="4"/>
        <v>51.408450704225352</v>
      </c>
      <c r="J16" s="43">
        <f t="shared" ref="J16:J25" si="10">F16/1.42</f>
        <v>52.816901408450704</v>
      </c>
      <c r="K16" s="42">
        <f>J16+1.42</f>
        <v>54.236901408450706</v>
      </c>
      <c r="L16" s="44">
        <v>19</v>
      </c>
      <c r="M16" s="45" t="s">
        <v>100</v>
      </c>
      <c r="N16" s="45">
        <v>13.1</v>
      </c>
      <c r="O16" s="111">
        <v>130</v>
      </c>
      <c r="P16" s="111">
        <v>128</v>
      </c>
      <c r="Q16" s="111">
        <v>572857</v>
      </c>
      <c r="R16" s="46">
        <f t="shared" si="5"/>
        <v>6021</v>
      </c>
      <c r="S16" s="47">
        <f t="shared" si="6"/>
        <v>144.50399999999999</v>
      </c>
      <c r="T16" s="47">
        <f t="shared" si="7"/>
        <v>6.0209999999999999</v>
      </c>
      <c r="U16" s="112">
        <v>9.5</v>
      </c>
      <c r="V16" s="112">
        <f t="shared" si="1"/>
        <v>9.5</v>
      </c>
      <c r="W16" s="113" t="s">
        <v>124</v>
      </c>
      <c r="X16" s="115">
        <v>0</v>
      </c>
      <c r="Y16" s="115">
        <v>0</v>
      </c>
      <c r="Z16" s="115">
        <v>0</v>
      </c>
      <c r="AA16" s="115">
        <v>1185</v>
      </c>
      <c r="AB16" s="115">
        <v>1188</v>
      </c>
      <c r="AC16" s="48" t="s">
        <v>90</v>
      </c>
      <c r="AD16" s="48" t="s">
        <v>90</v>
      </c>
      <c r="AE16" s="48" t="s">
        <v>90</v>
      </c>
      <c r="AF16" s="114" t="s">
        <v>90</v>
      </c>
      <c r="AG16" s="123">
        <v>46334116</v>
      </c>
      <c r="AH16" s="49">
        <f t="shared" si="9"/>
        <v>932</v>
      </c>
      <c r="AI16" s="50">
        <f t="shared" si="8"/>
        <v>154.79156286331175</v>
      </c>
      <c r="AJ16" s="98">
        <v>0</v>
      </c>
      <c r="AK16" s="98">
        <v>0</v>
      </c>
      <c r="AL16" s="98">
        <v>0</v>
      </c>
      <c r="AM16" s="98">
        <v>1</v>
      </c>
      <c r="AN16" s="98">
        <v>1</v>
      </c>
      <c r="AO16" s="98">
        <v>0</v>
      </c>
      <c r="AP16" s="115">
        <v>10771714</v>
      </c>
      <c r="AQ16" s="115">
        <f t="shared" si="2"/>
        <v>0</v>
      </c>
      <c r="AR16" s="53">
        <v>1.1200000000000001</v>
      </c>
      <c r="AS16" s="52" t="s">
        <v>101</v>
      </c>
      <c r="AV16" s="39" t="s">
        <v>102</v>
      </c>
      <c r="AW16" s="39" t="s">
        <v>103</v>
      </c>
      <c r="AY16" s="97"/>
    </row>
    <row r="17" spans="1:51" x14ac:dyDescent="0.25">
      <c r="B17" s="40">
        <v>2.25</v>
      </c>
      <c r="C17" s="40">
        <v>0.29166666666666702</v>
      </c>
      <c r="D17" s="110">
        <v>8</v>
      </c>
      <c r="E17" s="41">
        <f t="shared" si="0"/>
        <v>5.6338028169014089</v>
      </c>
      <c r="F17" s="87">
        <v>83</v>
      </c>
      <c r="G17" s="41">
        <f t="shared" si="3"/>
        <v>58.450704225352112</v>
      </c>
      <c r="H17" s="42" t="s">
        <v>88</v>
      </c>
      <c r="I17" s="42">
        <f t="shared" si="4"/>
        <v>57.04225352112676</v>
      </c>
      <c r="J17" s="43">
        <f t="shared" si="10"/>
        <v>58.450704225352112</v>
      </c>
      <c r="K17" s="42">
        <f t="shared" ref="K17:K22" si="11">J17+1.42</f>
        <v>59.870704225352114</v>
      </c>
      <c r="L17" s="44">
        <v>19</v>
      </c>
      <c r="M17" s="45" t="s">
        <v>100</v>
      </c>
      <c r="N17" s="45">
        <v>16.7</v>
      </c>
      <c r="O17" s="111">
        <v>145</v>
      </c>
      <c r="P17" s="111">
        <v>139</v>
      </c>
      <c r="Q17" s="111">
        <v>578949</v>
      </c>
      <c r="R17" s="46">
        <f t="shared" si="5"/>
        <v>6092</v>
      </c>
      <c r="S17" s="47">
        <f t="shared" si="6"/>
        <v>146.208</v>
      </c>
      <c r="T17" s="47">
        <f t="shared" si="7"/>
        <v>6.0919999999999996</v>
      </c>
      <c r="U17" s="112">
        <v>9.5</v>
      </c>
      <c r="V17" s="112">
        <f t="shared" si="1"/>
        <v>9.5</v>
      </c>
      <c r="W17" s="113" t="s">
        <v>190</v>
      </c>
      <c r="X17" s="115">
        <v>0</v>
      </c>
      <c r="Y17" s="115">
        <v>0</v>
      </c>
      <c r="Z17" s="115">
        <v>1187</v>
      </c>
      <c r="AA17" s="115">
        <v>1185</v>
      </c>
      <c r="AB17" s="115">
        <v>1187</v>
      </c>
      <c r="AC17" s="48" t="s">
        <v>90</v>
      </c>
      <c r="AD17" s="48" t="s">
        <v>90</v>
      </c>
      <c r="AE17" s="48" t="s">
        <v>90</v>
      </c>
      <c r="AF17" s="114" t="s">
        <v>90</v>
      </c>
      <c r="AG17" s="123">
        <v>46335308</v>
      </c>
      <c r="AH17" s="49">
        <f t="shared" si="9"/>
        <v>1192</v>
      </c>
      <c r="AI17" s="50">
        <f t="shared" si="8"/>
        <v>195.66644780039397</v>
      </c>
      <c r="AJ17" s="98">
        <v>0</v>
      </c>
      <c r="AK17" s="98">
        <v>0</v>
      </c>
      <c r="AL17" s="98">
        <v>1</v>
      </c>
      <c r="AM17" s="98">
        <v>1</v>
      </c>
      <c r="AN17" s="98">
        <v>1</v>
      </c>
      <c r="AO17" s="98">
        <v>0</v>
      </c>
      <c r="AP17" s="115">
        <v>10771714</v>
      </c>
      <c r="AQ17" s="115">
        <f t="shared" si="2"/>
        <v>0</v>
      </c>
      <c r="AR17" s="51"/>
      <c r="AS17" s="52" t="s">
        <v>101</v>
      </c>
      <c r="AT17" s="54"/>
      <c r="AV17" s="39" t="s">
        <v>104</v>
      </c>
      <c r="AW17" s="39" t="s">
        <v>105</v>
      </c>
      <c r="AY17" s="101"/>
    </row>
    <row r="18" spans="1:51" x14ac:dyDescent="0.25">
      <c r="B18" s="40">
        <v>2.2916666666666701</v>
      </c>
      <c r="C18" s="40">
        <v>0.33333333333333298</v>
      </c>
      <c r="D18" s="110">
        <v>8</v>
      </c>
      <c r="E18" s="41">
        <f t="shared" si="0"/>
        <v>5.6338028169014089</v>
      </c>
      <c r="F18" s="87">
        <v>83</v>
      </c>
      <c r="G18" s="41">
        <f t="shared" si="3"/>
        <v>58.450704225352112</v>
      </c>
      <c r="H18" s="42" t="s">
        <v>88</v>
      </c>
      <c r="I18" s="42">
        <f t="shared" si="4"/>
        <v>57.04225352112676</v>
      </c>
      <c r="J18" s="43">
        <f t="shared" si="10"/>
        <v>58.450704225352112</v>
      </c>
      <c r="K18" s="42">
        <f t="shared" si="11"/>
        <v>59.870704225352114</v>
      </c>
      <c r="L18" s="44">
        <v>19</v>
      </c>
      <c r="M18" s="45" t="s">
        <v>100</v>
      </c>
      <c r="N18" s="45">
        <v>17.3</v>
      </c>
      <c r="O18" s="111">
        <v>144</v>
      </c>
      <c r="P18" s="111">
        <v>144</v>
      </c>
      <c r="Q18" s="111">
        <v>585237</v>
      </c>
      <c r="R18" s="46">
        <f t="shared" si="5"/>
        <v>6288</v>
      </c>
      <c r="S18" s="47">
        <f t="shared" si="6"/>
        <v>150.91200000000001</v>
      </c>
      <c r="T18" s="47">
        <f t="shared" si="7"/>
        <v>6.2880000000000003</v>
      </c>
      <c r="U18" s="112">
        <v>9.3000000000000007</v>
      </c>
      <c r="V18" s="112">
        <f t="shared" si="1"/>
        <v>9.3000000000000007</v>
      </c>
      <c r="W18" s="113" t="s">
        <v>130</v>
      </c>
      <c r="X18" s="115">
        <v>0</v>
      </c>
      <c r="Y18" s="115">
        <v>986</v>
      </c>
      <c r="Z18" s="115">
        <v>1186</v>
      </c>
      <c r="AA18" s="115">
        <v>1185</v>
      </c>
      <c r="AB18" s="115">
        <v>1187</v>
      </c>
      <c r="AC18" s="48" t="s">
        <v>90</v>
      </c>
      <c r="AD18" s="48" t="s">
        <v>90</v>
      </c>
      <c r="AE18" s="48" t="s">
        <v>90</v>
      </c>
      <c r="AF18" s="114" t="s">
        <v>90</v>
      </c>
      <c r="AG18" s="123">
        <v>46336672</v>
      </c>
      <c r="AH18" s="49">
        <f t="shared" si="9"/>
        <v>1364</v>
      </c>
      <c r="AI18" s="50">
        <f t="shared" si="8"/>
        <v>216.9211195928753</v>
      </c>
      <c r="AJ18" s="98">
        <v>0</v>
      </c>
      <c r="AK18" s="98">
        <v>1</v>
      </c>
      <c r="AL18" s="98">
        <v>1</v>
      </c>
      <c r="AM18" s="98">
        <v>1</v>
      </c>
      <c r="AN18" s="98">
        <v>1</v>
      </c>
      <c r="AO18" s="98">
        <v>0</v>
      </c>
      <c r="AP18" s="115">
        <v>10771714</v>
      </c>
      <c r="AQ18" s="115">
        <f t="shared" si="2"/>
        <v>0</v>
      </c>
      <c r="AR18" s="51"/>
      <c r="AS18" s="52" t="s">
        <v>101</v>
      </c>
      <c r="AV18" s="39" t="s">
        <v>106</v>
      </c>
      <c r="AW18" s="39" t="s">
        <v>107</v>
      </c>
      <c r="AY18" s="101"/>
    </row>
    <row r="19" spans="1:51" x14ac:dyDescent="0.25">
      <c r="B19" s="40">
        <v>2.3333333333333299</v>
      </c>
      <c r="C19" s="40">
        <v>0.375</v>
      </c>
      <c r="D19" s="110">
        <v>8</v>
      </c>
      <c r="E19" s="41">
        <f t="shared" si="0"/>
        <v>5.6338028169014089</v>
      </c>
      <c r="F19" s="87">
        <v>83</v>
      </c>
      <c r="G19" s="41">
        <f t="shared" si="3"/>
        <v>58.450704225352112</v>
      </c>
      <c r="H19" s="42" t="s">
        <v>88</v>
      </c>
      <c r="I19" s="42">
        <f t="shared" si="4"/>
        <v>57.04225352112676</v>
      </c>
      <c r="J19" s="43">
        <f t="shared" si="10"/>
        <v>58.450704225352112</v>
      </c>
      <c r="K19" s="42">
        <f t="shared" si="11"/>
        <v>59.870704225352114</v>
      </c>
      <c r="L19" s="44">
        <v>19</v>
      </c>
      <c r="M19" s="45" t="s">
        <v>100</v>
      </c>
      <c r="N19" s="45">
        <v>18.399999999999999</v>
      </c>
      <c r="O19" s="111">
        <v>145</v>
      </c>
      <c r="P19" s="111">
        <v>146</v>
      </c>
      <c r="Q19" s="111">
        <v>591424</v>
      </c>
      <c r="R19" s="46">
        <f t="shared" si="5"/>
        <v>6187</v>
      </c>
      <c r="S19" s="47">
        <f t="shared" si="6"/>
        <v>148.488</v>
      </c>
      <c r="T19" s="47">
        <f t="shared" si="7"/>
        <v>6.1870000000000003</v>
      </c>
      <c r="U19" s="112">
        <v>9</v>
      </c>
      <c r="V19" s="112">
        <f t="shared" si="1"/>
        <v>9</v>
      </c>
      <c r="W19" s="113" t="s">
        <v>130</v>
      </c>
      <c r="X19" s="115">
        <v>0</v>
      </c>
      <c r="Y19" s="115">
        <v>986</v>
      </c>
      <c r="Z19" s="115">
        <v>1187</v>
      </c>
      <c r="AA19" s="115">
        <v>1185</v>
      </c>
      <c r="AB19" s="115">
        <v>1186</v>
      </c>
      <c r="AC19" s="48" t="s">
        <v>90</v>
      </c>
      <c r="AD19" s="48" t="s">
        <v>90</v>
      </c>
      <c r="AE19" s="48" t="s">
        <v>90</v>
      </c>
      <c r="AF19" s="114" t="s">
        <v>90</v>
      </c>
      <c r="AG19" s="123">
        <v>46338004</v>
      </c>
      <c r="AH19" s="49">
        <f t="shared" si="9"/>
        <v>1332</v>
      </c>
      <c r="AI19" s="50">
        <f t="shared" si="8"/>
        <v>215.29012445450135</v>
      </c>
      <c r="AJ19" s="98">
        <v>0</v>
      </c>
      <c r="AK19" s="98">
        <v>1</v>
      </c>
      <c r="AL19" s="98">
        <v>1</v>
      </c>
      <c r="AM19" s="98">
        <v>1</v>
      </c>
      <c r="AN19" s="98">
        <v>1</v>
      </c>
      <c r="AO19" s="98">
        <v>0</v>
      </c>
      <c r="AP19" s="115">
        <v>10771714</v>
      </c>
      <c r="AQ19" s="115">
        <f t="shared" si="2"/>
        <v>0</v>
      </c>
      <c r="AR19" s="51"/>
      <c r="AS19" s="52" t="s">
        <v>101</v>
      </c>
      <c r="AV19" s="39" t="s">
        <v>108</v>
      </c>
      <c r="AW19" s="39" t="s">
        <v>109</v>
      </c>
      <c r="AY19" s="101"/>
    </row>
    <row r="20" spans="1:51" x14ac:dyDescent="0.25">
      <c r="B20" s="40">
        <v>2.375</v>
      </c>
      <c r="C20" s="40">
        <v>0.41666666666666669</v>
      </c>
      <c r="D20" s="110">
        <v>7</v>
      </c>
      <c r="E20" s="41">
        <f t="shared" si="0"/>
        <v>4.9295774647887329</v>
      </c>
      <c r="F20" s="87">
        <v>83</v>
      </c>
      <c r="G20" s="41">
        <f t="shared" si="3"/>
        <v>58.450704225352112</v>
      </c>
      <c r="H20" s="42" t="s">
        <v>88</v>
      </c>
      <c r="I20" s="42">
        <f t="shared" si="4"/>
        <v>57.04225352112676</v>
      </c>
      <c r="J20" s="43">
        <f t="shared" si="10"/>
        <v>58.450704225352112</v>
      </c>
      <c r="K20" s="42">
        <f t="shared" si="11"/>
        <v>59.870704225352114</v>
      </c>
      <c r="L20" s="44">
        <v>19</v>
      </c>
      <c r="M20" s="45" t="s">
        <v>100</v>
      </c>
      <c r="N20" s="45">
        <v>17.7</v>
      </c>
      <c r="O20" s="111">
        <v>142</v>
      </c>
      <c r="P20" s="111">
        <v>129</v>
      </c>
      <c r="Q20" s="111">
        <v>597637</v>
      </c>
      <c r="R20" s="46">
        <f t="shared" si="5"/>
        <v>6213</v>
      </c>
      <c r="S20" s="47">
        <f t="shared" si="6"/>
        <v>149.11199999999999</v>
      </c>
      <c r="T20" s="47">
        <f t="shared" si="7"/>
        <v>6.2130000000000001</v>
      </c>
      <c r="U20" s="112">
        <v>8.6999999999999993</v>
      </c>
      <c r="V20" s="112">
        <f t="shared" si="1"/>
        <v>8.6999999999999993</v>
      </c>
      <c r="W20" s="113" t="s">
        <v>130</v>
      </c>
      <c r="X20" s="115">
        <v>0</v>
      </c>
      <c r="Y20" s="115">
        <v>986</v>
      </c>
      <c r="Z20" s="115">
        <v>1187</v>
      </c>
      <c r="AA20" s="115">
        <v>1185</v>
      </c>
      <c r="AB20" s="115">
        <v>1187</v>
      </c>
      <c r="AC20" s="48" t="s">
        <v>90</v>
      </c>
      <c r="AD20" s="48" t="s">
        <v>90</v>
      </c>
      <c r="AE20" s="48" t="s">
        <v>90</v>
      </c>
      <c r="AF20" s="114" t="s">
        <v>90</v>
      </c>
      <c r="AG20" s="123">
        <v>46339400</v>
      </c>
      <c r="AH20" s="49">
        <f t="shared" si="9"/>
        <v>1396</v>
      </c>
      <c r="AI20" s="50">
        <f t="shared" si="8"/>
        <v>224.69016578142603</v>
      </c>
      <c r="AJ20" s="98">
        <v>0</v>
      </c>
      <c r="AK20" s="98">
        <v>1</v>
      </c>
      <c r="AL20" s="98">
        <v>1</v>
      </c>
      <c r="AM20" s="98">
        <v>1</v>
      </c>
      <c r="AN20" s="98">
        <v>1</v>
      </c>
      <c r="AO20" s="98">
        <v>0</v>
      </c>
      <c r="AP20" s="115">
        <v>10771714</v>
      </c>
      <c r="AQ20" s="115">
        <f t="shared" si="2"/>
        <v>0</v>
      </c>
      <c r="AR20" s="53">
        <v>1.27</v>
      </c>
      <c r="AS20" s="52" t="s">
        <v>101</v>
      </c>
      <c r="AY20" s="101"/>
    </row>
    <row r="21" spans="1:51" x14ac:dyDescent="0.25">
      <c r="B21" s="40">
        <v>2.4166666666666701</v>
      </c>
      <c r="C21" s="40">
        <v>0.45833333333333298</v>
      </c>
      <c r="D21" s="110">
        <v>7</v>
      </c>
      <c r="E21" s="41">
        <f t="shared" si="0"/>
        <v>4.9295774647887329</v>
      </c>
      <c r="F21" s="87">
        <v>83</v>
      </c>
      <c r="G21" s="41">
        <f t="shared" si="3"/>
        <v>58.450704225352112</v>
      </c>
      <c r="H21" s="42" t="s">
        <v>88</v>
      </c>
      <c r="I21" s="42">
        <f t="shared" si="4"/>
        <v>57.04225352112676</v>
      </c>
      <c r="J21" s="43">
        <f t="shared" si="10"/>
        <v>58.450704225352112</v>
      </c>
      <c r="K21" s="42">
        <f t="shared" si="11"/>
        <v>59.870704225352114</v>
      </c>
      <c r="L21" s="44">
        <v>19</v>
      </c>
      <c r="M21" s="45" t="s">
        <v>100</v>
      </c>
      <c r="N21" s="45">
        <v>17.7</v>
      </c>
      <c r="O21" s="111">
        <v>144</v>
      </c>
      <c r="P21" s="111">
        <v>145</v>
      </c>
      <c r="Q21" s="111">
        <v>603793</v>
      </c>
      <c r="R21" s="46">
        <f t="shared" si="5"/>
        <v>6156</v>
      </c>
      <c r="S21" s="47">
        <f t="shared" si="6"/>
        <v>147.744</v>
      </c>
      <c r="T21" s="47">
        <f t="shared" si="7"/>
        <v>6.1559999999999997</v>
      </c>
      <c r="U21" s="112">
        <v>8.4</v>
      </c>
      <c r="V21" s="112">
        <f t="shared" si="1"/>
        <v>8.4</v>
      </c>
      <c r="W21" s="113" t="s">
        <v>130</v>
      </c>
      <c r="X21" s="115">
        <v>0</v>
      </c>
      <c r="Y21" s="115">
        <v>986</v>
      </c>
      <c r="Z21" s="115">
        <v>1186</v>
      </c>
      <c r="AA21" s="115">
        <v>1185</v>
      </c>
      <c r="AB21" s="115">
        <v>1187</v>
      </c>
      <c r="AC21" s="48" t="s">
        <v>90</v>
      </c>
      <c r="AD21" s="48" t="s">
        <v>90</v>
      </c>
      <c r="AE21" s="48" t="s">
        <v>90</v>
      </c>
      <c r="AF21" s="114" t="s">
        <v>90</v>
      </c>
      <c r="AG21" s="123">
        <v>46340764</v>
      </c>
      <c r="AH21" s="49">
        <f t="shared" si="9"/>
        <v>1364</v>
      </c>
      <c r="AI21" s="50">
        <f t="shared" si="8"/>
        <v>221.57244964262509</v>
      </c>
      <c r="AJ21" s="98">
        <v>0</v>
      </c>
      <c r="AK21" s="98">
        <v>1</v>
      </c>
      <c r="AL21" s="98">
        <v>1</v>
      </c>
      <c r="AM21" s="98">
        <v>1</v>
      </c>
      <c r="AN21" s="98">
        <v>1</v>
      </c>
      <c r="AO21" s="98">
        <v>0</v>
      </c>
      <c r="AP21" s="115">
        <v>10771714</v>
      </c>
      <c r="AQ21" s="115">
        <f t="shared" si="2"/>
        <v>0</v>
      </c>
      <c r="AR21" s="51"/>
      <c r="AS21" s="52" t="s">
        <v>101</v>
      </c>
      <c r="AY21" s="101"/>
    </row>
    <row r="22" spans="1:51" x14ac:dyDescent="0.25">
      <c r="B22" s="40">
        <v>2.4583333333333299</v>
      </c>
      <c r="C22" s="40">
        <v>0.5</v>
      </c>
      <c r="D22" s="110">
        <v>7</v>
      </c>
      <c r="E22" s="41">
        <f t="shared" si="0"/>
        <v>4.9295774647887329</v>
      </c>
      <c r="F22" s="87">
        <v>83</v>
      </c>
      <c r="G22" s="41">
        <f t="shared" si="3"/>
        <v>58.450704225352112</v>
      </c>
      <c r="H22" s="42" t="s">
        <v>88</v>
      </c>
      <c r="I22" s="42">
        <f t="shared" si="4"/>
        <v>57.04225352112676</v>
      </c>
      <c r="J22" s="43">
        <f t="shared" si="10"/>
        <v>58.450704225352112</v>
      </c>
      <c r="K22" s="42">
        <f t="shared" si="11"/>
        <v>59.870704225352114</v>
      </c>
      <c r="L22" s="44">
        <v>19</v>
      </c>
      <c r="M22" s="45" t="s">
        <v>100</v>
      </c>
      <c r="N22" s="45">
        <v>17.3</v>
      </c>
      <c r="O22" s="111">
        <v>142</v>
      </c>
      <c r="P22" s="111">
        <v>138</v>
      </c>
      <c r="Q22" s="111">
        <v>609953</v>
      </c>
      <c r="R22" s="46">
        <f t="shared" si="5"/>
        <v>6160</v>
      </c>
      <c r="S22" s="47">
        <f t="shared" si="6"/>
        <v>147.84</v>
      </c>
      <c r="T22" s="47">
        <f t="shared" si="7"/>
        <v>6.16</v>
      </c>
      <c r="U22" s="112">
        <v>8.1</v>
      </c>
      <c r="V22" s="112">
        <f t="shared" si="1"/>
        <v>8.1</v>
      </c>
      <c r="W22" s="113" t="s">
        <v>130</v>
      </c>
      <c r="X22" s="115">
        <v>0</v>
      </c>
      <c r="Y22" s="115">
        <v>985</v>
      </c>
      <c r="Z22" s="115">
        <v>1187</v>
      </c>
      <c r="AA22" s="115">
        <v>1185</v>
      </c>
      <c r="AB22" s="115">
        <v>1186</v>
      </c>
      <c r="AC22" s="48" t="s">
        <v>90</v>
      </c>
      <c r="AD22" s="48" t="s">
        <v>90</v>
      </c>
      <c r="AE22" s="48" t="s">
        <v>90</v>
      </c>
      <c r="AF22" s="114" t="s">
        <v>90</v>
      </c>
      <c r="AG22" s="123">
        <v>46342108</v>
      </c>
      <c r="AH22" s="49">
        <f t="shared" si="9"/>
        <v>1344</v>
      </c>
      <c r="AI22" s="50">
        <f t="shared" si="8"/>
        <v>218.18181818181819</v>
      </c>
      <c r="AJ22" s="98">
        <v>0</v>
      </c>
      <c r="AK22" s="98">
        <v>1</v>
      </c>
      <c r="AL22" s="98">
        <v>1</v>
      </c>
      <c r="AM22" s="98">
        <v>1</v>
      </c>
      <c r="AN22" s="98">
        <v>1</v>
      </c>
      <c r="AO22" s="98">
        <v>0</v>
      </c>
      <c r="AP22" s="115">
        <v>10771714</v>
      </c>
      <c r="AQ22" s="115">
        <f t="shared" si="2"/>
        <v>0</v>
      </c>
      <c r="AR22" s="51"/>
      <c r="AS22" s="52" t="s">
        <v>101</v>
      </c>
      <c r="AV22" s="55" t="s">
        <v>110</v>
      </c>
      <c r="AY22" s="101"/>
    </row>
    <row r="23" spans="1:51" x14ac:dyDescent="0.25">
      <c r="A23" s="97" t="s">
        <v>125</v>
      </c>
      <c r="B23" s="40">
        <v>2.5</v>
      </c>
      <c r="C23" s="40">
        <v>0.54166666666666696</v>
      </c>
      <c r="D23" s="110">
        <v>6</v>
      </c>
      <c r="E23" s="41">
        <f t="shared" si="0"/>
        <v>4.2253521126760569</v>
      </c>
      <c r="F23" s="173">
        <v>81</v>
      </c>
      <c r="G23" s="41">
        <f t="shared" si="3"/>
        <v>57.04225352112676</v>
      </c>
      <c r="H23" s="42" t="s">
        <v>88</v>
      </c>
      <c r="I23" s="42">
        <f t="shared" si="4"/>
        <v>55.633802816901408</v>
      </c>
      <c r="J23" s="43">
        <f t="shared" si="10"/>
        <v>57.04225352112676</v>
      </c>
      <c r="K23" s="42">
        <f>J23+(6/1.42)</f>
        <v>61.267605633802816</v>
      </c>
      <c r="L23" s="44">
        <v>19</v>
      </c>
      <c r="M23" s="45" t="s">
        <v>100</v>
      </c>
      <c r="N23" s="45">
        <v>17.5</v>
      </c>
      <c r="O23" s="111">
        <v>146</v>
      </c>
      <c r="P23" s="111">
        <v>143</v>
      </c>
      <c r="Q23" s="111">
        <v>616175</v>
      </c>
      <c r="R23" s="46">
        <f t="shared" si="5"/>
        <v>6222</v>
      </c>
      <c r="S23" s="47">
        <f t="shared" si="6"/>
        <v>149.328</v>
      </c>
      <c r="T23" s="47">
        <f t="shared" si="7"/>
        <v>6.2220000000000004</v>
      </c>
      <c r="U23" s="112">
        <v>7.7</v>
      </c>
      <c r="V23" s="112">
        <f t="shared" si="1"/>
        <v>7.7</v>
      </c>
      <c r="W23" s="113" t="s">
        <v>130</v>
      </c>
      <c r="X23" s="115">
        <v>0</v>
      </c>
      <c r="Y23" s="115">
        <v>986</v>
      </c>
      <c r="Z23" s="115">
        <v>1187</v>
      </c>
      <c r="AA23" s="115">
        <v>1185</v>
      </c>
      <c r="AB23" s="115">
        <v>1187</v>
      </c>
      <c r="AC23" s="48" t="s">
        <v>90</v>
      </c>
      <c r="AD23" s="48" t="s">
        <v>90</v>
      </c>
      <c r="AE23" s="48" t="s">
        <v>90</v>
      </c>
      <c r="AF23" s="114" t="s">
        <v>90</v>
      </c>
      <c r="AG23" s="123">
        <v>46343476</v>
      </c>
      <c r="AH23" s="49">
        <f t="shared" si="9"/>
        <v>1368</v>
      </c>
      <c r="AI23" s="50">
        <f t="shared" si="8"/>
        <v>219.86499517839923</v>
      </c>
      <c r="AJ23" s="98">
        <v>0</v>
      </c>
      <c r="AK23" s="98">
        <v>1</v>
      </c>
      <c r="AL23" s="98">
        <v>1</v>
      </c>
      <c r="AM23" s="98">
        <v>1</v>
      </c>
      <c r="AN23" s="98">
        <v>1</v>
      </c>
      <c r="AO23" s="98">
        <v>0</v>
      </c>
      <c r="AP23" s="115">
        <v>10771714</v>
      </c>
      <c r="AQ23" s="115">
        <f t="shared" si="2"/>
        <v>0</v>
      </c>
      <c r="AR23" s="51"/>
      <c r="AS23" s="52" t="s">
        <v>113</v>
      </c>
      <c r="AT23" s="54"/>
      <c r="AV23" s="56" t="s">
        <v>111</v>
      </c>
      <c r="AW23" s="57" t="s">
        <v>112</v>
      </c>
      <c r="AY23" s="101"/>
    </row>
    <row r="24" spans="1:51" x14ac:dyDescent="0.25">
      <c r="B24" s="40">
        <v>2.5416666666666701</v>
      </c>
      <c r="C24" s="40">
        <v>0.58333333333333404</v>
      </c>
      <c r="D24" s="110">
        <v>5</v>
      </c>
      <c r="E24" s="41">
        <f t="shared" si="0"/>
        <v>3.5211267605633805</v>
      </c>
      <c r="F24" s="173">
        <v>81</v>
      </c>
      <c r="G24" s="41">
        <f t="shared" si="3"/>
        <v>57.04225352112676</v>
      </c>
      <c r="H24" s="42" t="s">
        <v>88</v>
      </c>
      <c r="I24" s="42">
        <f t="shared" si="4"/>
        <v>55.633802816901408</v>
      </c>
      <c r="J24" s="43">
        <f t="shared" si="10"/>
        <v>57.04225352112676</v>
      </c>
      <c r="K24" s="42">
        <f t="shared" ref="K24:K34" si="12">J24+(6/1.42)</f>
        <v>61.267605633802816</v>
      </c>
      <c r="L24" s="44">
        <v>18</v>
      </c>
      <c r="M24" s="45" t="s">
        <v>100</v>
      </c>
      <c r="N24" s="45">
        <v>17.3</v>
      </c>
      <c r="O24" s="111">
        <v>135</v>
      </c>
      <c r="P24" s="111">
        <v>138</v>
      </c>
      <c r="Q24" s="111">
        <v>622412</v>
      </c>
      <c r="R24" s="46">
        <f t="shared" si="5"/>
        <v>6237</v>
      </c>
      <c r="S24" s="47">
        <f t="shared" si="6"/>
        <v>149.68799999999999</v>
      </c>
      <c r="T24" s="47">
        <f t="shared" si="7"/>
        <v>6.2370000000000001</v>
      </c>
      <c r="U24" s="112">
        <v>7.3</v>
      </c>
      <c r="V24" s="112">
        <f t="shared" si="1"/>
        <v>7.3</v>
      </c>
      <c r="W24" s="113" t="s">
        <v>130</v>
      </c>
      <c r="X24" s="115">
        <v>0</v>
      </c>
      <c r="Y24" s="115">
        <v>1016</v>
      </c>
      <c r="Z24" s="115">
        <v>1188</v>
      </c>
      <c r="AA24" s="115">
        <v>1185</v>
      </c>
      <c r="AB24" s="115">
        <v>1187</v>
      </c>
      <c r="AC24" s="48" t="s">
        <v>90</v>
      </c>
      <c r="AD24" s="48" t="s">
        <v>90</v>
      </c>
      <c r="AE24" s="48" t="s">
        <v>90</v>
      </c>
      <c r="AF24" s="114" t="s">
        <v>90</v>
      </c>
      <c r="AG24" s="123">
        <v>46344836</v>
      </c>
      <c r="AH24" s="49">
        <f>IF(ISBLANK(AG24),"-",AG24-AG23)</f>
        <v>1360</v>
      </c>
      <c r="AI24" s="50">
        <f t="shared" si="8"/>
        <v>218.05355138688472</v>
      </c>
      <c r="AJ24" s="98">
        <v>0</v>
      </c>
      <c r="AK24" s="98">
        <v>1</v>
      </c>
      <c r="AL24" s="98">
        <v>1</v>
      </c>
      <c r="AM24" s="98">
        <v>1</v>
      </c>
      <c r="AN24" s="98">
        <v>1</v>
      </c>
      <c r="AO24" s="98">
        <v>0</v>
      </c>
      <c r="AP24" s="115">
        <v>10771714</v>
      </c>
      <c r="AQ24" s="115">
        <f t="shared" si="2"/>
        <v>0</v>
      </c>
      <c r="AR24" s="53">
        <v>1.3</v>
      </c>
      <c r="AS24" s="52" t="s">
        <v>113</v>
      </c>
      <c r="AV24" s="58" t="s">
        <v>29</v>
      </c>
      <c r="AW24" s="58">
        <v>14.7</v>
      </c>
      <c r="AY24" s="101"/>
    </row>
    <row r="25" spans="1:51" x14ac:dyDescent="0.25">
      <c r="B25" s="40">
        <v>2.5833333333333299</v>
      </c>
      <c r="C25" s="40">
        <v>0.625</v>
      </c>
      <c r="D25" s="110">
        <v>5</v>
      </c>
      <c r="E25" s="41">
        <f t="shared" si="0"/>
        <v>3.5211267605633805</v>
      </c>
      <c r="F25" s="173">
        <v>81</v>
      </c>
      <c r="G25" s="41">
        <f t="shared" si="3"/>
        <v>57.04225352112676</v>
      </c>
      <c r="H25" s="42" t="s">
        <v>88</v>
      </c>
      <c r="I25" s="42">
        <f t="shared" si="4"/>
        <v>55.633802816901408</v>
      </c>
      <c r="J25" s="43">
        <f t="shared" si="10"/>
        <v>57.04225352112676</v>
      </c>
      <c r="K25" s="42">
        <f t="shared" si="12"/>
        <v>61.267605633802816</v>
      </c>
      <c r="L25" s="44">
        <v>18</v>
      </c>
      <c r="M25" s="45" t="s">
        <v>100</v>
      </c>
      <c r="N25" s="45">
        <v>16.899999999999999</v>
      </c>
      <c r="O25" s="111">
        <v>135</v>
      </c>
      <c r="P25" s="111">
        <v>141</v>
      </c>
      <c r="Q25" s="111">
        <v>628526</v>
      </c>
      <c r="R25" s="46">
        <f t="shared" si="5"/>
        <v>6114</v>
      </c>
      <c r="S25" s="47">
        <f t="shared" si="6"/>
        <v>146.73599999999999</v>
      </c>
      <c r="T25" s="47">
        <f t="shared" si="7"/>
        <v>6.1139999999999999</v>
      </c>
      <c r="U25" s="112">
        <v>6.9</v>
      </c>
      <c r="V25" s="112">
        <f t="shared" si="1"/>
        <v>6.9</v>
      </c>
      <c r="W25" s="113" t="s">
        <v>130</v>
      </c>
      <c r="X25" s="115">
        <v>0</v>
      </c>
      <c r="Y25" s="115">
        <v>1014</v>
      </c>
      <c r="Z25" s="115">
        <v>1186</v>
      </c>
      <c r="AA25" s="115">
        <v>1185</v>
      </c>
      <c r="AB25" s="115">
        <v>1187</v>
      </c>
      <c r="AC25" s="48" t="s">
        <v>90</v>
      </c>
      <c r="AD25" s="48" t="s">
        <v>90</v>
      </c>
      <c r="AE25" s="48" t="s">
        <v>90</v>
      </c>
      <c r="AF25" s="114" t="s">
        <v>90</v>
      </c>
      <c r="AG25" s="123">
        <v>46346152</v>
      </c>
      <c r="AH25" s="49">
        <f t="shared" si="9"/>
        <v>1316</v>
      </c>
      <c r="AI25" s="50">
        <f t="shared" si="8"/>
        <v>215.24370297677461</v>
      </c>
      <c r="AJ25" s="98">
        <v>0</v>
      </c>
      <c r="AK25" s="98">
        <v>1</v>
      </c>
      <c r="AL25" s="98">
        <v>1</v>
      </c>
      <c r="AM25" s="98">
        <v>1</v>
      </c>
      <c r="AN25" s="98">
        <v>1</v>
      </c>
      <c r="AO25" s="98">
        <v>0</v>
      </c>
      <c r="AP25" s="115">
        <v>10771714</v>
      </c>
      <c r="AQ25" s="115">
        <f t="shared" si="2"/>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3"/>
        <v>57.04225352112676</v>
      </c>
      <c r="H26" s="42" t="s">
        <v>88</v>
      </c>
      <c r="I26" s="42">
        <f t="shared" si="4"/>
        <v>53.521126760563384</v>
      </c>
      <c r="J26" s="43">
        <f>(F26-3)/1.42</f>
        <v>54.929577464788736</v>
      </c>
      <c r="K26" s="42">
        <f t="shared" si="12"/>
        <v>59.154929577464792</v>
      </c>
      <c r="L26" s="44">
        <v>18</v>
      </c>
      <c r="M26" s="45" t="s">
        <v>100</v>
      </c>
      <c r="N26" s="45">
        <v>16.7</v>
      </c>
      <c r="O26" s="111">
        <v>133</v>
      </c>
      <c r="P26" s="111">
        <v>139</v>
      </c>
      <c r="Q26" s="111">
        <v>634652</v>
      </c>
      <c r="R26" s="46">
        <f t="shared" si="5"/>
        <v>6126</v>
      </c>
      <c r="S26" s="47">
        <f t="shared" si="6"/>
        <v>147.024</v>
      </c>
      <c r="T26" s="47">
        <f t="shared" si="7"/>
        <v>6.1260000000000003</v>
      </c>
      <c r="U26" s="112">
        <v>6.5</v>
      </c>
      <c r="V26" s="112">
        <f t="shared" si="1"/>
        <v>6.5</v>
      </c>
      <c r="W26" s="113" t="s">
        <v>130</v>
      </c>
      <c r="X26" s="115">
        <v>0</v>
      </c>
      <c r="Y26" s="115">
        <v>1015</v>
      </c>
      <c r="Z26" s="115">
        <v>1187</v>
      </c>
      <c r="AA26" s="115">
        <v>1185</v>
      </c>
      <c r="AB26" s="115">
        <v>1187</v>
      </c>
      <c r="AC26" s="48" t="s">
        <v>90</v>
      </c>
      <c r="AD26" s="48" t="s">
        <v>90</v>
      </c>
      <c r="AE26" s="48" t="s">
        <v>90</v>
      </c>
      <c r="AF26" s="114" t="s">
        <v>90</v>
      </c>
      <c r="AG26" s="123">
        <v>46347516</v>
      </c>
      <c r="AH26" s="49">
        <f t="shared" si="9"/>
        <v>1364</v>
      </c>
      <c r="AI26" s="50">
        <f t="shared" si="8"/>
        <v>222.65752530199151</v>
      </c>
      <c r="AJ26" s="98">
        <v>0</v>
      </c>
      <c r="AK26" s="98">
        <v>1</v>
      </c>
      <c r="AL26" s="98">
        <v>1</v>
      </c>
      <c r="AM26" s="98">
        <v>1</v>
      </c>
      <c r="AN26" s="98">
        <v>1</v>
      </c>
      <c r="AO26" s="98">
        <v>0</v>
      </c>
      <c r="AP26" s="115">
        <v>10771714</v>
      </c>
      <c r="AQ26" s="115">
        <f t="shared" si="2"/>
        <v>0</v>
      </c>
      <c r="AR26" s="51"/>
      <c r="AS26" s="52" t="s">
        <v>113</v>
      </c>
      <c r="AV26" s="58" t="s">
        <v>114</v>
      </c>
      <c r="AW26" s="58">
        <v>1.01325</v>
      </c>
      <c r="AY26" s="101"/>
    </row>
    <row r="27" spans="1:51" x14ac:dyDescent="0.25">
      <c r="B27" s="40">
        <v>2.6666666666666701</v>
      </c>
      <c r="C27" s="40">
        <v>0.70833333333333404</v>
      </c>
      <c r="D27" s="110">
        <v>5</v>
      </c>
      <c r="E27" s="41">
        <f t="shared" si="0"/>
        <v>3.5211267605633805</v>
      </c>
      <c r="F27" s="173">
        <v>81</v>
      </c>
      <c r="G27" s="41">
        <f t="shared" si="3"/>
        <v>57.04225352112676</v>
      </c>
      <c r="H27" s="42" t="s">
        <v>88</v>
      </c>
      <c r="I27" s="42">
        <f t="shared" si="4"/>
        <v>53.521126760563384</v>
      </c>
      <c r="J27" s="43">
        <f t="shared" ref="J27:J32" si="13">(F27-3)/1.42</f>
        <v>54.929577464788736</v>
      </c>
      <c r="K27" s="42">
        <f t="shared" si="12"/>
        <v>59.154929577464792</v>
      </c>
      <c r="L27" s="44">
        <v>18</v>
      </c>
      <c r="M27" s="45" t="s">
        <v>100</v>
      </c>
      <c r="N27" s="45">
        <v>16.7</v>
      </c>
      <c r="O27" s="111">
        <v>135</v>
      </c>
      <c r="P27" s="111">
        <v>140</v>
      </c>
      <c r="Q27" s="111">
        <v>640537</v>
      </c>
      <c r="R27" s="46">
        <f t="shared" si="5"/>
        <v>5885</v>
      </c>
      <c r="S27" s="47">
        <f t="shared" si="6"/>
        <v>141.24</v>
      </c>
      <c r="T27" s="47">
        <f t="shared" si="7"/>
        <v>5.8849999999999998</v>
      </c>
      <c r="U27" s="112">
        <v>6.1</v>
      </c>
      <c r="V27" s="112">
        <f t="shared" si="1"/>
        <v>6.1</v>
      </c>
      <c r="W27" s="113" t="s">
        <v>130</v>
      </c>
      <c r="X27" s="115">
        <v>0</v>
      </c>
      <c r="Y27" s="115">
        <v>1016</v>
      </c>
      <c r="Z27" s="115">
        <v>1187</v>
      </c>
      <c r="AA27" s="115">
        <v>1185</v>
      </c>
      <c r="AB27" s="115">
        <v>1188</v>
      </c>
      <c r="AC27" s="48" t="s">
        <v>90</v>
      </c>
      <c r="AD27" s="48" t="s">
        <v>90</v>
      </c>
      <c r="AE27" s="48" t="s">
        <v>90</v>
      </c>
      <c r="AF27" s="114" t="s">
        <v>90</v>
      </c>
      <c r="AG27" s="123">
        <v>46348836</v>
      </c>
      <c r="AH27" s="49">
        <f t="shared" si="9"/>
        <v>1320</v>
      </c>
      <c r="AI27" s="50">
        <f t="shared" si="8"/>
        <v>224.29906542056077</v>
      </c>
      <c r="AJ27" s="98">
        <v>0</v>
      </c>
      <c r="AK27" s="98">
        <v>1</v>
      </c>
      <c r="AL27" s="98">
        <v>1</v>
      </c>
      <c r="AM27" s="98">
        <v>1</v>
      </c>
      <c r="AN27" s="98">
        <v>1</v>
      </c>
      <c r="AO27" s="98">
        <v>0</v>
      </c>
      <c r="AP27" s="115">
        <v>10771714</v>
      </c>
      <c r="AQ27" s="115">
        <f t="shared" si="2"/>
        <v>0</v>
      </c>
      <c r="AR27" s="51"/>
      <c r="AS27" s="52" t="s">
        <v>113</v>
      </c>
      <c r="AV27" s="58" t="s">
        <v>115</v>
      </c>
      <c r="AW27" s="58">
        <v>1</v>
      </c>
      <c r="AY27" s="101"/>
    </row>
    <row r="28" spans="1:51" x14ac:dyDescent="0.25">
      <c r="B28" s="40">
        <v>2.7083333333333299</v>
      </c>
      <c r="C28" s="40">
        <v>0.750000000000002</v>
      </c>
      <c r="D28" s="110">
        <v>5</v>
      </c>
      <c r="E28" s="41">
        <f t="shared" si="0"/>
        <v>3.5211267605633805</v>
      </c>
      <c r="F28" s="174">
        <v>78</v>
      </c>
      <c r="G28" s="41">
        <f t="shared" si="3"/>
        <v>54.929577464788736</v>
      </c>
      <c r="H28" s="42" t="s">
        <v>88</v>
      </c>
      <c r="I28" s="42">
        <f t="shared" si="4"/>
        <v>51.408450704225352</v>
      </c>
      <c r="J28" s="43">
        <f t="shared" si="13"/>
        <v>52.816901408450704</v>
      </c>
      <c r="K28" s="42">
        <f t="shared" si="12"/>
        <v>57.04225352112676</v>
      </c>
      <c r="L28" s="44">
        <v>18</v>
      </c>
      <c r="M28" s="45" t="s">
        <v>100</v>
      </c>
      <c r="N28" s="45">
        <v>16.7</v>
      </c>
      <c r="O28" s="111">
        <v>136</v>
      </c>
      <c r="P28" s="111">
        <v>139</v>
      </c>
      <c r="Q28" s="111">
        <v>646446</v>
      </c>
      <c r="R28" s="46">
        <f t="shared" si="5"/>
        <v>5909</v>
      </c>
      <c r="S28" s="47">
        <f t="shared" si="6"/>
        <v>141.816</v>
      </c>
      <c r="T28" s="47">
        <f t="shared" si="7"/>
        <v>5.9089999999999998</v>
      </c>
      <c r="U28" s="112">
        <v>5.7</v>
      </c>
      <c r="V28" s="112">
        <f t="shared" si="1"/>
        <v>5.7</v>
      </c>
      <c r="W28" s="113" t="s">
        <v>130</v>
      </c>
      <c r="X28" s="115">
        <v>0</v>
      </c>
      <c r="Y28" s="115">
        <v>1016</v>
      </c>
      <c r="Z28" s="115">
        <v>1187</v>
      </c>
      <c r="AA28" s="115">
        <v>1185</v>
      </c>
      <c r="AB28" s="115">
        <v>1187</v>
      </c>
      <c r="AC28" s="48" t="s">
        <v>90</v>
      </c>
      <c r="AD28" s="48" t="s">
        <v>90</v>
      </c>
      <c r="AE28" s="48" t="s">
        <v>90</v>
      </c>
      <c r="AF28" s="114" t="s">
        <v>90</v>
      </c>
      <c r="AG28" s="123">
        <v>46350204</v>
      </c>
      <c r="AH28" s="49">
        <f t="shared" si="9"/>
        <v>1368</v>
      </c>
      <c r="AI28" s="50">
        <f t="shared" si="8"/>
        <v>231.51125401929261</v>
      </c>
      <c r="AJ28" s="98">
        <v>0</v>
      </c>
      <c r="AK28" s="98">
        <v>1</v>
      </c>
      <c r="AL28" s="98">
        <v>1</v>
      </c>
      <c r="AM28" s="98">
        <v>1</v>
      </c>
      <c r="AN28" s="98">
        <v>1</v>
      </c>
      <c r="AO28" s="98">
        <v>0</v>
      </c>
      <c r="AP28" s="115">
        <v>10771714</v>
      </c>
      <c r="AQ28" s="115">
        <f t="shared" si="2"/>
        <v>0</v>
      </c>
      <c r="AR28" s="53">
        <v>1.25</v>
      </c>
      <c r="AS28" s="52" t="s">
        <v>113</v>
      </c>
      <c r="AV28" s="58" t="s">
        <v>116</v>
      </c>
      <c r="AW28" s="58">
        <v>101.325</v>
      </c>
      <c r="AY28" s="101"/>
    </row>
    <row r="29" spans="1:51" x14ac:dyDescent="0.25">
      <c r="A29" s="97" t="s">
        <v>135</v>
      </c>
      <c r="B29" s="40">
        <v>2.75</v>
      </c>
      <c r="C29" s="40">
        <v>0.79166666666666896</v>
      </c>
      <c r="D29" s="110">
        <v>4</v>
      </c>
      <c r="E29" s="41">
        <f t="shared" si="0"/>
        <v>2.8169014084507045</v>
      </c>
      <c r="F29" s="174">
        <v>78</v>
      </c>
      <c r="G29" s="41">
        <f t="shared" si="3"/>
        <v>54.929577464788736</v>
      </c>
      <c r="H29" s="42" t="s">
        <v>88</v>
      </c>
      <c r="I29" s="42">
        <f t="shared" si="4"/>
        <v>51.408450704225352</v>
      </c>
      <c r="J29" s="43">
        <f t="shared" si="13"/>
        <v>52.816901408450704</v>
      </c>
      <c r="K29" s="42">
        <f t="shared" si="12"/>
        <v>57.04225352112676</v>
      </c>
      <c r="L29" s="44">
        <v>18</v>
      </c>
      <c r="M29" s="45" t="s">
        <v>100</v>
      </c>
      <c r="N29" s="45">
        <v>16.600000000000001</v>
      </c>
      <c r="O29" s="111">
        <v>135</v>
      </c>
      <c r="P29" s="111">
        <v>140</v>
      </c>
      <c r="Q29" s="111">
        <v>652223</v>
      </c>
      <c r="R29" s="46">
        <f t="shared" si="5"/>
        <v>5777</v>
      </c>
      <c r="S29" s="47">
        <f t="shared" si="6"/>
        <v>138.648</v>
      </c>
      <c r="T29" s="47">
        <f t="shared" si="7"/>
        <v>5.7770000000000001</v>
      </c>
      <c r="U29" s="112">
        <v>5.3</v>
      </c>
      <c r="V29" s="112">
        <f t="shared" si="1"/>
        <v>5.3</v>
      </c>
      <c r="W29" s="113" t="s">
        <v>130</v>
      </c>
      <c r="X29" s="115">
        <v>0</v>
      </c>
      <c r="Y29" s="115">
        <v>1016</v>
      </c>
      <c r="Z29" s="115">
        <v>1187</v>
      </c>
      <c r="AA29" s="115">
        <v>1185</v>
      </c>
      <c r="AB29" s="115">
        <v>1187</v>
      </c>
      <c r="AC29" s="48" t="s">
        <v>90</v>
      </c>
      <c r="AD29" s="48" t="s">
        <v>90</v>
      </c>
      <c r="AE29" s="48" t="s">
        <v>90</v>
      </c>
      <c r="AF29" s="114" t="s">
        <v>90</v>
      </c>
      <c r="AG29" s="123">
        <v>46351532</v>
      </c>
      <c r="AH29" s="49">
        <f t="shared" si="9"/>
        <v>1328</v>
      </c>
      <c r="AI29" s="50">
        <f t="shared" si="8"/>
        <v>229.87709884022848</v>
      </c>
      <c r="AJ29" s="98">
        <v>0</v>
      </c>
      <c r="AK29" s="98">
        <v>1</v>
      </c>
      <c r="AL29" s="98">
        <v>1</v>
      </c>
      <c r="AM29" s="98">
        <v>1</v>
      </c>
      <c r="AN29" s="98">
        <v>1</v>
      </c>
      <c r="AO29" s="98">
        <v>0</v>
      </c>
      <c r="AP29" s="115">
        <v>10771714</v>
      </c>
      <c r="AQ29" s="115">
        <f t="shared" si="2"/>
        <v>0</v>
      </c>
      <c r="AR29" s="51"/>
      <c r="AS29" s="52" t="s">
        <v>113</v>
      </c>
      <c r="AY29" s="101"/>
    </row>
    <row r="30" spans="1:51" x14ac:dyDescent="0.25">
      <c r="B30" s="40">
        <v>2.7916666666666701</v>
      </c>
      <c r="C30" s="40">
        <v>0.83333333333333703</v>
      </c>
      <c r="D30" s="110">
        <v>5</v>
      </c>
      <c r="E30" s="41">
        <f t="shared" si="0"/>
        <v>3.5211267605633805</v>
      </c>
      <c r="F30" s="175">
        <v>76</v>
      </c>
      <c r="G30" s="41">
        <f t="shared" si="3"/>
        <v>53.521126760563384</v>
      </c>
      <c r="H30" s="42" t="s">
        <v>88</v>
      </c>
      <c r="I30" s="42">
        <f t="shared" si="4"/>
        <v>50</v>
      </c>
      <c r="J30" s="43">
        <f t="shared" si="13"/>
        <v>51.408450704225352</v>
      </c>
      <c r="K30" s="42">
        <f t="shared" si="12"/>
        <v>55.633802816901408</v>
      </c>
      <c r="L30" s="44">
        <v>18</v>
      </c>
      <c r="M30" s="45" t="s">
        <v>100</v>
      </c>
      <c r="N30" s="45">
        <v>16.600000000000001</v>
      </c>
      <c r="O30" s="111">
        <v>115</v>
      </c>
      <c r="P30" s="111">
        <v>134</v>
      </c>
      <c r="Q30" s="111">
        <v>657735</v>
      </c>
      <c r="R30" s="46">
        <f t="shared" si="5"/>
        <v>5512</v>
      </c>
      <c r="S30" s="47">
        <f t="shared" si="6"/>
        <v>132.28800000000001</v>
      </c>
      <c r="T30" s="47">
        <f t="shared" si="7"/>
        <v>5.5119999999999996</v>
      </c>
      <c r="U30" s="112">
        <v>4.5999999999999996</v>
      </c>
      <c r="V30" s="112">
        <f t="shared" si="1"/>
        <v>4.5999999999999996</v>
      </c>
      <c r="W30" s="113" t="s">
        <v>134</v>
      </c>
      <c r="X30" s="115">
        <v>0</v>
      </c>
      <c r="Y30" s="115">
        <v>1068</v>
      </c>
      <c r="Z30" s="115">
        <v>1188</v>
      </c>
      <c r="AA30" s="115">
        <v>1185</v>
      </c>
      <c r="AB30" s="115">
        <v>0</v>
      </c>
      <c r="AC30" s="48" t="s">
        <v>90</v>
      </c>
      <c r="AD30" s="48" t="s">
        <v>90</v>
      </c>
      <c r="AE30" s="48" t="s">
        <v>90</v>
      </c>
      <c r="AF30" s="114" t="s">
        <v>90</v>
      </c>
      <c r="AG30" s="123">
        <v>46352628</v>
      </c>
      <c r="AH30" s="49">
        <f t="shared" si="9"/>
        <v>1096</v>
      </c>
      <c r="AI30" s="50">
        <f t="shared" si="8"/>
        <v>198.83889695210451</v>
      </c>
      <c r="AJ30" s="98">
        <v>0</v>
      </c>
      <c r="AK30" s="98">
        <v>1</v>
      </c>
      <c r="AL30" s="98">
        <v>1</v>
      </c>
      <c r="AM30" s="98">
        <v>1</v>
      </c>
      <c r="AN30" s="98">
        <v>0</v>
      </c>
      <c r="AO30" s="98">
        <v>0</v>
      </c>
      <c r="AP30" s="115">
        <v>10771714</v>
      </c>
      <c r="AQ30" s="115">
        <f t="shared" si="2"/>
        <v>0</v>
      </c>
      <c r="AR30" s="51"/>
      <c r="AS30" s="52" t="s">
        <v>113</v>
      </c>
      <c r="AV30" s="273" t="s">
        <v>117</v>
      </c>
      <c r="AW30" s="273"/>
      <c r="AY30" s="101"/>
    </row>
    <row r="31" spans="1:51" x14ac:dyDescent="0.25">
      <c r="B31" s="40">
        <v>2.8333333333333299</v>
      </c>
      <c r="C31" s="40">
        <v>0.875000000000004</v>
      </c>
      <c r="D31" s="110">
        <v>6</v>
      </c>
      <c r="E31" s="41">
        <f t="shared" si="0"/>
        <v>4.2253521126760569</v>
      </c>
      <c r="F31" s="175">
        <v>76</v>
      </c>
      <c r="G31" s="41">
        <f t="shared" si="3"/>
        <v>53.521126760563384</v>
      </c>
      <c r="H31" s="42" t="s">
        <v>88</v>
      </c>
      <c r="I31" s="42">
        <f t="shared" si="4"/>
        <v>50</v>
      </c>
      <c r="J31" s="43">
        <f t="shared" si="13"/>
        <v>51.408450704225352</v>
      </c>
      <c r="K31" s="42">
        <f t="shared" si="12"/>
        <v>55.633802816901408</v>
      </c>
      <c r="L31" s="44">
        <v>18</v>
      </c>
      <c r="M31" s="45" t="s">
        <v>100</v>
      </c>
      <c r="N31" s="45">
        <v>16.100000000000001</v>
      </c>
      <c r="O31" s="111">
        <v>115</v>
      </c>
      <c r="P31" s="111">
        <v>132</v>
      </c>
      <c r="Q31" s="111">
        <v>663353</v>
      </c>
      <c r="R31" s="46">
        <f t="shared" si="5"/>
        <v>5618</v>
      </c>
      <c r="S31" s="47">
        <f t="shared" si="6"/>
        <v>134.83199999999999</v>
      </c>
      <c r="T31" s="47">
        <f t="shared" si="7"/>
        <v>5.6180000000000003</v>
      </c>
      <c r="U31" s="112">
        <v>3.7</v>
      </c>
      <c r="V31" s="112">
        <f t="shared" si="1"/>
        <v>3.7</v>
      </c>
      <c r="W31" s="113" t="s">
        <v>134</v>
      </c>
      <c r="X31" s="115">
        <v>0</v>
      </c>
      <c r="Y31" s="115">
        <v>1068</v>
      </c>
      <c r="Z31" s="115">
        <v>1188</v>
      </c>
      <c r="AA31" s="115">
        <v>1185</v>
      </c>
      <c r="AB31" s="115">
        <v>0</v>
      </c>
      <c r="AC31" s="48" t="s">
        <v>90</v>
      </c>
      <c r="AD31" s="48" t="s">
        <v>90</v>
      </c>
      <c r="AE31" s="48" t="s">
        <v>90</v>
      </c>
      <c r="AF31" s="114" t="s">
        <v>90</v>
      </c>
      <c r="AG31" s="123">
        <v>46353692</v>
      </c>
      <c r="AH31" s="49">
        <f t="shared" si="9"/>
        <v>1064</v>
      </c>
      <c r="AI31" s="50">
        <f t="shared" si="8"/>
        <v>189.39124243503025</v>
      </c>
      <c r="AJ31" s="98">
        <v>0</v>
      </c>
      <c r="AK31" s="98">
        <v>1</v>
      </c>
      <c r="AL31" s="98">
        <v>1</v>
      </c>
      <c r="AM31" s="98">
        <v>1</v>
      </c>
      <c r="AN31" s="98">
        <v>0</v>
      </c>
      <c r="AO31" s="98">
        <v>0</v>
      </c>
      <c r="AP31" s="115">
        <v>10771714</v>
      </c>
      <c r="AQ31" s="115">
        <f t="shared" si="2"/>
        <v>0</v>
      </c>
      <c r="AR31" s="51"/>
      <c r="AS31" s="52" t="s">
        <v>113</v>
      </c>
      <c r="AV31" s="59" t="s">
        <v>29</v>
      </c>
      <c r="AW31" s="59" t="s">
        <v>74</v>
      </c>
      <c r="AY31" s="101"/>
    </row>
    <row r="32" spans="1:51" x14ac:dyDescent="0.25">
      <c r="B32" s="40">
        <v>2.875</v>
      </c>
      <c r="C32" s="40">
        <v>0.91666666666667096</v>
      </c>
      <c r="D32" s="110">
        <v>7</v>
      </c>
      <c r="E32" s="41">
        <f t="shared" si="0"/>
        <v>4.9295774647887329</v>
      </c>
      <c r="F32" s="175">
        <v>76</v>
      </c>
      <c r="G32" s="41">
        <f t="shared" si="3"/>
        <v>53.521126760563384</v>
      </c>
      <c r="H32" s="42" t="s">
        <v>88</v>
      </c>
      <c r="I32" s="42">
        <f t="shared" si="4"/>
        <v>50</v>
      </c>
      <c r="J32" s="43">
        <f t="shared" si="13"/>
        <v>51.408450704225352</v>
      </c>
      <c r="K32" s="42">
        <f t="shared" si="12"/>
        <v>55.633802816901408</v>
      </c>
      <c r="L32" s="44">
        <v>14</v>
      </c>
      <c r="M32" s="45" t="s">
        <v>118</v>
      </c>
      <c r="N32" s="45">
        <v>12.6</v>
      </c>
      <c r="O32" s="111">
        <v>121</v>
      </c>
      <c r="P32" s="111">
        <v>129</v>
      </c>
      <c r="Q32" s="111">
        <v>668871</v>
      </c>
      <c r="R32" s="46">
        <f t="shared" si="5"/>
        <v>5518</v>
      </c>
      <c r="S32" s="47">
        <f t="shared" si="6"/>
        <v>132.43199999999999</v>
      </c>
      <c r="T32" s="47">
        <f t="shared" si="7"/>
        <v>5.5179999999999998</v>
      </c>
      <c r="U32" s="112">
        <v>3.1</v>
      </c>
      <c r="V32" s="112">
        <f t="shared" si="1"/>
        <v>3.1</v>
      </c>
      <c r="W32" s="113" t="s">
        <v>134</v>
      </c>
      <c r="X32" s="115">
        <v>0</v>
      </c>
      <c r="Y32" s="115">
        <v>1006</v>
      </c>
      <c r="Z32" s="115">
        <v>1188</v>
      </c>
      <c r="AA32" s="115">
        <v>1185</v>
      </c>
      <c r="AB32" s="115">
        <v>0</v>
      </c>
      <c r="AC32" s="48" t="s">
        <v>90</v>
      </c>
      <c r="AD32" s="48" t="s">
        <v>90</v>
      </c>
      <c r="AE32" s="48" t="s">
        <v>90</v>
      </c>
      <c r="AF32" s="114" t="s">
        <v>90</v>
      </c>
      <c r="AG32" s="123">
        <v>46354708</v>
      </c>
      <c r="AH32" s="49">
        <f t="shared" si="9"/>
        <v>1016</v>
      </c>
      <c r="AI32" s="50">
        <f t="shared" si="8"/>
        <v>184.12468285610728</v>
      </c>
      <c r="AJ32" s="98">
        <v>0</v>
      </c>
      <c r="AK32" s="98">
        <v>1</v>
      </c>
      <c r="AL32" s="98">
        <v>1</v>
      </c>
      <c r="AM32" s="98">
        <v>1</v>
      </c>
      <c r="AN32" s="98">
        <v>0</v>
      </c>
      <c r="AO32" s="98">
        <v>0</v>
      </c>
      <c r="AP32" s="115">
        <v>10771714</v>
      </c>
      <c r="AQ32" s="115">
        <f t="shared" si="2"/>
        <v>0</v>
      </c>
      <c r="AR32" s="53">
        <v>1.19</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5</v>
      </c>
      <c r="E33" s="41">
        <f t="shared" si="0"/>
        <v>3.5211267605633805</v>
      </c>
      <c r="F33" s="100">
        <v>75</v>
      </c>
      <c r="G33" s="41">
        <f t="shared" si="3"/>
        <v>52.816901408450704</v>
      </c>
      <c r="H33" s="42" t="s">
        <v>88</v>
      </c>
      <c r="I33" s="42">
        <f>J33-(2/1.42)</f>
        <v>47.887323943661976</v>
      </c>
      <c r="J33" s="43">
        <f>(F33-5)/1.42</f>
        <v>49.295774647887328</v>
      </c>
      <c r="K33" s="42">
        <f t="shared" si="12"/>
        <v>53.521126760563384</v>
      </c>
      <c r="L33" s="44">
        <v>14</v>
      </c>
      <c r="M33" s="45" t="s">
        <v>118</v>
      </c>
      <c r="N33" s="45">
        <v>11.9</v>
      </c>
      <c r="O33" s="111">
        <v>133</v>
      </c>
      <c r="P33" s="111">
        <v>109</v>
      </c>
      <c r="Q33" s="111">
        <v>673289</v>
      </c>
      <c r="R33" s="46">
        <f t="shared" si="5"/>
        <v>4418</v>
      </c>
      <c r="S33" s="47">
        <f t="shared" si="6"/>
        <v>106.032</v>
      </c>
      <c r="T33" s="47">
        <f t="shared" si="7"/>
        <v>4.4180000000000001</v>
      </c>
      <c r="U33" s="112">
        <v>3.6</v>
      </c>
      <c r="V33" s="112">
        <f t="shared" si="1"/>
        <v>3.6</v>
      </c>
      <c r="W33" s="113" t="s">
        <v>124</v>
      </c>
      <c r="X33" s="115">
        <v>0</v>
      </c>
      <c r="Y33" s="115">
        <v>0</v>
      </c>
      <c r="Z33" s="115">
        <v>1188</v>
      </c>
      <c r="AA33" s="115">
        <v>1185</v>
      </c>
      <c r="AB33" s="115">
        <v>0</v>
      </c>
      <c r="AC33" s="48" t="s">
        <v>90</v>
      </c>
      <c r="AD33" s="48" t="s">
        <v>90</v>
      </c>
      <c r="AE33" s="48" t="s">
        <v>90</v>
      </c>
      <c r="AF33" s="114" t="s">
        <v>90</v>
      </c>
      <c r="AG33" s="123">
        <v>46355628</v>
      </c>
      <c r="AH33" s="49">
        <f t="shared" si="9"/>
        <v>920</v>
      </c>
      <c r="AI33" s="50">
        <f t="shared" si="8"/>
        <v>208.23902218198279</v>
      </c>
      <c r="AJ33" s="98">
        <v>0</v>
      </c>
      <c r="AK33" s="98">
        <v>0</v>
      </c>
      <c r="AL33" s="98">
        <v>1</v>
      </c>
      <c r="AM33" s="98">
        <v>1</v>
      </c>
      <c r="AN33" s="98">
        <v>0</v>
      </c>
      <c r="AO33" s="98">
        <v>0.88</v>
      </c>
      <c r="AP33" s="115">
        <v>10772313</v>
      </c>
      <c r="AQ33" s="115">
        <f t="shared" si="2"/>
        <v>599</v>
      </c>
      <c r="AR33" s="51"/>
      <c r="AS33" s="52" t="s">
        <v>113</v>
      </c>
      <c r="AY33" s="101"/>
    </row>
    <row r="34" spans="1:51" x14ac:dyDescent="0.25">
      <c r="B34" s="40">
        <v>2.9583333333333299</v>
      </c>
      <c r="C34" s="40">
        <v>1</v>
      </c>
      <c r="D34" s="110">
        <v>5</v>
      </c>
      <c r="E34" s="41">
        <f t="shared" si="0"/>
        <v>3.5211267605633805</v>
      </c>
      <c r="F34" s="100">
        <v>75</v>
      </c>
      <c r="G34" s="41">
        <f t="shared" si="3"/>
        <v>52.816901408450704</v>
      </c>
      <c r="H34" s="42" t="s">
        <v>88</v>
      </c>
      <c r="I34" s="42">
        <f t="shared" si="4"/>
        <v>47.887323943661976</v>
      </c>
      <c r="J34" s="43">
        <f>(F34-5)/1.42</f>
        <v>49.295774647887328</v>
      </c>
      <c r="K34" s="42">
        <f t="shared" si="12"/>
        <v>53.521126760563384</v>
      </c>
      <c r="L34" s="44">
        <v>14</v>
      </c>
      <c r="M34" s="45" t="s">
        <v>118</v>
      </c>
      <c r="N34" s="61">
        <v>11.5</v>
      </c>
      <c r="O34" s="111">
        <v>139</v>
      </c>
      <c r="P34" s="111">
        <v>106</v>
      </c>
      <c r="Q34" s="111">
        <v>677500</v>
      </c>
      <c r="R34" s="46">
        <f t="shared" si="5"/>
        <v>4211</v>
      </c>
      <c r="S34" s="47">
        <f t="shared" si="6"/>
        <v>101.06399999999999</v>
      </c>
      <c r="T34" s="47">
        <f t="shared" si="7"/>
        <v>4.2110000000000003</v>
      </c>
      <c r="U34" s="112">
        <v>4.5999999999999996</v>
      </c>
      <c r="V34" s="112">
        <f t="shared" si="1"/>
        <v>4.5999999999999996</v>
      </c>
      <c r="W34" s="113" t="s">
        <v>124</v>
      </c>
      <c r="X34" s="115">
        <v>0</v>
      </c>
      <c r="Y34" s="115">
        <v>0</v>
      </c>
      <c r="Z34" s="115">
        <v>1188</v>
      </c>
      <c r="AA34" s="115">
        <v>1185</v>
      </c>
      <c r="AB34" s="115">
        <v>0</v>
      </c>
      <c r="AC34" s="48" t="s">
        <v>90</v>
      </c>
      <c r="AD34" s="48" t="s">
        <v>90</v>
      </c>
      <c r="AE34" s="48" t="s">
        <v>90</v>
      </c>
      <c r="AF34" s="114" t="s">
        <v>90</v>
      </c>
      <c r="AG34" s="123">
        <v>46356540</v>
      </c>
      <c r="AH34" s="49">
        <f t="shared" si="9"/>
        <v>912</v>
      </c>
      <c r="AI34" s="50">
        <f t="shared" si="8"/>
        <v>216.57563524103537</v>
      </c>
      <c r="AJ34" s="98">
        <v>0</v>
      </c>
      <c r="AK34" s="98">
        <v>0</v>
      </c>
      <c r="AL34" s="98">
        <v>1</v>
      </c>
      <c r="AM34" s="98">
        <v>1</v>
      </c>
      <c r="AN34" s="98">
        <v>0</v>
      </c>
      <c r="AO34" s="98">
        <v>0.88</v>
      </c>
      <c r="AP34" s="115">
        <v>10773100</v>
      </c>
      <c r="AQ34" s="115">
        <f t="shared" si="2"/>
        <v>787</v>
      </c>
      <c r="AR34" s="51"/>
      <c r="AS34" s="52" t="s">
        <v>113</v>
      </c>
      <c r="AV34" s="56" t="s">
        <v>119</v>
      </c>
      <c r="AW34" s="62" t="s">
        <v>30</v>
      </c>
      <c r="AY34" s="101"/>
    </row>
    <row r="35" spans="1:51" x14ac:dyDescent="0.25">
      <c r="B35" s="92"/>
      <c r="C35" s="93"/>
      <c r="D35" s="92"/>
      <c r="E35" s="95"/>
      <c r="F35" s="95"/>
      <c r="G35" s="96"/>
      <c r="H35" s="94"/>
      <c r="I35" s="95"/>
      <c r="J35" s="95"/>
      <c r="K35" s="96"/>
      <c r="L35" s="274" t="s">
        <v>120</v>
      </c>
      <c r="M35" s="275"/>
      <c r="N35" s="276"/>
      <c r="O35" s="63"/>
      <c r="P35" s="119"/>
      <c r="Q35" s="119"/>
      <c r="R35" s="64">
        <f>SUM(R11:R34)</f>
        <v>135735</v>
      </c>
      <c r="S35" s="65">
        <f>AVERAGE(S11:S34)</f>
        <v>135.73499999999996</v>
      </c>
      <c r="T35" s="65">
        <f>SUM(T11:T34)</f>
        <v>135.73500000000001</v>
      </c>
      <c r="U35" s="112"/>
      <c r="V35" s="94"/>
      <c r="W35" s="57"/>
      <c r="X35" s="88"/>
      <c r="Y35" s="89"/>
      <c r="Z35" s="89"/>
      <c r="AA35" s="89"/>
      <c r="AB35" s="90"/>
      <c r="AC35" s="88"/>
      <c r="AD35" s="89"/>
      <c r="AE35" s="90"/>
      <c r="AF35" s="91"/>
      <c r="AG35" s="66">
        <f>AG34-AG10</f>
        <v>27648</v>
      </c>
      <c r="AH35" s="67">
        <f>SUM(AH11:AH34)</f>
        <v>27648</v>
      </c>
      <c r="AI35" s="68">
        <f>$AH$35/$T35</f>
        <v>203.69101558183223</v>
      </c>
      <c r="AJ35" s="98"/>
      <c r="AK35" s="98"/>
      <c r="AL35" s="98"/>
      <c r="AM35" s="98"/>
      <c r="AN35" s="98"/>
      <c r="AO35" s="69"/>
      <c r="AP35" s="70">
        <f>AP34-AP10</f>
        <v>5933</v>
      </c>
      <c r="AQ35" s="71">
        <f>SUM(AQ11:AQ34)</f>
        <v>5933</v>
      </c>
      <c r="AR35" s="72">
        <f>AVERAGE(AR11:AR34)</f>
        <v>1.1900000000000002</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131</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71" t="s">
        <v>155</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175</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144</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71" t="s">
        <v>127</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71" t="s">
        <v>142</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136</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33" t="s">
        <v>194</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71" t="s">
        <v>192</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71" t="s">
        <v>137</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71" t="s">
        <v>138</v>
      </c>
      <c r="C48" s="105"/>
      <c r="D48" s="19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34" t="s">
        <v>183</v>
      </c>
      <c r="C49" s="105"/>
      <c r="D49" s="19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71" t="s">
        <v>139</v>
      </c>
      <c r="C50" s="105"/>
      <c r="D50" s="197"/>
      <c r="E50" s="148"/>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143</v>
      </c>
      <c r="C51" s="105"/>
      <c r="D51" s="197"/>
      <c r="E51" s="148"/>
      <c r="F51" s="124"/>
      <c r="G51" s="124"/>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71" t="s">
        <v>154</v>
      </c>
      <c r="C52" s="105"/>
      <c r="D52" s="197"/>
      <c r="E52" s="148"/>
      <c r="F52" s="124"/>
      <c r="G52" s="124"/>
      <c r="H52" s="124"/>
      <c r="I52" s="124"/>
      <c r="J52" s="124"/>
      <c r="K52" s="125"/>
      <c r="L52" s="125"/>
      <c r="M52" s="125"/>
      <c r="N52" s="125"/>
      <c r="O52" s="125"/>
      <c r="P52" s="125"/>
      <c r="Q52" s="125"/>
      <c r="R52" s="125"/>
      <c r="S52" s="125"/>
      <c r="T52" s="125"/>
      <c r="U52" s="126"/>
      <c r="V52" s="126"/>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33" t="s">
        <v>195</v>
      </c>
      <c r="C53" s="105"/>
      <c r="D53" s="197"/>
      <c r="E53" s="148"/>
      <c r="F53" s="137"/>
      <c r="G53" s="137"/>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4"/>
      <c r="C54" s="105"/>
      <c r="D54" s="197"/>
      <c r="E54" s="145"/>
      <c r="F54" s="137"/>
      <c r="G54" s="137"/>
      <c r="H54" s="137"/>
      <c r="I54" s="135"/>
      <c r="J54" s="135"/>
      <c r="K54" s="135"/>
      <c r="L54" s="135"/>
      <c r="M54" s="135"/>
      <c r="N54" s="135"/>
      <c r="O54" s="135"/>
      <c r="P54" s="135"/>
      <c r="Q54" s="135"/>
      <c r="R54" s="135"/>
      <c r="S54" s="135"/>
      <c r="T54" s="135"/>
      <c r="U54" s="135"/>
      <c r="V54" s="135"/>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34"/>
      <c r="C55" s="134"/>
      <c r="D55" s="105"/>
      <c r="E55" s="156"/>
      <c r="F55" s="124"/>
      <c r="G55" s="124"/>
      <c r="H55" s="124"/>
      <c r="I55" s="135"/>
      <c r="J55" s="135"/>
      <c r="K55" s="135"/>
      <c r="L55" s="135"/>
      <c r="M55" s="135"/>
      <c r="N55" s="135"/>
      <c r="O55" s="135"/>
      <c r="P55" s="135"/>
      <c r="Q55" s="135"/>
      <c r="R55" s="135"/>
      <c r="S55" s="135"/>
      <c r="T55" s="135"/>
      <c r="U55" s="135"/>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B56" s="134"/>
      <c r="C56" s="171"/>
      <c r="D56" s="135"/>
      <c r="E56" s="153"/>
      <c r="F56" s="135"/>
      <c r="G56" s="135"/>
      <c r="H56" s="135"/>
      <c r="I56" s="124"/>
      <c r="J56" s="124"/>
      <c r="K56" s="124"/>
      <c r="L56" s="124"/>
      <c r="M56" s="124"/>
      <c r="N56" s="124"/>
      <c r="O56" s="124"/>
      <c r="P56" s="124"/>
      <c r="Q56" s="124"/>
      <c r="R56" s="124"/>
      <c r="S56" s="124"/>
      <c r="T56" s="124"/>
      <c r="U56" s="124"/>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A57" s="102"/>
      <c r="B57" s="171"/>
      <c r="C57" s="154"/>
      <c r="D57" s="153"/>
      <c r="E57" s="154"/>
      <c r="F57" s="135"/>
      <c r="G57" s="135"/>
      <c r="H57" s="13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33"/>
      <c r="C58" s="154"/>
      <c r="D58" s="153"/>
      <c r="E58" s="154"/>
      <c r="F58" s="135"/>
      <c r="G58" s="124"/>
      <c r="H58" s="124"/>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71"/>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71"/>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71"/>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71"/>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71"/>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4"/>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71"/>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71"/>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6"/>
      <c r="C70" s="134"/>
      <c r="D70" s="117"/>
      <c r="E70" s="134"/>
      <c r="F70" s="134"/>
      <c r="G70" s="105"/>
      <c r="H70" s="105"/>
      <c r="I70" s="105"/>
      <c r="J70" s="106"/>
      <c r="K70" s="106"/>
      <c r="L70" s="106"/>
      <c r="M70" s="106"/>
      <c r="N70" s="106"/>
      <c r="O70" s="106"/>
      <c r="P70" s="106"/>
      <c r="Q70" s="106"/>
      <c r="R70" s="106"/>
      <c r="S70" s="106"/>
      <c r="T70" s="108"/>
      <c r="U70" s="79"/>
      <c r="V70" s="79"/>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R77" s="99"/>
      <c r="S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T80" s="99"/>
      <c r="AS80" s="97"/>
      <c r="AT80" s="97"/>
      <c r="AU80" s="97"/>
      <c r="AV80" s="97"/>
      <c r="AW80" s="97"/>
      <c r="AX80" s="97"/>
      <c r="AY80" s="97"/>
    </row>
    <row r="81" spans="15:51" x14ac:dyDescent="0.25">
      <c r="O81" s="99"/>
      <c r="Q81" s="99"/>
      <c r="R81" s="99"/>
      <c r="S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Q83" s="99"/>
      <c r="R83" s="99"/>
      <c r="S83" s="99"/>
      <c r="T83" s="99"/>
      <c r="U83" s="99"/>
      <c r="AS83" s="97"/>
      <c r="AT83" s="97"/>
      <c r="AU83" s="97"/>
      <c r="AV83" s="97"/>
      <c r="AW83" s="97"/>
      <c r="AX83" s="97"/>
      <c r="AY83" s="97"/>
    </row>
    <row r="84" spans="15:51" x14ac:dyDescent="0.25">
      <c r="O84" s="12"/>
      <c r="P84" s="99"/>
      <c r="T84" s="99"/>
      <c r="U84" s="99"/>
      <c r="AS84" s="97"/>
      <c r="AT84" s="97"/>
      <c r="AU84" s="97"/>
      <c r="AV84" s="97"/>
      <c r="AW84" s="97"/>
      <c r="AX84" s="97"/>
      <c r="AY84" s="97"/>
    </row>
    <row r="96" spans="15:51" x14ac:dyDescent="0.25">
      <c r="AS96" s="97"/>
      <c r="AT96" s="97"/>
      <c r="AU96" s="97"/>
      <c r="AV96" s="97"/>
      <c r="AW96" s="97"/>
      <c r="AX96" s="97"/>
      <c r="AY96" s="97"/>
    </row>
  </sheetData>
  <protectedRanges>
    <protectedRange sqref="S57:T73"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AA54 Z55:Z56 Z46:Z51" name="Range2_2_1_10_1_1_1_2"/>
    <protectedRange sqref="N57:R73" name="Range2_12_1_6_1_1"/>
    <protectedRange sqref="L57:M73"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F11:F22" name="Range1_16_3_1_1_2_1_1_1_2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7:K73" name="Range2_2_12_1_4_1_1_1_1_1_1_1_1_1_1_1_1_1_1_1"/>
    <protectedRange sqref="I57:I73" name="Range2_2_12_1_7_1_1_2_2_1_2"/>
    <protectedRange sqref="F59:H73" name="Range2_2_12_1_3_1_2_1_1_1_1_2_1_1_1_1_1_1_1_1_1_1_1"/>
    <protectedRange sqref="E59:E73"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I54:V54 G56:H56 F57:G58" name="Range2_12_5_1_1_1_2_2_1_1_1_1_1_1_1_1_1_1_1_2_1_1_1_2_1_1_1_1_1_1_1_1_1_1_1_1_1_1_1_1_2_1_1_1_1_1_1_1_1_1_2_1_1_3_1_1_1_3_1_1_1_1_1_1_1_1_1_1_1_1_1_1_1_1_1_1_1_1_1_1_2_1_1_1_1_1_1_1_1_1_1_1_2_2_1_2_1_1_1_1_1_1_1_1_1_1_1_1_1"/>
    <protectedRange sqref="T52:U53 S47:T51" name="Range2_12_5_1_1_2_1_1_1_2_1_1_1_1_1_1_1_1_1_1_1_1_1"/>
    <protectedRange sqref="O52:S53 N47:R51" name="Range2_12_1_6_1_1_2_1_1_1_2_1_1_1_1_1_1_1_1_1_1_1_1_1"/>
    <protectedRange sqref="M52:N53 L47:M51" name="Range2_2_12_1_7_1_1_3_1_1_1_2_1_1_1_1_1_1_1_1_1_1_1_1_1"/>
    <protectedRange sqref="K52:L53 J47:K51" name="Range2_2_12_1_4_1_1_1_1_1_1_1_1_1_1_1_1_1_1_1_2_1_1_1_2_1_1_1_1_1_1_1_1_1_1_1_1_1"/>
    <protectedRange sqref="J52:J53 I47:I51" name="Range2_2_12_1_7_1_1_2_2_1_2_2_1_1_1_2_1_1_1_1_1_1_1_1_1_1_1_1_1"/>
    <protectedRange sqref="I52:I53 H54:H55 G47:H53" name="Range2_2_12_1_3_1_2_1_1_1_1_2_1_1_1_1_1_1_1_1_1_1_1_2_1_1_1_2_1_1_1_1_1_1_1_1_1_1_1_1_1"/>
    <protectedRange sqref="G54:G55 F47:F53" name="Range2_2_12_1_3_1_2_1_1_1_1_2_1_1_1_1_1_1_1_1_1_1_1_2_2_1_1_2_1_1_1_1_1_1_1_1_1_1_1_1_1"/>
    <protectedRange sqref="F54:F55 E47:E54"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B42" name="Range2_12_5_1_1_1_1_1_2_1_1_1"/>
    <protectedRange sqref="B61"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B56" name="Range2_12_5_1_1_1_2_2_1_1_1_1_1_1_1_1_1_1_1_2_1_1_1_1_1_1_1_1_1_3_1_3_1_2_1_1_1_1_1_1_1_1_1_1_1_1_1_2_1_1_1_1_1_2_1_1_1_1_1_1_1_1_2_1_1_3_1_1_1_2_1_1_1_1_1_1_1_1_1_1_1_1_1_1_1_1_1_2_1_1_1_1_1_1_1_1_1_1_1_1_1_1_1_1_1_1_1_2_3_1_2_1_1_1_2_2_1_3"/>
    <protectedRange sqref="B57" name="Range2_12_5_1_1_1_1_1_2_1_1_2_1_1_1_1_1_1_1_1_1_1_1_1_1_1_1_1_1_2_1_1_1_1_1_1_1_1_1_1_1_1_1_1_3_1_1_1_2_1_1_1_1_1_1_1_1_1_2_1_1_1_1_1_1_1_1_1_1_1_1_1_1_1_1_1_1_1_1_1_1_1_1_1_1_2_1_1_1_2_2_1_3"/>
    <protectedRange sqref="B58" name="Range2_12_5_1_1_1_2_2_1_1_1_1_1_1_1_1_1_1_1_2_1_1_1_2_1_1_1_1_1_1_1_1_1_1_1_1_1_1_1_1_2_1_1_1_1_1_1_1_1_1_2_1_1_3_1_1_1_3_1_1_1_1_1_1_1_1_1_1_1_1_1_1_1_1_1_1_1_1_1_1_2_1_1_1_1_1_1_1_1_1_2_2_1_1_1_2_2_1"/>
    <protectedRange sqref="B59" name="Range2_12_5_1_1_1_1_1_2_1_2_1_1_1_2_1_1_1_1_1_1_1_1_1_1_2_1_1_1_1_1_2_1_1_1_1_1_1_1_2_1_1_3_1_1_1_2_1_1_1_1_1_1_1_1_1_1_1_1_1_1_1_1_1_1_1_1_1_1_1_1_1_1_1_1_1_1_1_1_2_2_1_1_1_1_2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B47" name="Range2_12_5_1_1_1_2_1_1_1_1_1_1_1_1_1_1_1_2_1_2_1_1_1_1_1_1_1_1_1_2_1_1_1_1_1_1_1_1_1_1_1_1_1_1_1_1_1_1_1_1_1_1_1_1_1_1_1_1_1_1_1_1_1_1_1_1_1_1_1_1_1_1_1_2_1_1_1_1_1_1_1_1_1_2_1_2_1_1_1_1_1_2_1_1_1_1_1_1_1_1_2_1_1_1_1_1_1_1_1_2_1_1_1_1_1_2_1_1_1_1_1_2__5"/>
    <protectedRange sqref="B48" name="Range2_12_5_1_1_1_1_1_2_1_1_1_1_1_1_1_1_1_1_1_1_1_1_1_1_1_1_1_1_2_1_1_1_1_1_1_1_1_1_1_1_1_1_3_1_1_1_2_1_1_1_1_1_1_1_1_1_1_1_1_2_1_1_1_1_1_1_1_1_1_1_1_1_1_1_1_1_1_1_1_1_1_1_1_1_1_1_1_1_3_1_2_1_1_1_2_2_1_1_1"/>
    <protectedRange sqref="B49" name="Range2_12_5_1_1_1_2_2_1_1_1_1_1_1_1_1_1_1_1_2_1_1_1_1_1_1_1_1_1_3_1_3_1_2_1_1_1_1_1_1_1_1_1_1_1_1_1_2_1_1_1_1_1_2_1_1_1_1_1_1_1_1_2_1_1_3_1_1_1_2_1_1_1_1_1_1_1_1_1_1_1_1_1_1_1_1_1_2_1_1_1_1_1_1_1_1_1_1_1_1_1_1_1_1_1_1_1_2_3_1_2_1_1_1_2_2_1_3_1"/>
    <protectedRange sqref="B50" name="Range2_12_5_1_1_1_1_1_2_1_1_2_1_1_1_1_1_1_1_1_1_1_1_1_1_1_1_1_1_2_1_1_1_1_1_1_1_1_1_1_1_1_1_1_3_1_1_1_2_1_1_1_1_1_1_1_1_1_2_1_1_1_1_1_1_1_1_1_1_1_1_1_1_1_1_1_1_1_1_1_1_1_1_1_1_2_1_1_1_2_2_1_1"/>
    <protectedRange sqref="B51" name="Range2_12_5_1_1_1_2_2_1_1_1_1_1_1_1_1_1_1_1_2_1_1_1_2_1_1_1_1_1_1_1_1_1_1_1_1_1_1_1_1_2_1_1_1_1_1_1_1_1_1_2_1_1_3_1_1_1_3_1_1_1_1_1_1_1_1_1_1_1_1_1_1_1_1_1_1_1_1_1_1_2_1_1_1_1_1_1_1_1_1_2_2_1_1_1_2_2_1_1_2"/>
    <protectedRange sqref="B52" name="Range2_12_5_1_1_1_1_1_2_1_2_1_1_1_2_1_1_1_1_1_1_1_1_1_1_2_1_1_1_1_1_2_1_1_1_1_1_1_1_2_1_1_3_1_1_1_2_1_1_1_1_1_1_1_1_1_1_1_1_1_1_1_1_1_1_1_1_1_1_1_1_1_1_1_1_1_1_1_1_2_2_1_1_1_1_2_1_1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33:AA34 X11:Y15 AA11:AA15 X16:AB32">
    <cfRule type="containsText" dxfId="2682" priority="88" operator="containsText" text="N/A">
      <formula>NOT(ISERROR(SEARCH("N/A",X11)))</formula>
    </cfRule>
    <cfRule type="cellIs" dxfId="2681" priority="101" operator="equal">
      <formula>0</formula>
    </cfRule>
  </conditionalFormatting>
  <conditionalFormatting sqref="AC11:AE34 X33:AA34 X11:Y15 AA11:AA15 X16:AB32">
    <cfRule type="cellIs" dxfId="2680" priority="100" operator="greaterThanOrEqual">
      <formula>1185</formula>
    </cfRule>
  </conditionalFormatting>
  <conditionalFormatting sqref="AC11:AE34 X33:AA34 X11:Y15 AA11:AA15 X16:AB32">
    <cfRule type="cellIs" dxfId="2679" priority="99" operator="between">
      <formula>0.1</formula>
      <formula>1184</formula>
    </cfRule>
  </conditionalFormatting>
  <conditionalFormatting sqref="X8">
    <cfRule type="cellIs" dxfId="2678" priority="98" operator="equal">
      <formula>0</formula>
    </cfRule>
  </conditionalFormatting>
  <conditionalFormatting sqref="X8">
    <cfRule type="cellIs" dxfId="2677" priority="97" operator="greaterThan">
      <formula>1179</formula>
    </cfRule>
  </conditionalFormatting>
  <conditionalFormatting sqref="X8">
    <cfRule type="cellIs" dxfId="2676" priority="96" operator="greaterThan">
      <formula>99</formula>
    </cfRule>
  </conditionalFormatting>
  <conditionalFormatting sqref="X8">
    <cfRule type="cellIs" dxfId="2675" priority="95" operator="greaterThan">
      <formula>0.99</formula>
    </cfRule>
  </conditionalFormatting>
  <conditionalFormatting sqref="AB8">
    <cfRule type="cellIs" dxfId="2674" priority="94" operator="equal">
      <formula>0</formula>
    </cfRule>
  </conditionalFormatting>
  <conditionalFormatting sqref="AB8">
    <cfRule type="cellIs" dxfId="2673" priority="93" operator="greaterThan">
      <formula>1179</formula>
    </cfRule>
  </conditionalFormatting>
  <conditionalFormatting sqref="AB8">
    <cfRule type="cellIs" dxfId="2672" priority="92" operator="greaterThan">
      <formula>99</formula>
    </cfRule>
  </conditionalFormatting>
  <conditionalFormatting sqref="AB8">
    <cfRule type="cellIs" dxfId="2671" priority="91" operator="greaterThan">
      <formula>0.99</formula>
    </cfRule>
  </conditionalFormatting>
  <conditionalFormatting sqref="AH11:AH31">
    <cfRule type="cellIs" dxfId="2670" priority="89" operator="greaterThan">
      <formula>$AH$8</formula>
    </cfRule>
    <cfRule type="cellIs" dxfId="2669" priority="90" operator="greaterThan">
      <formula>$AH$8</formula>
    </cfRule>
  </conditionalFormatting>
  <conditionalFormatting sqref="AN11:AN35 AO11:AO34">
    <cfRule type="cellIs" dxfId="2668" priority="87" operator="equal">
      <formula>0</formula>
    </cfRule>
  </conditionalFormatting>
  <conditionalFormatting sqref="AN11:AN35 AO11:AO34">
    <cfRule type="cellIs" dxfId="2667" priority="86" operator="greaterThan">
      <formula>1179</formula>
    </cfRule>
  </conditionalFormatting>
  <conditionalFormatting sqref="AN11:AN35 AO11:AO34">
    <cfRule type="cellIs" dxfId="2666" priority="85" operator="greaterThan">
      <formula>99</formula>
    </cfRule>
  </conditionalFormatting>
  <conditionalFormatting sqref="AN11:AN35 AO11:AO34">
    <cfRule type="cellIs" dxfId="2665" priority="84" operator="greaterThan">
      <formula>0.99</formula>
    </cfRule>
  </conditionalFormatting>
  <conditionalFormatting sqref="AQ11:AQ34">
    <cfRule type="cellIs" dxfId="2664" priority="83" operator="equal">
      <formula>0</formula>
    </cfRule>
  </conditionalFormatting>
  <conditionalFormatting sqref="AQ11:AQ34">
    <cfRule type="cellIs" dxfId="2663" priority="82" operator="greaterThan">
      <formula>1179</formula>
    </cfRule>
  </conditionalFormatting>
  <conditionalFormatting sqref="AQ11:AQ34">
    <cfRule type="cellIs" dxfId="2662" priority="81" operator="greaterThan">
      <formula>99</formula>
    </cfRule>
  </conditionalFormatting>
  <conditionalFormatting sqref="AQ11:AQ34">
    <cfRule type="cellIs" dxfId="2661" priority="80" operator="greaterThan">
      <formula>0.99</formula>
    </cfRule>
  </conditionalFormatting>
  <conditionalFormatting sqref="AJ11:AN35">
    <cfRule type="cellIs" dxfId="2660" priority="79" operator="equal">
      <formula>0</formula>
    </cfRule>
  </conditionalFormatting>
  <conditionalFormatting sqref="AJ11:AN35">
    <cfRule type="cellIs" dxfId="2659" priority="78" operator="greaterThan">
      <formula>1179</formula>
    </cfRule>
  </conditionalFormatting>
  <conditionalFormatting sqref="AJ11:AN35">
    <cfRule type="cellIs" dxfId="2658" priority="77" operator="greaterThan">
      <formula>99</formula>
    </cfRule>
  </conditionalFormatting>
  <conditionalFormatting sqref="AJ11:AN35">
    <cfRule type="cellIs" dxfId="2657" priority="76" operator="greaterThan">
      <formula>0.99</formula>
    </cfRule>
  </conditionalFormatting>
  <conditionalFormatting sqref="AP11:AP34">
    <cfRule type="cellIs" dxfId="2656" priority="75" operator="equal">
      <formula>0</formula>
    </cfRule>
  </conditionalFormatting>
  <conditionalFormatting sqref="AP11:AP34">
    <cfRule type="cellIs" dxfId="2655" priority="74" operator="greaterThan">
      <formula>1179</formula>
    </cfRule>
  </conditionalFormatting>
  <conditionalFormatting sqref="AP11:AP34">
    <cfRule type="cellIs" dxfId="2654" priority="73" operator="greaterThan">
      <formula>99</formula>
    </cfRule>
  </conditionalFormatting>
  <conditionalFormatting sqref="AP11:AP34">
    <cfRule type="cellIs" dxfId="2653" priority="72" operator="greaterThan">
      <formula>0.99</formula>
    </cfRule>
  </conditionalFormatting>
  <conditionalFormatting sqref="AH32:AH34">
    <cfRule type="cellIs" dxfId="2652" priority="70" operator="greaterThan">
      <formula>$AH$8</formula>
    </cfRule>
    <cfRule type="cellIs" dxfId="2651" priority="71" operator="greaterThan">
      <formula>$AH$8</formula>
    </cfRule>
  </conditionalFormatting>
  <conditionalFormatting sqref="AI11:AI34">
    <cfRule type="cellIs" dxfId="2650" priority="69" operator="greaterThan">
      <formula>$AI$8</formula>
    </cfRule>
  </conditionalFormatting>
  <conditionalFormatting sqref="AL11:AL34">
    <cfRule type="cellIs" dxfId="2649" priority="68" operator="equal">
      <formula>0</formula>
    </cfRule>
  </conditionalFormatting>
  <conditionalFormatting sqref="AL11:AL34">
    <cfRule type="cellIs" dxfId="2648" priority="67" operator="greaterThan">
      <formula>1179</formula>
    </cfRule>
  </conditionalFormatting>
  <conditionalFormatting sqref="AL11:AL34">
    <cfRule type="cellIs" dxfId="2647" priority="66" operator="greaterThan">
      <formula>99</formula>
    </cfRule>
  </conditionalFormatting>
  <conditionalFormatting sqref="AL11:AL34">
    <cfRule type="cellIs" dxfId="2646" priority="65" operator="greaterThan">
      <formula>0.99</formula>
    </cfRule>
  </conditionalFormatting>
  <conditionalFormatting sqref="AM16:AM34">
    <cfRule type="cellIs" dxfId="2645" priority="64" operator="equal">
      <formula>0</formula>
    </cfRule>
  </conditionalFormatting>
  <conditionalFormatting sqref="AM16:AM34">
    <cfRule type="cellIs" dxfId="2644" priority="63" operator="greaterThan">
      <formula>1179</formula>
    </cfRule>
  </conditionalFormatting>
  <conditionalFormatting sqref="AM16:AM34">
    <cfRule type="cellIs" dxfId="2643" priority="62" operator="greaterThan">
      <formula>99</formula>
    </cfRule>
  </conditionalFormatting>
  <conditionalFormatting sqref="AM16:AM34">
    <cfRule type="cellIs" dxfId="2642" priority="61" operator="greaterThan">
      <formula>0.99</formula>
    </cfRule>
  </conditionalFormatting>
  <conditionalFormatting sqref="AL11:AL34">
    <cfRule type="cellIs" dxfId="2641" priority="60" operator="equal">
      <formula>0</formula>
    </cfRule>
  </conditionalFormatting>
  <conditionalFormatting sqref="AL11:AL34">
    <cfRule type="cellIs" dxfId="2640" priority="59" operator="greaterThan">
      <formula>1179</formula>
    </cfRule>
  </conditionalFormatting>
  <conditionalFormatting sqref="AL11:AL34">
    <cfRule type="cellIs" dxfId="2639" priority="58" operator="greaterThan">
      <formula>99</formula>
    </cfRule>
  </conditionalFormatting>
  <conditionalFormatting sqref="AL11:AL34">
    <cfRule type="cellIs" dxfId="2638" priority="57" operator="greaterThan">
      <formula>0.99</formula>
    </cfRule>
  </conditionalFormatting>
  <conditionalFormatting sqref="AB33:AB34">
    <cfRule type="containsText" dxfId="2637" priority="53" operator="containsText" text="N/A">
      <formula>NOT(ISERROR(SEARCH("N/A",AB33)))</formula>
    </cfRule>
    <cfRule type="cellIs" dxfId="2636" priority="56" operator="equal">
      <formula>0</formula>
    </cfRule>
  </conditionalFormatting>
  <conditionalFormatting sqref="AB33:AB34">
    <cfRule type="cellIs" dxfId="2635" priority="55" operator="greaterThanOrEqual">
      <formula>1185</formula>
    </cfRule>
  </conditionalFormatting>
  <conditionalFormatting sqref="AB33:AB34">
    <cfRule type="cellIs" dxfId="2634" priority="54" operator="between">
      <formula>0.1</formula>
      <formula>1184</formula>
    </cfRule>
  </conditionalFormatting>
  <conditionalFormatting sqref="AN11:AN32">
    <cfRule type="cellIs" dxfId="2633" priority="52" operator="equal">
      <formula>0</formula>
    </cfRule>
  </conditionalFormatting>
  <conditionalFormatting sqref="AN11:AN32">
    <cfRule type="cellIs" dxfId="2632" priority="51" operator="greaterThan">
      <formula>1179</formula>
    </cfRule>
  </conditionalFormatting>
  <conditionalFormatting sqref="AN11:AN32">
    <cfRule type="cellIs" dxfId="2631" priority="50" operator="greaterThan">
      <formula>99</formula>
    </cfRule>
  </conditionalFormatting>
  <conditionalFormatting sqref="AN11:AN32">
    <cfRule type="cellIs" dxfId="2630" priority="49" operator="greaterThan">
      <formula>0.99</formula>
    </cfRule>
  </conditionalFormatting>
  <conditionalFormatting sqref="AN11:AN32">
    <cfRule type="cellIs" dxfId="2629" priority="48" operator="equal">
      <formula>0</formula>
    </cfRule>
  </conditionalFormatting>
  <conditionalFormatting sqref="AN11:AN32">
    <cfRule type="cellIs" dxfId="2628" priority="47" operator="greaterThan">
      <formula>1179</formula>
    </cfRule>
  </conditionalFormatting>
  <conditionalFormatting sqref="AN11:AN32">
    <cfRule type="cellIs" dxfId="2627" priority="46" operator="greaterThan">
      <formula>99</formula>
    </cfRule>
  </conditionalFormatting>
  <conditionalFormatting sqref="AN11:AN32">
    <cfRule type="cellIs" dxfId="2626" priority="45" operator="greaterThan">
      <formula>0.99</formula>
    </cfRule>
  </conditionalFormatting>
  <conditionalFormatting sqref="Z11:Z15">
    <cfRule type="containsText" dxfId="2625" priority="41" operator="containsText" text="N/A">
      <formula>NOT(ISERROR(SEARCH("N/A",Z11)))</formula>
    </cfRule>
    <cfRule type="cellIs" dxfId="2624" priority="44" operator="equal">
      <formula>0</formula>
    </cfRule>
  </conditionalFormatting>
  <conditionalFormatting sqref="Z11:Z15">
    <cfRule type="cellIs" dxfId="2623" priority="43" operator="greaterThanOrEqual">
      <formula>1185</formula>
    </cfRule>
  </conditionalFormatting>
  <conditionalFormatting sqref="Z11:Z15">
    <cfRule type="cellIs" dxfId="2622" priority="42" operator="between">
      <formula>0.1</formula>
      <formula>1184</formula>
    </cfRule>
  </conditionalFormatting>
  <conditionalFormatting sqref="AL11:AL32">
    <cfRule type="cellIs" dxfId="2621" priority="40" operator="equal">
      <formula>0</formula>
    </cfRule>
  </conditionalFormatting>
  <conditionalFormatting sqref="AL11:AL32">
    <cfRule type="cellIs" dxfId="2620" priority="39" operator="greaterThan">
      <formula>1179</formula>
    </cfRule>
  </conditionalFormatting>
  <conditionalFormatting sqref="AL11:AL32">
    <cfRule type="cellIs" dxfId="2619" priority="38" operator="greaterThan">
      <formula>99</formula>
    </cfRule>
  </conditionalFormatting>
  <conditionalFormatting sqref="AL11:AL32">
    <cfRule type="cellIs" dxfId="2618" priority="37" operator="greaterThan">
      <formula>0.99</formula>
    </cfRule>
  </conditionalFormatting>
  <conditionalFormatting sqref="AL11:AL32">
    <cfRule type="cellIs" dxfId="2617" priority="36" operator="equal">
      <formula>0</formula>
    </cfRule>
  </conditionalFormatting>
  <conditionalFormatting sqref="AL11:AL32">
    <cfRule type="cellIs" dxfId="2616" priority="35" operator="greaterThan">
      <formula>1179</formula>
    </cfRule>
  </conditionalFormatting>
  <conditionalFormatting sqref="AL11:AL32">
    <cfRule type="cellIs" dxfId="2615" priority="34" operator="greaterThan">
      <formula>99</formula>
    </cfRule>
  </conditionalFormatting>
  <conditionalFormatting sqref="AL11:AL32">
    <cfRule type="cellIs" dxfId="2614" priority="33" operator="greaterThan">
      <formula>0.99</formula>
    </cfRule>
  </conditionalFormatting>
  <conditionalFormatting sqref="AL11:AL32">
    <cfRule type="cellIs" dxfId="2613" priority="32" operator="equal">
      <formula>0</formula>
    </cfRule>
  </conditionalFormatting>
  <conditionalFormatting sqref="AL11:AL32">
    <cfRule type="cellIs" dxfId="2612" priority="31" operator="greaterThan">
      <formula>1179</formula>
    </cfRule>
  </conditionalFormatting>
  <conditionalFormatting sqref="AL11:AL32">
    <cfRule type="cellIs" dxfId="2611" priority="30" operator="greaterThan">
      <formula>99</formula>
    </cfRule>
  </conditionalFormatting>
  <conditionalFormatting sqref="AL11:AL32">
    <cfRule type="cellIs" dxfId="2610" priority="29" operator="greaterThan">
      <formula>0.99</formula>
    </cfRule>
  </conditionalFormatting>
  <conditionalFormatting sqref="AB11:AB15">
    <cfRule type="containsText" dxfId="2609" priority="21" operator="containsText" text="N/A">
      <formula>NOT(ISERROR(SEARCH("N/A",AB11)))</formula>
    </cfRule>
    <cfRule type="cellIs" dxfId="2608" priority="24" operator="equal">
      <formula>0</formula>
    </cfRule>
  </conditionalFormatting>
  <conditionalFormatting sqref="AB11:AB15">
    <cfRule type="cellIs" dxfId="2607" priority="23" operator="greaterThanOrEqual">
      <formula>1185</formula>
    </cfRule>
  </conditionalFormatting>
  <conditionalFormatting sqref="AB11:AB15">
    <cfRule type="cellIs" dxfId="2606" priority="22" operator="between">
      <formula>0.1</formula>
      <formula>1184</formula>
    </cfRule>
  </conditionalFormatting>
  <conditionalFormatting sqref="AN11:AN16">
    <cfRule type="cellIs" dxfId="2605" priority="20" operator="equal">
      <formula>0</formula>
    </cfRule>
  </conditionalFormatting>
  <conditionalFormatting sqref="AN11:AN16">
    <cfRule type="cellIs" dxfId="2604" priority="19" operator="greaterThan">
      <formula>1179</formula>
    </cfRule>
  </conditionalFormatting>
  <conditionalFormatting sqref="AN11:AN16">
    <cfRule type="cellIs" dxfId="2603" priority="18" operator="greaterThan">
      <formula>99</formula>
    </cfRule>
  </conditionalFormatting>
  <conditionalFormatting sqref="AN11:AN16">
    <cfRule type="cellIs" dxfId="2602" priority="17" operator="greaterThan">
      <formula>0.99</formula>
    </cfRule>
  </conditionalFormatting>
  <conditionalFormatting sqref="AN11:AN16">
    <cfRule type="cellIs" dxfId="2601" priority="16" operator="equal">
      <formula>0</formula>
    </cfRule>
  </conditionalFormatting>
  <conditionalFormatting sqref="AN11:AN16">
    <cfRule type="cellIs" dxfId="2600" priority="15" operator="greaterThan">
      <formula>1179</formula>
    </cfRule>
  </conditionalFormatting>
  <conditionalFormatting sqref="AN11:AN16">
    <cfRule type="cellIs" dxfId="2599" priority="14" operator="greaterThan">
      <formula>99</formula>
    </cfRule>
  </conditionalFormatting>
  <conditionalFormatting sqref="AN11:AN16">
    <cfRule type="cellIs" dxfId="2598" priority="13" operator="greaterThan">
      <formula>0.99</formula>
    </cfRule>
  </conditionalFormatting>
  <conditionalFormatting sqref="AN11:AN16">
    <cfRule type="cellIs" dxfId="2597" priority="12" operator="equal">
      <formula>0</formula>
    </cfRule>
  </conditionalFormatting>
  <conditionalFormatting sqref="AN11:AN16">
    <cfRule type="cellIs" dxfId="2596" priority="11" operator="greaterThan">
      <formula>1179</formula>
    </cfRule>
  </conditionalFormatting>
  <conditionalFormatting sqref="AN11:AN16">
    <cfRule type="cellIs" dxfId="2595" priority="10" operator="greaterThan">
      <formula>99</formula>
    </cfRule>
  </conditionalFormatting>
  <conditionalFormatting sqref="AN11:AN16">
    <cfRule type="cellIs" dxfId="2594" priority="9" operator="greaterThan">
      <formula>0.99</formula>
    </cfRule>
  </conditionalFormatting>
  <conditionalFormatting sqref="AN11:AN16">
    <cfRule type="cellIs" dxfId="2593" priority="8" operator="equal">
      <formula>0</formula>
    </cfRule>
  </conditionalFormatting>
  <conditionalFormatting sqref="AN11:AN16">
    <cfRule type="cellIs" dxfId="2592" priority="7" operator="greaterThan">
      <formula>1179</formula>
    </cfRule>
  </conditionalFormatting>
  <conditionalFormatting sqref="AN11:AN16">
    <cfRule type="cellIs" dxfId="2591" priority="6" operator="greaterThan">
      <formula>99</formula>
    </cfRule>
  </conditionalFormatting>
  <conditionalFormatting sqref="AN11:AN16">
    <cfRule type="cellIs" dxfId="2590" priority="5" operator="greaterThan">
      <formula>0.99</formula>
    </cfRule>
  </conditionalFormatting>
  <conditionalFormatting sqref="AN11:AN16">
    <cfRule type="cellIs" dxfId="2589" priority="4" operator="equal">
      <formula>0</formula>
    </cfRule>
  </conditionalFormatting>
  <conditionalFormatting sqref="AN11:AN16">
    <cfRule type="cellIs" dxfId="2588" priority="3" operator="greaterThan">
      <formula>1179</formula>
    </cfRule>
  </conditionalFormatting>
  <conditionalFormatting sqref="AN11:AN16">
    <cfRule type="cellIs" dxfId="2587" priority="2" operator="greaterThan">
      <formula>99</formula>
    </cfRule>
  </conditionalFormatting>
  <conditionalFormatting sqref="AN11:AN16">
    <cfRule type="cellIs" dxfId="2586"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MAY 1</vt:lpstr>
      <vt:lpstr>MAY 2</vt:lpstr>
      <vt:lpstr>MAY 3</vt:lpstr>
      <vt:lpstr>MAY 4</vt:lpstr>
      <vt:lpstr>MAY 5  </vt:lpstr>
      <vt:lpstr>MAY 6</vt:lpstr>
      <vt:lpstr>MAY 7</vt:lpstr>
      <vt:lpstr>MAY 8</vt:lpstr>
      <vt:lpstr>MAY 9</vt:lpstr>
      <vt:lpstr>MAY 10</vt:lpstr>
      <vt:lpstr>MAY 11</vt:lpstr>
      <vt:lpstr>MAY 12</vt:lpstr>
      <vt:lpstr>MAY 13</vt:lpstr>
      <vt:lpstr>MAY 14</vt:lpstr>
      <vt:lpstr>MAY 15</vt:lpstr>
      <vt:lpstr>MAY 16</vt:lpstr>
      <vt:lpstr>MAY 17</vt:lpstr>
      <vt:lpstr>MAY 18</vt:lpstr>
      <vt:lpstr>MAY 19</vt:lpstr>
      <vt:lpstr>MAY 20</vt:lpstr>
      <vt:lpstr>MAY 21</vt:lpstr>
      <vt:lpstr>MAY 22</vt:lpstr>
      <vt:lpstr>MAY 23</vt:lpstr>
      <vt:lpstr>MAY 24</vt:lpstr>
      <vt:lpstr>MAY 25</vt:lpstr>
      <vt:lpstr>MAY 26</vt:lpstr>
      <vt:lpstr>MAY 27</vt:lpstr>
      <vt:lpstr>MAY 28</vt:lpstr>
      <vt:lpstr>MAY 29</vt:lpstr>
      <vt:lpstr>MAY 30</vt:lpstr>
      <vt:lpstr>MAY 31</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villamorbooster</dc:creator>
  <cp:lastModifiedBy>Fidel A. Ramos</cp:lastModifiedBy>
  <cp:lastPrinted>2016-04-25T22:24:17Z</cp:lastPrinted>
  <dcterms:created xsi:type="dcterms:W3CDTF">2014-06-30T06:13:27Z</dcterms:created>
  <dcterms:modified xsi:type="dcterms:W3CDTF">2016-05-31T16:09:59Z</dcterms:modified>
</cp:coreProperties>
</file>